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Rekapitulácia stavby" sheetId="1" r:id="rId1"/>
    <sheet name="SO01 - SO 01 Rekonštrukci..." sheetId="2" r:id="rId2"/>
    <sheet name="SO02 - SO 02 Odvodňovací ..." sheetId="3" r:id="rId3"/>
    <sheet name="SO03 - SO 03 Demontážne a..." sheetId="4" r:id="rId4"/>
  </sheets>
  <definedNames>
    <definedName name="_xlnm._FilterDatabase" localSheetId="1" hidden="1">'SO01 - SO 01 Rekonštrukci...'!$C$123:$K$216</definedName>
    <definedName name="_xlnm._FilterDatabase" localSheetId="2" hidden="1">'SO02 - SO 02 Odvodňovací ...'!$C$129:$K$280</definedName>
    <definedName name="_xlnm._FilterDatabase" localSheetId="3" hidden="1">'SO03 - SO 03 Demontážne a...'!$C$119:$K$173</definedName>
    <definedName name="_xlnm.Print_Area" localSheetId="0">'Rekapitulácia stavby'!$D$4:$AO$76,'Rekapitulácia stavby'!$C$82:$AQ$98</definedName>
    <definedName name="_xlnm.Print_Area" localSheetId="1">'SO01 - SO 01 Rekonštrukci...'!$C$4:$J$76,'SO01 - SO 01 Rekonštrukci...'!$C$111:$J$216</definedName>
    <definedName name="_xlnm.Print_Area" localSheetId="2">'SO02 - SO 02 Odvodňovací ...'!$C$4:$J$76,'SO02 - SO 02 Odvodňovací ...'!$C$117:$J$280</definedName>
    <definedName name="_xlnm.Print_Area" localSheetId="3">'SO03 - SO 03 Demontážne a...'!$C$4:$J$76,'SO03 - SO 03 Demontážne a...'!$C$107:$J$173</definedName>
    <definedName name="_xlnm.Print_Titles" localSheetId="0">'Rekapitulácia stavby'!$92:$92</definedName>
    <definedName name="_xlnm.Print_Titles" localSheetId="1">'SO01 - SO 01 Rekonštrukci...'!$123:$123</definedName>
    <definedName name="_xlnm.Print_Titles" localSheetId="2">'SO02 - SO 02 Odvodňovací ...'!$129:$129</definedName>
    <definedName name="_xlnm.Print_Titles" localSheetId="3">'SO03 - SO 03 Demontážne a...'!$119:$119</definedName>
  </definedNames>
  <calcPr calcId="125725"/>
</workbook>
</file>

<file path=xl/calcChain.xml><?xml version="1.0" encoding="utf-8"?>
<calcChain xmlns="http://schemas.openxmlformats.org/spreadsheetml/2006/main">
  <c r="J37" i="4"/>
  <c r="J36"/>
  <c r="AY97" i="1" s="1"/>
  <c r="J35" i="4"/>
  <c r="AX97" i="1"/>
  <c r="BI171" i="4"/>
  <c r="BH171"/>
  <c r="BG171"/>
  <c r="BE171"/>
  <c r="T171"/>
  <c r="R171"/>
  <c r="P171"/>
  <c r="BI170"/>
  <c r="BH170"/>
  <c r="BG170"/>
  <c r="BE170"/>
  <c r="T170"/>
  <c r="R170"/>
  <c r="P170"/>
  <c r="BI167"/>
  <c r="BH167"/>
  <c r="BG167"/>
  <c r="BE167"/>
  <c r="T167"/>
  <c r="R167"/>
  <c r="P167"/>
  <c r="BI166"/>
  <c r="BH166"/>
  <c r="BG166"/>
  <c r="BE166"/>
  <c r="T166"/>
  <c r="R166"/>
  <c r="P166"/>
  <c r="BI163"/>
  <c r="BH163"/>
  <c r="BG163"/>
  <c r="BE163"/>
  <c r="T163"/>
  <c r="R163"/>
  <c r="P163"/>
  <c r="BI158"/>
  <c r="BH158"/>
  <c r="BG158"/>
  <c r="BE158"/>
  <c r="T158"/>
  <c r="R158"/>
  <c r="P158"/>
  <c r="BI155"/>
  <c r="BH155"/>
  <c r="BG155"/>
  <c r="BE155"/>
  <c r="T155"/>
  <c r="R155"/>
  <c r="P155"/>
  <c r="BI151"/>
  <c r="BH151"/>
  <c r="BG151"/>
  <c r="BE151"/>
  <c r="T151"/>
  <c r="T150" s="1"/>
  <c r="R151"/>
  <c r="R150"/>
  <c r="P151"/>
  <c r="P150"/>
  <c r="BI146"/>
  <c r="BH146"/>
  <c r="BG146"/>
  <c r="BE146"/>
  <c r="T146"/>
  <c r="R146"/>
  <c r="P146"/>
  <c r="BI143"/>
  <c r="BH143"/>
  <c r="BG143"/>
  <c r="BE143"/>
  <c r="T143"/>
  <c r="R143"/>
  <c r="P143"/>
  <c r="BI142"/>
  <c r="BH142"/>
  <c r="BG142"/>
  <c r="BE142"/>
  <c r="T142"/>
  <c r="R142"/>
  <c r="P142"/>
  <c r="BI139"/>
  <c r="BH139"/>
  <c r="BG139"/>
  <c r="BE139"/>
  <c r="T139"/>
  <c r="R139"/>
  <c r="P139"/>
  <c r="BI136"/>
  <c r="BH136"/>
  <c r="BG136"/>
  <c r="BE136"/>
  <c r="T136"/>
  <c r="R136"/>
  <c r="P136"/>
  <c r="BI133"/>
  <c r="BH133"/>
  <c r="BG133"/>
  <c r="BE133"/>
  <c r="T133"/>
  <c r="R133"/>
  <c r="P133"/>
  <c r="BI129"/>
  <c r="BH129"/>
  <c r="BG129"/>
  <c r="BE129"/>
  <c r="T129"/>
  <c r="R129"/>
  <c r="P129"/>
  <c r="BI124"/>
  <c r="BH124"/>
  <c r="BG124"/>
  <c r="BE124"/>
  <c r="T124"/>
  <c r="R124"/>
  <c r="P124"/>
  <c r="BI123"/>
  <c r="BH123"/>
  <c r="BG123"/>
  <c r="BE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 s="1"/>
  <c r="E7"/>
  <c r="E110" s="1"/>
  <c r="J37" i="3"/>
  <c r="J36"/>
  <c r="AY96" i="1"/>
  <c r="J35" i="3"/>
  <c r="AX96" i="1"/>
  <c r="BI280" i="3"/>
  <c r="BH280"/>
  <c r="BG280"/>
  <c r="BE280"/>
  <c r="T280"/>
  <c r="T279"/>
  <c r="R280"/>
  <c r="R279"/>
  <c r="P280"/>
  <c r="P279"/>
  <c r="BI278"/>
  <c r="BH278"/>
  <c r="BG278"/>
  <c r="BE278"/>
  <c r="T278"/>
  <c r="R278"/>
  <c r="P278"/>
  <c r="BI277"/>
  <c r="BH277"/>
  <c r="BG277"/>
  <c r="BE277"/>
  <c r="T277"/>
  <c r="R277"/>
  <c r="P277"/>
  <c r="BI273"/>
  <c r="BH273"/>
  <c r="BG273"/>
  <c r="BE273"/>
  <c r="T273"/>
  <c r="T272"/>
  <c r="R273"/>
  <c r="R272"/>
  <c r="P273"/>
  <c r="P272"/>
  <c r="BI269"/>
  <c r="BH269"/>
  <c r="BG269"/>
  <c r="BE269"/>
  <c r="T269"/>
  <c r="R269"/>
  <c r="P269"/>
  <c r="BI266"/>
  <c r="BH266"/>
  <c r="BG266"/>
  <c r="BE266"/>
  <c r="T266"/>
  <c r="R266"/>
  <c r="P266"/>
  <c r="BI263"/>
  <c r="BH263"/>
  <c r="BG263"/>
  <c r="BE263"/>
  <c r="T263"/>
  <c r="T262"/>
  <c r="R263"/>
  <c r="R262"/>
  <c r="P263"/>
  <c r="P262"/>
  <c r="BI259"/>
  <c r="BH259"/>
  <c r="BG259"/>
  <c r="BE259"/>
  <c r="T259"/>
  <c r="R259"/>
  <c r="P259"/>
  <c r="BI256"/>
  <c r="BH256"/>
  <c r="BG256"/>
  <c r="BE256"/>
  <c r="T256"/>
  <c r="R256"/>
  <c r="P256"/>
  <c r="BI252"/>
  <c r="BH252"/>
  <c r="BG252"/>
  <c r="BE252"/>
  <c r="T252"/>
  <c r="R252"/>
  <c r="P252"/>
  <c r="BI249"/>
  <c r="BH249"/>
  <c r="BG249"/>
  <c r="BE249"/>
  <c r="T249"/>
  <c r="R249"/>
  <c r="P249"/>
  <c r="BI245"/>
  <c r="BH245"/>
  <c r="BG245"/>
  <c r="BE245"/>
  <c r="T245"/>
  <c r="R245"/>
  <c r="P245"/>
  <c r="BI243"/>
  <c r="BH243"/>
  <c r="BG243"/>
  <c r="BE243"/>
  <c r="T243"/>
  <c r="R243"/>
  <c r="P243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4"/>
  <c r="BH234"/>
  <c r="BG234"/>
  <c r="BE234"/>
  <c r="T234"/>
  <c r="R234"/>
  <c r="P234"/>
  <c r="BI233"/>
  <c r="BH233"/>
  <c r="BG233"/>
  <c r="BE233"/>
  <c r="T233"/>
  <c r="R233"/>
  <c r="P233"/>
  <c r="BI230"/>
  <c r="BH230"/>
  <c r="BG230"/>
  <c r="BE230"/>
  <c r="T230"/>
  <c r="R230"/>
  <c r="P230"/>
  <c r="BI227"/>
  <c r="BH227"/>
  <c r="BG227"/>
  <c r="BE227"/>
  <c r="T227"/>
  <c r="R227"/>
  <c r="P227"/>
  <c r="BI223"/>
  <c r="BH223"/>
  <c r="BG223"/>
  <c r="BE223"/>
  <c r="T223"/>
  <c r="R223"/>
  <c r="P223"/>
  <c r="BI220"/>
  <c r="BH220"/>
  <c r="BG220"/>
  <c r="BE220"/>
  <c r="T220"/>
  <c r="R220"/>
  <c r="P220"/>
  <c r="BI218"/>
  <c r="BH218"/>
  <c r="BG218"/>
  <c r="BE218"/>
  <c r="T218"/>
  <c r="R218"/>
  <c r="P218"/>
  <c r="BI214"/>
  <c r="BH214"/>
  <c r="BG214"/>
  <c r="BE214"/>
  <c r="T214"/>
  <c r="R214"/>
  <c r="P214"/>
  <c r="BI210"/>
  <c r="BH210"/>
  <c r="BG210"/>
  <c r="BE210"/>
  <c r="T210"/>
  <c r="R210"/>
  <c r="P210"/>
  <c r="BI205"/>
  <c r="BH205"/>
  <c r="BG205"/>
  <c r="BE205"/>
  <c r="T205"/>
  <c r="R205"/>
  <c r="P205"/>
  <c r="BI201"/>
  <c r="BH201"/>
  <c r="BG201"/>
  <c r="BE201"/>
  <c r="T201"/>
  <c r="R201"/>
  <c r="P201"/>
  <c r="BI197"/>
  <c r="BH197"/>
  <c r="BG197"/>
  <c r="BE197"/>
  <c r="T197"/>
  <c r="R197"/>
  <c r="P197"/>
  <c r="BI193"/>
  <c r="BH193"/>
  <c r="BG193"/>
  <c r="BE193"/>
  <c r="T193"/>
  <c r="R193"/>
  <c r="P193"/>
  <c r="BI190"/>
  <c r="BH190"/>
  <c r="BG190"/>
  <c r="BE190"/>
  <c r="T190"/>
  <c r="R190"/>
  <c r="P190"/>
  <c r="BI185"/>
  <c r="BH185"/>
  <c r="BG185"/>
  <c r="BE185"/>
  <c r="T185"/>
  <c r="R185"/>
  <c r="P185"/>
  <c r="BI183"/>
  <c r="BH183"/>
  <c r="BG183"/>
  <c r="BE183"/>
  <c r="T183"/>
  <c r="R183"/>
  <c r="P183"/>
  <c r="BI179"/>
  <c r="BH179"/>
  <c r="BG179"/>
  <c r="BE179"/>
  <c r="T179"/>
  <c r="R179"/>
  <c r="P179"/>
  <c r="BI176"/>
  <c r="BH176"/>
  <c r="BG176"/>
  <c r="BE176"/>
  <c r="T176"/>
  <c r="R176"/>
  <c r="P176"/>
  <c r="BI173"/>
  <c r="BH173"/>
  <c r="BG173"/>
  <c r="BE173"/>
  <c r="T173"/>
  <c r="R173"/>
  <c r="P173"/>
  <c r="BI169"/>
  <c r="BH169"/>
  <c r="BG169"/>
  <c r="BE169"/>
  <c r="T169"/>
  <c r="R169"/>
  <c r="P169"/>
  <c r="BI166"/>
  <c r="BH166"/>
  <c r="BG166"/>
  <c r="BE166"/>
  <c r="T166"/>
  <c r="R166"/>
  <c r="P166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49"/>
  <c r="BH149"/>
  <c r="BG149"/>
  <c r="BE149"/>
  <c r="T149"/>
  <c r="R149"/>
  <c r="P149"/>
  <c r="BI146"/>
  <c r="BH146"/>
  <c r="BG146"/>
  <c r="BE146"/>
  <c r="T146"/>
  <c r="R146"/>
  <c r="P146"/>
  <c r="BI142"/>
  <c r="BH142"/>
  <c r="BG142"/>
  <c r="BE142"/>
  <c r="T142"/>
  <c r="R142"/>
  <c r="P142"/>
  <c r="BI139"/>
  <c r="BH139"/>
  <c r="BG139"/>
  <c r="BE139"/>
  <c r="T139"/>
  <c r="R139"/>
  <c r="P139"/>
  <c r="BI133"/>
  <c r="BH133"/>
  <c r="BG133"/>
  <c r="BE133"/>
  <c r="T133"/>
  <c r="R133"/>
  <c r="P133"/>
  <c r="J127"/>
  <c r="J126"/>
  <c r="F126"/>
  <c r="F124"/>
  <c r="E122"/>
  <c r="J92"/>
  <c r="J91"/>
  <c r="F91"/>
  <c r="F89"/>
  <c r="E87"/>
  <c r="J18"/>
  <c r="E18"/>
  <c r="F92" s="1"/>
  <c r="J17"/>
  <c r="J12"/>
  <c r="J89"/>
  <c r="E7"/>
  <c r="E120"/>
  <c r="J37" i="2"/>
  <c r="J36"/>
  <c r="AY95" i="1" s="1"/>
  <c r="J35" i="2"/>
  <c r="AX95" i="1" s="1"/>
  <c r="BI216" i="2"/>
  <c r="BH216"/>
  <c r="BG216"/>
  <c r="BE216"/>
  <c r="T216"/>
  <c r="T215" s="1"/>
  <c r="R216"/>
  <c r="R215" s="1"/>
  <c r="P216"/>
  <c r="P215" s="1"/>
  <c r="BI212"/>
  <c r="BH212"/>
  <c r="BG212"/>
  <c r="BE212"/>
  <c r="T212"/>
  <c r="R212"/>
  <c r="P212"/>
  <c r="BI209"/>
  <c r="BH209"/>
  <c r="BG209"/>
  <c r="BE209"/>
  <c r="T209"/>
  <c r="R209"/>
  <c r="P209"/>
  <c r="BI206"/>
  <c r="BH206"/>
  <c r="BG206"/>
  <c r="BE206"/>
  <c r="T206"/>
  <c r="R206"/>
  <c r="P206"/>
  <c r="BI203"/>
  <c r="BH203"/>
  <c r="BG203"/>
  <c r="BE203"/>
  <c r="T203"/>
  <c r="R203"/>
  <c r="P203"/>
  <c r="BI200"/>
  <c r="BH200"/>
  <c r="BG200"/>
  <c r="BE200"/>
  <c r="T200"/>
  <c r="R200"/>
  <c r="P200"/>
  <c r="BI199"/>
  <c r="BH199"/>
  <c r="BG199"/>
  <c r="BE199"/>
  <c r="T199"/>
  <c r="R199"/>
  <c r="P199"/>
  <c r="BI196"/>
  <c r="BH196"/>
  <c r="BG196"/>
  <c r="BE196"/>
  <c r="T196"/>
  <c r="R196"/>
  <c r="P196"/>
  <c r="BI193"/>
  <c r="BH193"/>
  <c r="BG193"/>
  <c r="BE193"/>
  <c r="T193"/>
  <c r="R193"/>
  <c r="P193"/>
  <c r="BI190"/>
  <c r="BH190"/>
  <c r="BG190"/>
  <c r="BE190"/>
  <c r="T190"/>
  <c r="R190"/>
  <c r="P190"/>
  <c r="BI186"/>
  <c r="BH186"/>
  <c r="BG186"/>
  <c r="BE186"/>
  <c r="T186"/>
  <c r="R186"/>
  <c r="P186"/>
  <c r="BI183"/>
  <c r="BH183"/>
  <c r="BG183"/>
  <c r="BE183"/>
  <c r="T183"/>
  <c r="R183"/>
  <c r="P183"/>
  <c r="BI180"/>
  <c r="BH180"/>
  <c r="BG180"/>
  <c r="BE180"/>
  <c r="T180"/>
  <c r="R180"/>
  <c r="P180"/>
  <c r="BI176"/>
  <c r="BH176"/>
  <c r="BG176"/>
  <c r="BE176"/>
  <c r="T176"/>
  <c r="R176"/>
  <c r="P176"/>
  <c r="BI173"/>
  <c r="BH173"/>
  <c r="BG173"/>
  <c r="BE173"/>
  <c r="T173"/>
  <c r="R173"/>
  <c r="P173"/>
  <c r="BI170"/>
  <c r="BH170"/>
  <c r="BG170"/>
  <c r="BE170"/>
  <c r="T170"/>
  <c r="R170"/>
  <c r="P170"/>
  <c r="BI169"/>
  <c r="BH169"/>
  <c r="BG169"/>
  <c r="BE169"/>
  <c r="T169"/>
  <c r="R169"/>
  <c r="P169"/>
  <c r="BI165"/>
  <c r="BH165"/>
  <c r="BG165"/>
  <c r="BE165"/>
  <c r="T165"/>
  <c r="R165"/>
  <c r="P165"/>
  <c r="BI162"/>
  <c r="BH162"/>
  <c r="BG162"/>
  <c r="BE162"/>
  <c r="T162"/>
  <c r="R162"/>
  <c r="P162"/>
  <c r="BI161"/>
  <c r="BH161"/>
  <c r="BG161"/>
  <c r="BE161"/>
  <c r="T161"/>
  <c r="R161"/>
  <c r="P161"/>
  <c r="BI157"/>
  <c r="BH157"/>
  <c r="BG157"/>
  <c r="BE157"/>
  <c r="T157"/>
  <c r="R157"/>
  <c r="P157"/>
  <c r="BI154"/>
  <c r="BH154"/>
  <c r="BG154"/>
  <c r="BE154"/>
  <c r="T154"/>
  <c r="R154"/>
  <c r="P154"/>
  <c r="BI149"/>
  <c r="BH149"/>
  <c r="BG149"/>
  <c r="BE149"/>
  <c r="T149"/>
  <c r="T148"/>
  <c r="R149"/>
  <c r="R148"/>
  <c r="P149"/>
  <c r="P148"/>
  <c r="BI144"/>
  <c r="BH144"/>
  <c r="BG144"/>
  <c r="BE144"/>
  <c r="T144"/>
  <c r="R144"/>
  <c r="P144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6"/>
  <c r="BH136"/>
  <c r="BG136"/>
  <c r="BE136"/>
  <c r="T136"/>
  <c r="R136"/>
  <c r="P136"/>
  <c r="BI133"/>
  <c r="BH133"/>
  <c r="BG133"/>
  <c r="BE133"/>
  <c r="T133"/>
  <c r="R133"/>
  <c r="P133"/>
  <c r="BI127"/>
  <c r="BH127"/>
  <c r="BG127"/>
  <c r="BE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 s="1"/>
  <c r="E7"/>
  <c r="E114" s="1"/>
  <c r="L90" i="1"/>
  <c r="AM90"/>
  <c r="AM89"/>
  <c r="L89"/>
  <c r="AM87"/>
  <c r="L87"/>
  <c r="L85"/>
  <c r="L84"/>
  <c r="BK216" i="2"/>
  <c r="J216"/>
  <c r="BK212"/>
  <c r="J212"/>
  <c r="BK209"/>
  <c r="J209"/>
  <c r="J206"/>
  <c r="BK203"/>
  <c r="BK200"/>
  <c r="BK199"/>
  <c r="BK196"/>
  <c r="BK190"/>
  <c r="J183"/>
  <c r="J176"/>
  <c r="J173"/>
  <c r="J170"/>
  <c r="J169"/>
  <c r="BK165"/>
  <c r="BK162"/>
  <c r="J161"/>
  <c r="J157"/>
  <c r="BK154"/>
  <c r="J149"/>
  <c r="BK144"/>
  <c r="BK141"/>
  <c r="BK140"/>
  <c r="BK136"/>
  <c r="J133"/>
  <c r="J127"/>
  <c r="J203"/>
  <c r="J199"/>
  <c r="BK193"/>
  <c r="J190"/>
  <c r="BK180"/>
  <c r="J193"/>
  <c r="BK183"/>
  <c r="BK176"/>
  <c r="BK169"/>
  <c r="BK161"/>
  <c r="BK157"/>
  <c r="BK149"/>
  <c r="J141"/>
  <c r="BK139"/>
  <c r="BK133"/>
  <c r="AS94" i="1"/>
  <c r="J263" i="3"/>
  <c r="J259"/>
  <c r="J245"/>
  <c r="J238"/>
  <c r="J233"/>
  <c r="J223"/>
  <c r="J214"/>
  <c r="BK201"/>
  <c r="BK193"/>
  <c r="J173"/>
  <c r="BK161"/>
  <c r="BK157"/>
  <c r="BK154"/>
  <c r="BK146"/>
  <c r="J133"/>
  <c r="BK278"/>
  <c r="BK273"/>
  <c r="BK266"/>
  <c r="BK256"/>
  <c r="BK249"/>
  <c r="J243"/>
  <c r="BK239"/>
  <c r="J234"/>
  <c r="BK233"/>
  <c r="BK205"/>
  <c r="J193"/>
  <c r="BK190"/>
  <c r="J183"/>
  <c r="J176"/>
  <c r="BK162"/>
  <c r="J155"/>
  <c r="J142"/>
  <c r="BK133"/>
  <c r="J278"/>
  <c r="J269"/>
  <c r="BK259"/>
  <c r="J240"/>
  <c r="BK230"/>
  <c r="BK223"/>
  <c r="J218"/>
  <c r="J210"/>
  <c r="J201"/>
  <c r="J185"/>
  <c r="BK179"/>
  <c r="J169"/>
  <c r="J162"/>
  <c r="J157"/>
  <c r="BK155"/>
  <c r="BK142"/>
  <c r="J171" i="4"/>
  <c r="BK167"/>
  <c r="J163"/>
  <c r="J155"/>
  <c r="BK143"/>
  <c r="J133"/>
  <c r="BK123"/>
  <c r="BK170"/>
  <c r="J158"/>
  <c r="J146"/>
  <c r="BK142"/>
  <c r="J136"/>
  <c r="J129"/>
  <c r="J123"/>
  <c r="J167"/>
  <c r="J166"/>
  <c r="BK155"/>
  <c r="BK146"/>
  <c r="BK136"/>
  <c r="J139" i="2"/>
  <c r="BK206"/>
  <c r="J200"/>
  <c r="J196"/>
  <c r="BK186"/>
  <c r="BK173"/>
  <c r="J186"/>
  <c r="J180"/>
  <c r="BK170"/>
  <c r="J165"/>
  <c r="J162"/>
  <c r="J154"/>
  <c r="J144"/>
  <c r="J140"/>
  <c r="J136"/>
  <c r="BK127"/>
  <c r="J273" i="3"/>
  <c r="J266"/>
  <c r="J252"/>
  <c r="J249"/>
  <c r="BK243"/>
  <c r="BK234"/>
  <c r="BK227"/>
  <c r="BK218"/>
  <c r="BK210"/>
  <c r="BK197"/>
  <c r="BK176"/>
  <c r="J166"/>
  <c r="J160"/>
  <c r="BK156"/>
  <c r="J149"/>
  <c r="BK139"/>
  <c r="BK280"/>
  <c r="J277"/>
  <c r="BK269"/>
  <c r="BK263"/>
  <c r="BK252"/>
  <c r="BK245"/>
  <c r="BK240"/>
  <c r="BK238"/>
  <c r="J230"/>
  <c r="J220"/>
  <c r="J197"/>
  <c r="BK185"/>
  <c r="J179"/>
  <c r="BK169"/>
  <c r="BK160"/>
  <c r="BK149"/>
  <c r="J139"/>
  <c r="J280"/>
  <c r="BK277"/>
  <c r="J256"/>
  <c r="J239"/>
  <c r="J227"/>
  <c r="BK220"/>
  <c r="BK214"/>
  <c r="J205"/>
  <c r="J190"/>
  <c r="BK183"/>
  <c r="BK173"/>
  <c r="BK166"/>
  <c r="J161"/>
  <c r="J156"/>
  <c r="J154"/>
  <c r="J146"/>
  <c r="J170" i="4"/>
  <c r="BK166"/>
  <c r="BK158"/>
  <c r="J151"/>
  <c r="J142"/>
  <c r="J124"/>
  <c r="BK171"/>
  <c r="BK163"/>
  <c r="BK151"/>
  <c r="J143"/>
  <c r="J139"/>
  <c r="BK133"/>
  <c r="BK124"/>
  <c r="BK139"/>
  <c r="BK129"/>
  <c r="P126" i="2" l="1"/>
  <c r="T126"/>
  <c r="P153"/>
  <c r="T153"/>
  <c r="P160"/>
  <c r="T160"/>
  <c r="P179"/>
  <c r="T179"/>
  <c r="P189"/>
  <c r="R189"/>
  <c r="P132" i="3"/>
  <c r="R132"/>
  <c r="BK172"/>
  <c r="J172"/>
  <c r="J99" s="1"/>
  <c r="R172"/>
  <c r="BK182"/>
  <c r="J182"/>
  <c r="J100" s="1"/>
  <c r="R182"/>
  <c r="BK204"/>
  <c r="J204"/>
  <c r="J101" s="1"/>
  <c r="R204"/>
  <c r="BK217"/>
  <c r="J217"/>
  <c r="J102" s="1"/>
  <c r="R217"/>
  <c r="BK226"/>
  <c r="J226"/>
  <c r="J103" s="1"/>
  <c r="R226"/>
  <c r="P255"/>
  <c r="R255"/>
  <c r="P265"/>
  <c r="T265"/>
  <c r="P276"/>
  <c r="R276"/>
  <c r="P122" i="4"/>
  <c r="T122"/>
  <c r="BK154"/>
  <c r="J154"/>
  <c r="J100" s="1"/>
  <c r="R154"/>
  <c r="BK126" i="2"/>
  <c r="J126"/>
  <c r="J98" s="1"/>
  <c r="R126"/>
  <c r="BK153"/>
  <c r="J153"/>
  <c r="J100" s="1"/>
  <c r="R153"/>
  <c r="BK160"/>
  <c r="J160"/>
  <c r="J101" s="1"/>
  <c r="R160"/>
  <c r="BK179"/>
  <c r="J179"/>
  <c r="J102" s="1"/>
  <c r="R179"/>
  <c r="BK189"/>
  <c r="J189"/>
  <c r="J103" s="1"/>
  <c r="T189"/>
  <c r="BK132" i="3"/>
  <c r="J132"/>
  <c r="J98" s="1"/>
  <c r="T132"/>
  <c r="P172"/>
  <c r="T172"/>
  <c r="P182"/>
  <c r="T182"/>
  <c r="P204"/>
  <c r="T204"/>
  <c r="P217"/>
  <c r="T217"/>
  <c r="P226"/>
  <c r="T226"/>
  <c r="BK255"/>
  <c r="J255"/>
  <c r="J104"/>
  <c r="T255"/>
  <c r="BK265"/>
  <c r="J265"/>
  <c r="J107"/>
  <c r="R265"/>
  <c r="R264" s="1"/>
  <c r="BK276"/>
  <c r="J276"/>
  <c r="J109"/>
  <c r="T276"/>
  <c r="BK122" i="4"/>
  <c r="J122"/>
  <c r="J98"/>
  <c r="R122"/>
  <c r="R121"/>
  <c r="R120"/>
  <c r="P154"/>
  <c r="T154"/>
  <c r="BK215" i="2"/>
  <c r="J215"/>
  <c r="J104"/>
  <c r="BK262" i="3"/>
  <c r="J262"/>
  <c r="J105"/>
  <c r="BK148" i="2"/>
  <c r="J148" s="1"/>
  <c r="J99" s="1"/>
  <c r="BK272" i="3"/>
  <c r="J272"/>
  <c r="J108" s="1"/>
  <c r="BK279"/>
  <c r="J279"/>
  <c r="J110"/>
  <c r="BK150" i="4"/>
  <c r="J150"/>
  <c r="J99"/>
  <c r="BK131" i="3"/>
  <c r="J131" s="1"/>
  <c r="J97" s="1"/>
  <c r="E85" i="4"/>
  <c r="J89"/>
  <c r="F92"/>
  <c r="BF123"/>
  <c r="BF124"/>
  <c r="BF129"/>
  <c r="BF142"/>
  <c r="BF146"/>
  <c r="BF151"/>
  <c r="BF155"/>
  <c r="BF158"/>
  <c r="BF170"/>
  <c r="BF163"/>
  <c r="BF166"/>
  <c r="BF171"/>
  <c r="BF133"/>
  <c r="BF136"/>
  <c r="BF139"/>
  <c r="BF143"/>
  <c r="BF167"/>
  <c r="E85" i="3"/>
  <c r="F127"/>
  <c r="BF146"/>
  <c r="BF157"/>
  <c r="BF160"/>
  <c r="BF173"/>
  <c r="BF185"/>
  <c r="BF190"/>
  <c r="BF193"/>
  <c r="BF230"/>
  <c r="BF233"/>
  <c r="BF234"/>
  <c r="BF240"/>
  <c r="BF243"/>
  <c r="BF245"/>
  <c r="BF249"/>
  <c r="BF259"/>
  <c r="BF269"/>
  <c r="BF278"/>
  <c r="BF280"/>
  <c r="J124"/>
  <c r="BF142"/>
  <c r="BF149"/>
  <c r="BF155"/>
  <c r="BF156"/>
  <c r="BF162"/>
  <c r="BF169"/>
  <c r="BF197"/>
  <c r="BF205"/>
  <c r="BF210"/>
  <c r="BF220"/>
  <c r="BF256"/>
  <c r="BF263"/>
  <c r="BK125" i="2"/>
  <c r="J125" s="1"/>
  <c r="J97" s="1"/>
  <c r="BF133" i="3"/>
  <c r="BF139"/>
  <c r="BF154"/>
  <c r="BF161"/>
  <c r="BF166"/>
  <c r="BF176"/>
  <c r="BF179"/>
  <c r="BF183"/>
  <c r="BF201"/>
  <c r="BF214"/>
  <c r="BF218"/>
  <c r="BF223"/>
  <c r="BF227"/>
  <c r="BF238"/>
  <c r="BF239"/>
  <c r="BF252"/>
  <c r="BF266"/>
  <c r="BF273"/>
  <c r="BF277"/>
  <c r="J89" i="2"/>
  <c r="F92"/>
  <c r="BF127"/>
  <c r="BF133"/>
  <c r="BF139"/>
  <c r="BF140"/>
  <c r="BF141"/>
  <c r="BF144"/>
  <c r="BF157"/>
  <c r="BF162"/>
  <c r="BF169"/>
  <c r="BF170"/>
  <c r="BF176"/>
  <c r="BF186"/>
  <c r="BF193"/>
  <c r="BF196"/>
  <c r="BF199"/>
  <c r="BF173"/>
  <c r="BF200"/>
  <c r="E85"/>
  <c r="BF136"/>
  <c r="BF149"/>
  <c r="BF154"/>
  <c r="BF161"/>
  <c r="BF165"/>
  <c r="BF180"/>
  <c r="BF183"/>
  <c r="BF190"/>
  <c r="BF203"/>
  <c r="BF206"/>
  <c r="BF209"/>
  <c r="BF212"/>
  <c r="BF216"/>
  <c r="J33"/>
  <c r="AV95" i="1" s="1"/>
  <c r="F36" i="2"/>
  <c r="BC95" i="1" s="1"/>
  <c r="F35" i="2"/>
  <c r="BB95" i="1" s="1"/>
  <c r="F33" i="2"/>
  <c r="AZ95" i="1" s="1"/>
  <c r="F37" i="2"/>
  <c r="BD95" i="1" s="1"/>
  <c r="F36" i="3"/>
  <c r="BC96" i="1" s="1"/>
  <c r="F33" i="3"/>
  <c r="AZ96" i="1" s="1"/>
  <c r="J33" i="3"/>
  <c r="AV96" i="1" s="1"/>
  <c r="F35" i="3"/>
  <c r="BB96" i="1" s="1"/>
  <c r="F37" i="3"/>
  <c r="BD96" i="1" s="1"/>
  <c r="F33" i="4"/>
  <c r="AZ97" i="1" s="1"/>
  <c r="J33" i="4"/>
  <c r="AV97" i="1" s="1"/>
  <c r="F35" i="4"/>
  <c r="BB97" i="1" s="1"/>
  <c r="F37" i="4"/>
  <c r="BD97" i="1" s="1"/>
  <c r="F36" i="4"/>
  <c r="BC97" i="1" s="1"/>
  <c r="T131" i="3" l="1"/>
  <c r="R125" i="2"/>
  <c r="R124" s="1"/>
  <c r="T121" i="4"/>
  <c r="T120"/>
  <c r="P121"/>
  <c r="P120" s="1"/>
  <c r="AU97" i="1" s="1"/>
  <c r="T264" i="3"/>
  <c r="P264"/>
  <c r="R131"/>
  <c r="R130" s="1"/>
  <c r="P131"/>
  <c r="P130"/>
  <c r="AU96" i="1" s="1"/>
  <c r="T125" i="2"/>
  <c r="T124"/>
  <c r="P125"/>
  <c r="P124" s="1"/>
  <c r="AU95" i="1" s="1"/>
  <c r="BK264" i="3"/>
  <c r="BK130" s="1"/>
  <c r="J130" s="1"/>
  <c r="J30" s="1"/>
  <c r="AG96" i="1" s="1"/>
  <c r="J264" i="3"/>
  <c r="J106" s="1"/>
  <c r="BK121" i="4"/>
  <c r="BK120"/>
  <c r="J120"/>
  <c r="J96" s="1"/>
  <c r="BK124" i="2"/>
  <c r="J124" s="1"/>
  <c r="J30" s="1"/>
  <c r="AG95" i="1" s="1"/>
  <c r="J34" i="2"/>
  <c r="AW95" i="1" s="1"/>
  <c r="AT95" s="1"/>
  <c r="F34" i="2"/>
  <c r="BA95" i="1" s="1"/>
  <c r="F34" i="3"/>
  <c r="BA96" i="1"/>
  <c r="J34" i="3"/>
  <c r="AW96" i="1"/>
  <c r="AT96" s="1"/>
  <c r="J34" i="4"/>
  <c r="AW97" i="1" s="1"/>
  <c r="AT97" s="1"/>
  <c r="BB94"/>
  <c r="AX94"/>
  <c r="BC94"/>
  <c r="W32" s="1"/>
  <c r="F34" i="4"/>
  <c r="BA97" i="1" s="1"/>
  <c r="BD94"/>
  <c r="W33" s="1"/>
  <c r="AZ94"/>
  <c r="W29" s="1"/>
  <c r="T130" i="3" l="1"/>
  <c r="J121" i="4"/>
  <c r="J97" s="1"/>
  <c r="AN96" i="1"/>
  <c r="J96" i="3"/>
  <c r="AN95" i="1"/>
  <c r="J96" i="2"/>
  <c r="J39" i="3"/>
  <c r="J39" i="2"/>
  <c r="AU94" i="1"/>
  <c r="J30" i="4"/>
  <c r="AG97" i="1" s="1"/>
  <c r="AG94" s="1"/>
  <c r="AK26" s="1"/>
  <c r="BA94"/>
  <c r="W30" s="1"/>
  <c r="AV94"/>
  <c r="AK29"/>
  <c r="W31"/>
  <c r="AY94"/>
  <c r="J39" i="4" l="1"/>
  <c r="AN97" i="1"/>
  <c r="AW94"/>
  <c r="AK30" s="1"/>
  <c r="AK35" s="1"/>
  <c r="AT94" l="1"/>
  <c r="AN94"/>
</calcChain>
</file>

<file path=xl/sharedStrings.xml><?xml version="1.0" encoding="utf-8"?>
<sst xmlns="http://schemas.openxmlformats.org/spreadsheetml/2006/main" count="3590" uniqueCount="495">
  <si>
    <t>Export Komplet</t>
  </si>
  <si>
    <t/>
  </si>
  <si>
    <t>2.0</t>
  </si>
  <si>
    <t>False</t>
  </si>
  <si>
    <t>{7d3258e3-6f17-43f7-973c-0a03355d66b5}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</si>
  <si>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</si>
  <si>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</si>
  <si>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</si>
  <si>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</si>
  <si>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</si>
  <si>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</si>
  <si>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</si>
  <si>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</si>
  <si>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2022DG06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</si>
  <si>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</si>
  <si>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</si>
  <si>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ES Oravská Polhora - rekonštrukcia spevnenej plochy_cú 2022/máj</t>
  </si>
  <si>
    <t>JKSO:</t>
  </si>
  <si>
    <t>KS:</t>
  </si>
  <si>
    <t>Miesto:</t>
  </si>
  <si>
    <t>Oravská Polhora</t>
  </si>
  <si>
    <t>Dátum:</t>
  </si>
  <si>
    <t>16. 5. 2022</t>
  </si>
  <si>
    <t>Objednávateľ:</t>
  </si>
  <si>
    <t>IČO:</t>
  </si>
  <si>
    <t>Lesy SR, š.p.</t>
  </si>
  <si>
    <t>IČ DPH:</t>
  </si>
  <si>
    <t>Zhotoviteľ:</t>
  </si>
  <si>
    <t>Vyplň údaj</t>
  </si>
  <si>
    <t>Projektant:</t>
  </si>
  <si>
    <t>42213592</t>
  </si>
  <si>
    <t>Ing. Dušan Grék - ASI, projektovanie stavieb</t>
  </si>
  <si>
    <t>1021870564</t>
  </si>
  <si>
    <t>True</t>
  </si>
  <si>
    <t>Spracovateľ:</t>
  </si>
  <si>
    <t>Ing. Miroslav Gatial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</si>
  <si>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</si>
  <si>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</si>
  <si>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</si>
  <si>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</si>
  <si>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</si>
  <si>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</si>
  <si>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</si>
  <si>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</si>
  <si>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</si>
  <si>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</si>
  <si>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</si>
  <si>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</si>
  <si>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</si>
  <si>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</si>
  <si>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</si>
  <si>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</si>
  <si>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</si>
  <si>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</si>
  <si>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</si>
  <si>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</si>
  <si>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</si>
  <si>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</si>
  <si>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</si>
  <si>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</si>
  <si>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</si>
  <si>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</si>
  <si>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</si>
  <si>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</si>
  <si>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</si>
  <si>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</si>
  <si>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</si>
  <si>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</si>
  <si>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</si>
  <si>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</si>
  <si>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</si>
  <si>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</si>
  <si>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</si>
  <si>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</si>
  <si>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</si>
  <si>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</si>
  <si>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</si>
  <si>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</si>
  <si>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</si>
  <si>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</si>
  <si>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</si>
  <si>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</si>
  <si>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</si>
  <si>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SO 01 Rekonštrukcia spevnenej plochy</t>
  </si>
  <si>
    <t>STA</t>
  </si>
  <si>
    <t>1</t>
  </si>
  <si>
    <t>{0f3bcb61-1ce9-4ffc-814f-24324fc98974}</t>
  </si>
  <si>
    <t>SO02</t>
  </si>
  <si>
    <t>SO 02 Odvodňovací žľab a dažďová kanalizácia</t>
  </si>
  <si>
    <t>{ca94f736-dfb8-48e0-9f84-f7d892c8a8d7}</t>
  </si>
  <si>
    <t>SO03</t>
  </si>
  <si>
    <t>SO 03 Demontážne a búracie práce</t>
  </si>
  <si>
    <t>{e2026889-4138-439c-b49d-febd57367400}</t>
  </si>
  <si>
    <t>KRYCÍ LIST ROZPOČTU</t>
  </si>
  <si>
    <t>Objekt:</t>
  </si>
  <si>
    <t>SO01 - SO 01 Rekonštrukcia spevnenej plochy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</si>
  <si>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</si>
  <si>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</si>
  <si>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</si>
  <si>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</si>
  <si>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</si>
  <si>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</si>
  <si>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</si>
  <si>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</si>
  <si>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</si>
  <si>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</si>
  <si>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</si>
  <si>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</si>
  <si>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</si>
  <si>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</si>
  <si>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</si>
  <si>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</si>
  <si>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</si>
  <si>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</si>
  <si>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</si>
  <si>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</si>
  <si>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</si>
  <si>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</si>
  <si>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</si>
  <si>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</si>
  <si>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</si>
  <si>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</si>
  <si>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</si>
  <si>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</si>
  <si>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</si>
  <si>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</si>
  <si>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122301103</t>
  </si>
  <si>
    <t>Odkopávka a prekopávka v hornine 4, nad 1000 do 10000 m3</t>
  </si>
  <si>
    <t>m3</t>
  </si>
  <si>
    <t>4</t>
  </si>
  <si>
    <t>2</t>
  </si>
  <si>
    <t>VV</t>
  </si>
  <si>
    <t>228*0,6 "plocha 1a"</t>
  </si>
  <si>
    <t>3475*(0,57+0,66+0,6)/3 "plocha 1b)</t>
  </si>
  <si>
    <t>300*0,2 "plocha 1c"</t>
  </si>
  <si>
    <t>700*0,2 "existujúca plocha"</t>
  </si>
  <si>
    <t>Súčet</t>
  </si>
  <si>
    <t>122301109</t>
  </si>
  <si>
    <t>Odkopávky a prekopávky nezapažené. Príplatok za lepivosť horniny 4</t>
  </si>
  <si>
    <t>2456,55*0,3</t>
  </si>
  <si>
    <t>3</t>
  </si>
  <si>
    <t>162501102</t>
  </si>
  <si>
    <t>Vodorovné premiestnenie výkopku po spevnenej ceste z horniny tr.1-4, do 100 m3 na vzdialenosť do 3000 m</t>
  </si>
  <si>
    <t>6</t>
  </si>
  <si>
    <t>2456,55</t>
  </si>
  <si>
    <t>162501105</t>
  </si>
  <si>
    <t>Vodorovné premiestnenie výkopku po spevnenej ceste z horniny tr.1-4, do 100 m3, príplatok k cene za každých ďalšich a začatých 1000 m</t>
  </si>
  <si>
    <t>8</t>
  </si>
  <si>
    <t>5</t>
  </si>
  <si>
    <t>171201101</t>
  </si>
  <si>
    <t>Uloženie sypaniny do násypov s rozprestretím sypaniny vo vrstvách a s hrubým urovnaním nezhutnených</t>
  </si>
  <si>
    <t>10</t>
  </si>
  <si>
    <t>181101101</t>
  </si>
  <si>
    <t>Úprava pláne v zárezoch v hornine 1-4 bez zhutnenia</t>
  </si>
  <si>
    <t>m2</t>
  </si>
  <si>
    <t>12</t>
  </si>
  <si>
    <t>2500 "výkopový materiál"</t>
  </si>
  <si>
    <t>7</t>
  </si>
  <si>
    <t>181101102</t>
  </si>
  <si>
    <t>Úprava pláne v zárezoch v hornine 1-4 so zhutnením</t>
  </si>
  <si>
    <t>14</t>
  </si>
  <si>
    <t>228+3475+300 "1a+1b+1c"</t>
  </si>
  <si>
    <t>700 "existujúca plocha"</t>
  </si>
  <si>
    <t>Zvislé a kompletné konštrukcie</t>
  </si>
  <si>
    <t>326351111</t>
  </si>
  <si>
    <t>Debnenie lícnych plôch a plôch dilatačných škár bet. konštr. plôch rovinných, konštr. hr. do 1 m</t>
  </si>
  <si>
    <t>16</t>
  </si>
  <si>
    <t>320*0,2 "dilatácie"</t>
  </si>
  <si>
    <t>(55,25+41,5+14,5+46+28,75+2*84)*0,2 "Kraje spevnenia 1b"</t>
  </si>
  <si>
    <t>Vodorovné konštrukcie</t>
  </si>
  <si>
    <t>9</t>
  </si>
  <si>
    <t>451971112</t>
  </si>
  <si>
    <t>Položenie podklad. vrstvy z geotext. s prekrytím pásov 150 mm, s uchytením sponami z beton. ocele</t>
  </si>
  <si>
    <t>18</t>
  </si>
  <si>
    <t>M</t>
  </si>
  <si>
    <t>6936651300</t>
  </si>
  <si>
    <t>Geotextília netkaná polypropylénová Tatratex PP 300</t>
  </si>
  <si>
    <t>4003 * 1,1</t>
  </si>
  <si>
    <t>Komunikácie</t>
  </si>
  <si>
    <t>11</t>
  </si>
  <si>
    <t>564762111</t>
  </si>
  <si>
    <t>Podklad alebo kryt z kameniva hrubého drveného veľ. 32-63mm(vibr.štrk) po zhut.hr. 200 mm</t>
  </si>
  <si>
    <t>22</t>
  </si>
  <si>
    <t>564831111</t>
  </si>
  <si>
    <t>Podklad zo štrkodrviny s rozprestretím a zhutnením, po zhutnení hr. 100 mm</t>
  </si>
  <si>
    <t>24</t>
  </si>
  <si>
    <t>228 "plocha 1a"</t>
  </si>
  <si>
    <t>13</t>
  </si>
  <si>
    <t>564851111</t>
  </si>
  <si>
    <t>Podklad zo štrkodrviny s rozprestretím a zhutnením, po zhutnení hr. 150 mm</t>
  </si>
  <si>
    <t>26</t>
  </si>
  <si>
    <t>20*2+20*11,7 " podobjazdová komunikácia)</t>
  </si>
  <si>
    <t>3475 "plocha 1b"</t>
  </si>
  <si>
    <t>569841111</t>
  </si>
  <si>
    <t>Spevnenie krajníc alebo komun. pre peších s rozpr. a zhutnením, štrkodrvinou hr. 120 mm</t>
  </si>
  <si>
    <t>28</t>
  </si>
  <si>
    <t>15</t>
  </si>
  <si>
    <t>581130215</t>
  </si>
  <si>
    <t>Kryt cementobetónový cestných komunikácií skupiny CB II pre TDZ II, III a IV, hr. 200 mm</t>
  </si>
  <si>
    <t>30</t>
  </si>
  <si>
    <t>584121111</t>
  </si>
  <si>
    <t>Osadenie cestných panelov zo železového betónu, so zhotovením podkladu z kam. ťaženého do hr. 40 mm</t>
  </si>
  <si>
    <t>32</t>
  </si>
  <si>
    <t>17</t>
  </si>
  <si>
    <t>593810001100.S</t>
  </si>
  <si>
    <t>Cestný panel IZD 300/100/22 JP 20 ton, lxšxv 3000x1000x220 mm</t>
  </si>
  <si>
    <t>ks</t>
  </si>
  <si>
    <t>34</t>
  </si>
  <si>
    <t>228/3</t>
  </si>
  <si>
    <t>76*1,01 'Prepočítané koeficientom množstva</t>
  </si>
  <si>
    <t>Úpravy povrchov, podlahy, osadenie</t>
  </si>
  <si>
    <t>631361821</t>
  </si>
  <si>
    <t>Výstuž mazanín z betónov (z kameniva) a z ľahkých betónov z betonárskej ocele 10 505</t>
  </si>
  <si>
    <t>t</t>
  </si>
  <si>
    <t>36</t>
  </si>
  <si>
    <t>2*0,2*3475*0,222/1000 "vystreĎovacia výstuž priemer drôtu 6mm"</t>
  </si>
  <si>
    <t>19</t>
  </si>
  <si>
    <t>631362421</t>
  </si>
  <si>
    <t>Výstuž mazanín z betónov (z kameniva) a z ľahkých betónov zo sietí KARI, priemer drôtu 6/6 mm, veľkosť oka 100x100 mm</t>
  </si>
  <si>
    <t>38</t>
  </si>
  <si>
    <t>3475,000*2*1,2 "plocha 1b"</t>
  </si>
  <si>
    <t>634601511</t>
  </si>
  <si>
    <t>Zaplnenie dilatačných škár v mazaninách tmelom silikónovým šírky škáry do 5 mm</t>
  </si>
  <si>
    <t>m</t>
  </si>
  <si>
    <t>40</t>
  </si>
  <si>
    <t>1250+320 "kontrakčné + dilatačné"</t>
  </si>
  <si>
    <t>Ostatné konštrukcie a práce-búranie</t>
  </si>
  <si>
    <t>21</t>
  </si>
  <si>
    <t>917461111</t>
  </si>
  <si>
    <t>Osadenie chodník. obrubníka kamenného stojatého do lôžka z betónu prostého C 12/15 s bočnou oporou</t>
  </si>
  <si>
    <t>42</t>
  </si>
  <si>
    <t>14 "ukončenie plochy pri sile"</t>
  </si>
  <si>
    <t>592170000900</t>
  </si>
  <si>
    <t>Obrubník PREMAC cestný bez skosenia rovný, lxšxv 1000x150x260 mm</t>
  </si>
  <si>
    <t>44</t>
  </si>
  <si>
    <t>14 * 1,01</t>
  </si>
  <si>
    <t>23</t>
  </si>
  <si>
    <t>918101111</t>
  </si>
  <si>
    <t>Lôžko pod obrubníky, krajníky alebo obruby z dlažob. kociek z betónu prostého tr. C 12/15</t>
  </si>
  <si>
    <t>46</t>
  </si>
  <si>
    <t>14,000*0,1</t>
  </si>
  <si>
    <t>919721211</t>
  </si>
  <si>
    <t>Dilatačné škáry vkladané v cementobet. kryte, s vyplnením škár asfaltovou zálievkou, priečne</t>
  </si>
  <si>
    <t>48</t>
  </si>
  <si>
    <t>25</t>
  </si>
  <si>
    <t>919721212</t>
  </si>
  <si>
    <t>Dilatačné škáry vkladané v cementobet. kryte, s vyplnením škár asfaltovou zálievkou, pozdĺžne</t>
  </si>
  <si>
    <t>50</t>
  </si>
  <si>
    <t>160+625</t>
  </si>
  <si>
    <t>919726113</t>
  </si>
  <si>
    <t>Rezanie priečnych alebo pozdĺžnych dilatačných škár betónových plôch šírky 4 mm hĺbky do 60 mm</t>
  </si>
  <si>
    <t>52</t>
  </si>
  <si>
    <t>1250 "kontrakčné"</t>
  </si>
  <si>
    <t>27</t>
  </si>
  <si>
    <t>1116315000</t>
  </si>
  <si>
    <t>Lak asfaltový ALP-PENETRAL v sudoch</t>
  </si>
  <si>
    <t>54</t>
  </si>
  <si>
    <t>1250,000*0,00024*1,2*1,05</t>
  </si>
  <si>
    <t>931961115</t>
  </si>
  <si>
    <t>Vložky do dilatačných škár zvislé, z polystyrénovej dosky hr. 30 mm</t>
  </si>
  <si>
    <t>56</t>
  </si>
  <si>
    <t>320*0,11 "0,11 m/m´"</t>
  </si>
  <si>
    <t>29</t>
  </si>
  <si>
    <t>938908411</t>
  </si>
  <si>
    <t>Očistenie povrchu krytu alebo podkladu asfaltového, betónového alebo dláždeného saponátovým roztokom</t>
  </si>
  <si>
    <t>58</t>
  </si>
  <si>
    <t>99</t>
  </si>
  <si>
    <t>Presun hmôt HSV</t>
  </si>
  <si>
    <t>998224111</t>
  </si>
  <si>
    <t>Presun hmôt pre pozemné komunikácie s krytom monolitickým betónovým akejkoľvek dĺžky objektu</t>
  </si>
  <si>
    <t>60</t>
  </si>
  <si>
    <t>SO02 - SO 02 Odvodňovací žľab a dažďová kanalizácia</t>
  </si>
  <si>
    <t xml:space="preserve">    8 - Rúrové vedenie</t>
  </si>
  <si>
    <t>PSV - Práce a dodávky PSV</t>
  </si>
  <si>
    <t xml:space="preserve">    711 - Izolácie proti vode a vlhkosti</t>
  </si>
  <si>
    <t xml:space="preserve">    767 - Konštrukcie doplnkové kovové</t>
  </si>
  <si>
    <t xml:space="preserve">    783 - Dokončovacie práce - nátery</t>
  </si>
  <si>
    <t>HZS - Hodinové zúčtovacie sadzby</t>
  </si>
  <si>
    <t>132301202</t>
  </si>
  <si>
    <t>Výkop ryhy šírky 600-2000mm hor 4 100-1000 m3</t>
  </si>
  <si>
    <t>1,5*1,1*0,6+2*0,7*1,6+2,5*1,2*0,9 "výust. objekt"</t>
  </si>
  <si>
    <t>50*1,21*1,2 "km 0,005 - km 0,055 = 50 m"</t>
  </si>
  <si>
    <t>40*1,2*0,7+40*4*0,6 "km 0,055 - km 0,095 = 40m"</t>
  </si>
  <si>
    <t>32,5*1,2*0,6+32,5*4*0,7 "km 0,095 - km 0,1275 = 32,5m"</t>
  </si>
  <si>
    <t>132301209</t>
  </si>
  <si>
    <t>Príplatok za lepivosť pri hĺbení rýh š. nad 600 do 2 000 mm zapažených i nezapažených, s urovnaním dna v hornine 4</t>
  </si>
  <si>
    <t>322,53 * 0,5</t>
  </si>
  <si>
    <t>133301101</t>
  </si>
  <si>
    <t>Výkop šachty zapaženej hornina 4 do 100 m3</t>
  </si>
  <si>
    <t>2,9*2,9*1,05 " Š1 "</t>
  </si>
  <si>
    <t>2*4,2*3,2*2,3 " MŠ1, MŠ2 "</t>
  </si>
  <si>
    <t>133301109</t>
  </si>
  <si>
    <t>Príplatok k cenám za lepivosť pri hĺbení šachiet zapažených i nezapažených v hornine 4</t>
  </si>
  <si>
    <t>70,655 * 0,7</t>
  </si>
  <si>
    <t>151101201</t>
  </si>
  <si>
    <t>Paženie stien bez rozopretia alebo vzopretia, príložné hĺbky do 4m</t>
  </si>
  <si>
    <t>2*1,6 " Výust. objekt"</t>
  </si>
  <si>
    <t>4*2,9*1,05 " Š 1 "</t>
  </si>
  <si>
    <t>2*(2*4,2*2,3+2*3,2*2,3) " MŠ, MŠ2"</t>
  </si>
  <si>
    <t>151101211</t>
  </si>
  <si>
    <t>Odstránenie paženia stien príložné hĺbky do 4 m</t>
  </si>
  <si>
    <t>151101301</t>
  </si>
  <si>
    <t>Rozopretie zapažených stien pri pažení príložnom hĺbky do 4 m</t>
  </si>
  <si>
    <t>151101311</t>
  </si>
  <si>
    <t>Odstránenie rozopretia stien paženia príložného hĺbky do 4 m</t>
  </si>
  <si>
    <t>162501132</t>
  </si>
  <si>
    <t>Vodorovné premiestnenie výkopku po nespevnenej ceste z horniny tr.1-4, nad 100 do 1000 m3 na vzdialenosť do 3000 m</t>
  </si>
  <si>
    <t>322,53+70,655-18,08</t>
  </si>
  <si>
    <t>162501133</t>
  </si>
  <si>
    <t>Vodorovné premiestnenie výkopku po nespevnenej ceste z horniny tr.1-4, nad 100 do 1000 m3, príplatok k cene za každých ďalšich a začatých 1000 m</t>
  </si>
  <si>
    <t>174101001</t>
  </si>
  <si>
    <t>Zásyp sypaninou so zhutnením jám, šachiet, rýh, zárezov alebo okolo objektov do 100 m3</t>
  </si>
  <si>
    <t>4*0,8*1,05 " Š1 "</t>
  </si>
  <si>
    <t>2*4*0,8*2,3 " MŠ1, MŠ2 "</t>
  </si>
  <si>
    <t>175101101</t>
  </si>
  <si>
    <t>Obsyp potrubia sypaninou z vhodných hornín 1 až 4 bez prehodenia sypaniny</t>
  </si>
  <si>
    <t>127,5*0,72 " potrubie 0,72 m3/m´"</t>
  </si>
  <si>
    <t>5833712300</t>
  </si>
  <si>
    <t>Štrkopiesok frakcia 0-8 STN EN 13242 + A1</t>
  </si>
  <si>
    <t>91,800*1,7</t>
  </si>
  <si>
    <t>326313213</t>
  </si>
  <si>
    <t>Murivo nadzákladové z betónu vodostavebného, objemu nad 3 m3 V4-C 25/30</t>
  </si>
  <si>
    <t>2*0,4*2,1 "výust. objekt"</t>
  </si>
  <si>
    <t>2*(2*2,1+0,4*2,1)</t>
  </si>
  <si>
    <t>80*0,2 "kraje spevnenia odvod. žľabu"</t>
  </si>
  <si>
    <t>451573111</t>
  </si>
  <si>
    <t>Lôžko pod potrubie, stoky a drobné objekty, v otvorenom výkope z piesku a štrkopiesku do 63 mm</t>
  </si>
  <si>
    <t>127,5*0,2 " 0,2 m3/m´"</t>
  </si>
  <si>
    <t>50*1,2 " potrubie "</t>
  </si>
  <si>
    <t>78*4 "žľab"</t>
  </si>
  <si>
    <t>2*3*2 " šachty "</t>
  </si>
  <si>
    <t>384 * 1,02</t>
  </si>
  <si>
    <t>452311141</t>
  </si>
  <si>
    <t>Dosky, bloky, sedlá z betónu v otvorenom výkope tr. C 16/20</t>
  </si>
  <si>
    <t>1,5*1,5*0,15 "dno Š1"</t>
  </si>
  <si>
    <t>2*(2,6*1,6*0,1) " MŠ1, MŠ2 "</t>
  </si>
  <si>
    <t>452351101</t>
  </si>
  <si>
    <t>Debnenie v otvorenom výkope dosiek, sedlových lôžok a blokov pod potrubie,stoky a drobné objekty</t>
  </si>
  <si>
    <t>4*1,5*0,15</t>
  </si>
  <si>
    <t>2*(2*2,6*0,1+1,6*0,1)</t>
  </si>
  <si>
    <t>465511415</t>
  </si>
  <si>
    <t>Dlažba na sucho s vyplnením škár maltou MC 10 pl.20 m2, hr. 500 mm</t>
  </si>
  <si>
    <t>2*1,6 "výust. objekt - 1,6 m2/m´"</t>
  </si>
  <si>
    <t>564761111</t>
  </si>
  <si>
    <t>Podklad alebo kryt z kameniva hrubého drveného veľ. 32-63 mm s rozprestretím a zhutn.hr. 200 mm</t>
  </si>
  <si>
    <t>53*1,2 "potrubie"</t>
  </si>
  <si>
    <t>2*2,6*1,6 "šachty MŠ1, MŠ2"</t>
  </si>
  <si>
    <t>564841113</t>
  </si>
  <si>
    <t>Podklad zo štrkodrviny s rozprestretím a zhutnením, po zhutnení hr. 140 mm</t>
  </si>
  <si>
    <t>2*0,2*(78*4)*0,222/1000 "vystreďovacia výstuž pr.6mm"</t>
  </si>
  <si>
    <t>2*78*4*1,2 "žľab"</t>
  </si>
  <si>
    <t>62</t>
  </si>
  <si>
    <t>Rúrové vedenie</t>
  </si>
  <si>
    <t>871396012</t>
  </si>
  <si>
    <t>Montáž kanalizačného PVC-U potrubia hladkého viacvrstvového DN 400</t>
  </si>
  <si>
    <t>64</t>
  </si>
  <si>
    <t>127,5-2</t>
  </si>
  <si>
    <t>31</t>
  </si>
  <si>
    <t>2860006010</t>
  </si>
  <si>
    <t>PVC rúra 400/6m -korugovaný kanalizačný systém SN8 PIPELIFE</t>
  </si>
  <si>
    <t>68</t>
  </si>
  <si>
    <t>8+7+5+2</t>
  </si>
  <si>
    <t>892391000</t>
  </si>
  <si>
    <t>Skúška tesnosti kanalizácie D 400</t>
  </si>
  <si>
    <t>70</t>
  </si>
  <si>
    <t>33</t>
  </si>
  <si>
    <t>894302133</t>
  </si>
  <si>
    <t>Steny šachiet armatúrnych hrúbky nad 200 mm zo železobetónu obyčajného C 30/37</t>
  </si>
  <si>
    <t>72</t>
  </si>
  <si>
    <t>" šachty MŠ1, MŠ2"</t>
  </si>
  <si>
    <t>2*(2,6*1,6*0,3+2*2,6*2,30*0,3+1*2,3*0,3)</t>
  </si>
  <si>
    <t>894411131</t>
  </si>
  <si>
    <t>Zhotovenie šachty kanaliz. z betónových dielcov s obložením dna betónom tr. C 25/30, potrubie DN nad 300-400 mm</t>
  </si>
  <si>
    <t>74</t>
  </si>
  <si>
    <t>35</t>
  </si>
  <si>
    <t>5922466100</t>
  </si>
  <si>
    <t>Dno výšky 1000 mm priame AFE 100/100 LK</t>
  </si>
  <si>
    <t>76</t>
  </si>
  <si>
    <t>5524303000</t>
  </si>
  <si>
    <t xml:space="preserve">Poklop železobetónový </t>
  </si>
  <si>
    <t>78</t>
  </si>
  <si>
    <t>1 * 1,01</t>
  </si>
  <si>
    <t>37</t>
  </si>
  <si>
    <t>592240009000.S</t>
  </si>
  <si>
    <t xml:space="preserve">Betónový vyrovnávací prstenec </t>
  </si>
  <si>
    <t>-1475264177</t>
  </si>
  <si>
    <t>1*1,01 'Prepočítané koeficientom množstva</t>
  </si>
  <si>
    <t>592240002800.S</t>
  </si>
  <si>
    <t>Kónus betónový so stúpadlom pre kanalizačnú šachtu DN 1000, hr. steny 120 mm, rozmer 1000x625x580 mm</t>
  </si>
  <si>
    <t>80</t>
  </si>
  <si>
    <t>KPS – kapsové plastové stupadlo</t>
  </si>
  <si>
    <t>39</t>
  </si>
  <si>
    <t>894502201</t>
  </si>
  <si>
    <t>Debnenie stien šachiet armatúrnych pravouhlých alebo štvorhraných a viachranných obojstranné</t>
  </si>
  <si>
    <t>82</t>
  </si>
  <si>
    <t>2*(2*2,6*2,3+1*2,3)</t>
  </si>
  <si>
    <t>894608122</t>
  </si>
  <si>
    <t>Výstuž šachiet kanalizačných z betonárskej ocele 10 505</t>
  </si>
  <si>
    <t>84</t>
  </si>
  <si>
    <t>366/1000 "podľa výkazu oceľ. prvkov"</t>
  </si>
  <si>
    <t>41</t>
  </si>
  <si>
    <t>86</t>
  </si>
  <si>
    <t>88</t>
  </si>
  <si>
    <t>11*0,11</t>
  </si>
  <si>
    <t>43</t>
  </si>
  <si>
    <t>998276101</t>
  </si>
  <si>
    <t>Presun hmôt pre rúrové vedenie hĺbené z rúr z plast., hmôt alebo sklolamin. v otvorenom výkope</t>
  </si>
  <si>
    <t>90</t>
  </si>
  <si>
    <t>PSV</t>
  </si>
  <si>
    <t>Práce a dodávky PSV</t>
  </si>
  <si>
    <t>711</t>
  </si>
  <si>
    <t>Izolácie proti vode a vlhkosti</t>
  </si>
  <si>
    <t>711511101</t>
  </si>
  <si>
    <t>Zhotovenie izolácie nádrží, bazénov za studena asfaltovým lakom penetračným</t>
  </si>
  <si>
    <t>92</t>
  </si>
  <si>
    <t>2*7 "šachta"</t>
  </si>
  <si>
    <t>45</t>
  </si>
  <si>
    <t>94</t>
  </si>
  <si>
    <t>14 * 0,00035</t>
  </si>
  <si>
    <t>767</t>
  </si>
  <si>
    <t>Konštrukcie doplnkové kovové</t>
  </si>
  <si>
    <t>767995105</t>
  </si>
  <si>
    <t>Montáž ostatných atypických kovových stavebných doplnkových konštrukcií nad 50 do 100 kg</t>
  </si>
  <si>
    <t>kg</t>
  </si>
  <si>
    <t>96</t>
  </si>
  <si>
    <t>661 "vyberateľný rošt s rámom - zámočnícky výrobok"</t>
  </si>
  <si>
    <t>783</t>
  </si>
  <si>
    <t>Dokončovacie práce - nátery</t>
  </si>
  <si>
    <t>47</t>
  </si>
  <si>
    <t>783225600</t>
  </si>
  <si>
    <t>Nátery kov.stav.doplnk.konštr. syntetické na vzduchu schnúce 2x emailovaním - 70µm</t>
  </si>
  <si>
    <t>98</t>
  </si>
  <si>
    <t>783226100</t>
  </si>
  <si>
    <t>Nátery kov.stav.doplnk.konštr. syntetické na vzduchu schnúce základný - 35µm</t>
  </si>
  <si>
    <t>100</t>
  </si>
  <si>
    <t>HZS</t>
  </si>
  <si>
    <t>Hodinové zúčtovacie sadzby</t>
  </si>
  <si>
    <t>49</t>
  </si>
  <si>
    <t>HZS000111</t>
  </si>
  <si>
    <t>Stavebno montážne práce menej náročne, pomocné alebo manupulačné (Tr 1) v rozsahu viac ako 8 hodín</t>
  </si>
  <si>
    <t>hod</t>
  </si>
  <si>
    <t>262144</t>
  </si>
  <si>
    <t>102</t>
  </si>
  <si>
    <t>SO03 - SO 03 Demontážne a búracie práce</t>
  </si>
  <si>
    <t>113106241</t>
  </si>
  <si>
    <t>Rozoberanie vozovky a plochy z panelov so škárami zaliatymi asfaltovou alebo cementovou maltou, -0,40800t</t>
  </si>
  <si>
    <t>113107123</t>
  </si>
  <si>
    <t>Odstránenie krytu v ploche do 200 m2 z kameniva hrubého drveného, hr.200 do 300 mm, -0,40000t</t>
  </si>
  <si>
    <t>65 "pod cest. panelmi"</t>
  </si>
  <si>
    <t>105 "pod odvod. rigolom"</t>
  </si>
  <si>
    <t>100*2 "medzi žľabmi a komunikáciou"</t>
  </si>
  <si>
    <t>113107231</t>
  </si>
  <si>
    <t>Odstránenie krytu v ploche nad 200 m2 z betónu prostého, hr. vrstvy do 150 mm, -0,22500t</t>
  </si>
  <si>
    <t>65 "pod exist. panelmi"</t>
  </si>
  <si>
    <t>2*105 "exist. odvod. rigol"</t>
  </si>
  <si>
    <t>113152120</t>
  </si>
  <si>
    <t>Frézovanie asf. podkladu alebo krytu bez prek., plochy do 500 m2, pruh š. do 0,5 m, hr. 40 mm 0,102 t</t>
  </si>
  <si>
    <t>200 "pod objazdnú komunikačnú časť"</t>
  </si>
  <si>
    <t>129103101</t>
  </si>
  <si>
    <t>Čistenie koryta vodotoku šírky dna 5m hĺbka do 2, 5m hornina1-2</t>
  </si>
  <si>
    <t>150*0,4 "dĺžky 150m, 04 m3/m´"</t>
  </si>
  <si>
    <t>162301101</t>
  </si>
  <si>
    <t>Vodorovné premiestnenie výkopku po spevnenej ceste z horniny tr.1-4, do 100 m3 na vzdialenosť do 500 m</t>
  </si>
  <si>
    <t>5 "zásyp šaciet"</t>
  </si>
  <si>
    <t>164203101</t>
  </si>
  <si>
    <t>Vodorovné premiestnenie výkopku po vode hornina1 až 4 do 50 m</t>
  </si>
  <si>
    <t>167101101</t>
  </si>
  <si>
    <t>Nakladanie neuľahnutého výkopku z hornín tr.1-4 do 100 m3</t>
  </si>
  <si>
    <t>5,000 "materiál na zásyp šachiet"</t>
  </si>
  <si>
    <t>4*1,25 "4ks exist. šachiet"</t>
  </si>
  <si>
    <t>"materiál na zásyp použitý z vybúraných hmôt"</t>
  </si>
  <si>
    <t>599142111</t>
  </si>
  <si>
    <t>Úprava zálievky dilatačných alebo pracovných škár hĺbky do 40 mm, šírky nad 20 do 40 mm</t>
  </si>
  <si>
    <t>104+11 "pozdĺž komunikácie"</t>
  </si>
  <si>
    <t>919735114</t>
  </si>
  <si>
    <t>Rezanie existujúceho asfaltového krytu alebo podkladu hĺbky nad 150 do 200 mm</t>
  </si>
  <si>
    <t>104+11</t>
  </si>
  <si>
    <t>961055111</t>
  </si>
  <si>
    <t>Búranie základov alebo vybúranie otvorov plochy nad 4 m2 v základoch železobetónových, -2,40000t</t>
  </si>
  <si>
    <t>4*1,2 "4 ks exist. šachiet 1,2m3/ks"</t>
  </si>
  <si>
    <t>2*105*0,03 "odvodňovací rigol z TBM dl.105m 2 ks"</t>
  </si>
  <si>
    <t>100*2*0,2 "medzi komunikáciou a žľabom"</t>
  </si>
  <si>
    <t>979081111</t>
  </si>
  <si>
    <t>Odvoz sutiny a vybúraných hmôt na skládku do 1 km</t>
  </si>
  <si>
    <t>61,875+122,64 "vybúrané betóny"</t>
  </si>
  <si>
    <t>979081121</t>
  </si>
  <si>
    <t>Odvoz sutiny a vybúraných hmôt na skládku za každý ďalší 1 km</t>
  </si>
  <si>
    <t>979083112</t>
  </si>
  <si>
    <t>Vodorovné premiestnenie sutiny na skládku s naložením a zložením nad 100 do 1000 m</t>
  </si>
  <si>
    <t>26,52+148+20,4 "panely + kamenivo + vyfrézovaný asfalt"</t>
  </si>
  <si>
    <t>979089012</t>
  </si>
  <si>
    <t>Poplatok za skladovanie - betón, tehly, dlaždice (17 01 ), ostatné</t>
  </si>
  <si>
    <t>979093111</t>
  </si>
  <si>
    <t>Uloženie sutiny na skládku s hrubým urovnaním bez zhutnenia</t>
  </si>
  <si>
    <t>26,52+148+20,4 "materiál uložený na medziskládku pre ďalšie použitie na stavbe"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</si>
</sst>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4" fillId="5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1" fillId="0" borderId="19" xfId="0" applyNumberFormat="1" applyFont="1" applyBorder="1" applyAlignment="1">
      <alignment vertical="center"/>
    </xf>
    <xf numFmtId="4" fontId="31" fillId="0" borderId="20" xfId="0" applyNumberFormat="1" applyFont="1" applyBorder="1" applyAlignment="1">
      <alignment vertical="center"/>
    </xf>
    <xf numFmtId="166" fontId="31" fillId="0" borderId="20" xfId="0" applyNumberFormat="1" applyFont="1" applyBorder="1" applyAlignment="1">
      <alignment vertical="center"/>
    </xf>
    <xf numFmtId="4" fontId="3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4" fillId="5" borderId="16" xfId="0" applyFont="1" applyFill="1" applyBorder="1" applyAlignment="1">
      <alignment horizontal="center" vertical="center" wrapText="1"/>
    </xf>
    <xf numFmtId="0" fontId="24" fillId="5" borderId="17" xfId="0" applyFont="1" applyFill="1" applyBorder="1" applyAlignment="1">
      <alignment horizontal="center" vertical="center" wrapText="1"/>
    </xf>
    <xf numFmtId="0" fontId="24" fillId="5" borderId="18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4" fillId="0" borderId="22" xfId="0" applyFont="1" applyBorder="1" applyAlignment="1" applyProtection="1">
      <alignment horizontal="center" vertical="center"/>
      <protection locked="0"/>
    </xf>
    <xf numFmtId="49" fontId="24" fillId="0" borderId="22" xfId="0" applyNumberFormat="1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center" vertical="center" wrapText="1"/>
      <protection locked="0"/>
    </xf>
    <xf numFmtId="167" fontId="24" fillId="0" borderId="22" xfId="0" applyNumberFormat="1" applyFont="1" applyBorder="1" applyAlignment="1" applyProtection="1">
      <alignment vertical="center"/>
      <protection locked="0"/>
    </xf>
    <xf numFmtId="4" fontId="24" fillId="3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5" fillId="3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>
      <alignment horizontal="center" vertical="center"/>
    </xf>
    <xf numFmtId="166" fontId="25" fillId="0" borderId="0" xfId="0" applyNumberFormat="1" applyFont="1" applyBorder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25" fillId="3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164" fontId="18" fillId="0" borderId="0" xfId="0" applyNumberFormat="1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left" vertical="center"/>
    </xf>
    <xf numFmtId="0" fontId="24" fillId="5" borderId="7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right" vertical="center"/>
    </xf>
    <xf numFmtId="0" fontId="24" fillId="5" borderId="8" xfId="0" applyFont="1" applyFill="1" applyBorder="1" applyAlignment="1">
      <alignment horizontal="left" vertical="center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link" xfId="1" builtinId="8"/>
    <cellStyle name="Normal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9"/>
  <sheetViews>
    <sheetView showGridLines="0" tabSelected="1" topLeftCell="A4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49" t="s">
        <v>5</v>
      </c>
      <c r="AS2" s="212"/>
      <c r="AT2" s="212"/>
      <c r="AU2" s="212"/>
      <c r="AV2" s="212"/>
      <c r="AW2" s="212"/>
      <c r="AX2" s="212"/>
      <c r="AY2" s="212"/>
      <c r="AZ2" s="212"/>
      <c r="BA2" s="212"/>
      <c r="BB2" s="212"/>
      <c r="BC2" s="212"/>
      <c r="BD2" s="212"/>
      <c r="BE2" s="21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s="1" customFormat="1" ht="24.95" customHeight="1">
      <c r="B4" s="20"/>
      <c r="D4" s="21" t="s">
        <v>8</v>
      </c>
      <c r="AR4" s="20"/>
      <c r="AS4" s="22" t="s">
        <v>9</v>
      </c>
      <c r="BE4" s="23" t="s">
        <v>10</v>
      </c>
      <c r="BS4" s="17" t="s">
        <v>11</v>
      </c>
    </row>
    <row r="5" spans="1:74" s="1" customFormat="1" ht="12" customHeight="1">
      <c r="B5" s="20"/>
      <c r="D5" s="24" t="s">
        <v>12</v>
      </c>
      <c r="K5" s="211" t="s">
        <v>13</v>
      </c>
      <c r="L5" s="212"/>
      <c r="M5" s="212"/>
      <c r="N5" s="212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R5" s="20"/>
      <c r="BE5" s="208" t="s">
        <v>14</v>
      </c>
      <c r="BS5" s="17" t="s">
        <v>6</v>
      </c>
    </row>
    <row r="6" spans="1:74" s="1" customFormat="1" ht="36.950000000000003" customHeight="1">
      <c r="B6" s="20"/>
      <c r="D6" s="26" t="s">
        <v>15</v>
      </c>
      <c r="K6" s="213" t="s">
        <v>16</v>
      </c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R6" s="20"/>
      <c r="BE6" s="209"/>
      <c r="BS6" s="17" t="s">
        <v>6</v>
      </c>
    </row>
    <row r="7" spans="1:74" s="1" customFormat="1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09"/>
      <c r="BS7" s="17" t="s">
        <v>6</v>
      </c>
    </row>
    <row r="8" spans="1:74" s="1" customFormat="1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09"/>
      <c r="BS8" s="17" t="s">
        <v>6</v>
      </c>
    </row>
    <row r="9" spans="1:74" s="1" customFormat="1" ht="14.45" customHeight="1">
      <c r="B9" s="20"/>
      <c r="AR9" s="20"/>
      <c r="BE9" s="209"/>
      <c r="BS9" s="17" t="s">
        <v>6</v>
      </c>
    </row>
    <row r="10" spans="1:74" s="1" customFormat="1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09"/>
      <c r="BS10" s="17" t="s">
        <v>6</v>
      </c>
    </row>
    <row r="11" spans="1:74" s="1" customFormat="1" ht="18.399999999999999" customHeight="1">
      <c r="B11" s="20"/>
      <c r="E11" s="25" t="s">
        <v>25</v>
      </c>
      <c r="AK11" s="27" t="s">
        <v>26</v>
      </c>
      <c r="AN11" s="25" t="s">
        <v>1</v>
      </c>
      <c r="AR11" s="20"/>
      <c r="BE11" s="209"/>
      <c r="BS11" s="17" t="s">
        <v>6</v>
      </c>
    </row>
    <row r="12" spans="1:74" s="1" customFormat="1" ht="6.95" customHeight="1">
      <c r="B12" s="20"/>
      <c r="AR12" s="20"/>
      <c r="BE12" s="209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24</v>
      </c>
      <c r="AN13" s="29" t="s">
        <v>28</v>
      </c>
      <c r="AR13" s="20"/>
      <c r="BE13" s="209"/>
      <c r="BS13" s="17" t="s">
        <v>6</v>
      </c>
    </row>
    <row r="14" spans="1:74" ht="12.75">
      <c r="B14" s="20"/>
      <c r="E14" s="214" t="s">
        <v>28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7" t="s">
        <v>26</v>
      </c>
      <c r="AN14" s="29" t="s">
        <v>28</v>
      </c>
      <c r="AR14" s="20"/>
      <c r="BE14" s="209"/>
      <c r="BS14" s="17" t="s">
        <v>6</v>
      </c>
    </row>
    <row r="15" spans="1:74" s="1" customFormat="1" ht="6.95" customHeight="1">
      <c r="B15" s="20"/>
      <c r="AR15" s="20"/>
      <c r="BE15" s="209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24</v>
      </c>
      <c r="AN16" s="25" t="s">
        <v>30</v>
      </c>
      <c r="AR16" s="20"/>
      <c r="BE16" s="209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09"/>
      <c r="BS17" s="17" t="s">
        <v>33</v>
      </c>
    </row>
    <row r="18" spans="1:71" s="1" customFormat="1" ht="6.95" customHeight="1">
      <c r="B18" s="20"/>
      <c r="AR18" s="20"/>
      <c r="BE18" s="209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24</v>
      </c>
      <c r="AN19" s="25" t="s">
        <v>1</v>
      </c>
      <c r="AR19" s="20"/>
      <c r="BE19" s="209"/>
      <c r="BS19" s="17" t="s">
        <v>6</v>
      </c>
    </row>
    <row r="20" spans="1:71" s="1" customFormat="1" ht="18.399999999999999" customHeight="1">
      <c r="B20" s="20"/>
      <c r="E20" s="25" t="s">
        <v>35</v>
      </c>
      <c r="AK20" s="27" t="s">
        <v>26</v>
      </c>
      <c r="AN20" s="25" t="s">
        <v>1</v>
      </c>
      <c r="AR20" s="20"/>
      <c r="BE20" s="209"/>
      <c r="BS20" s="17" t="s">
        <v>33</v>
      </c>
    </row>
    <row r="21" spans="1:71" s="1" customFormat="1" ht="6.95" customHeight="1">
      <c r="B21" s="20"/>
      <c r="AR21" s="20"/>
      <c r="BE21" s="209"/>
    </row>
    <row r="22" spans="1:71" s="1" customFormat="1" ht="12" customHeight="1">
      <c r="B22" s="20"/>
      <c r="D22" s="27" t="s">
        <v>36</v>
      </c>
      <c r="AR22" s="20"/>
      <c r="BE22" s="209"/>
    </row>
    <row r="23" spans="1:71" s="1" customFormat="1" ht="16.5" customHeight="1">
      <c r="B23" s="20"/>
      <c r="E23" s="216" t="s">
        <v>1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R23" s="20"/>
      <c r="BE23" s="209"/>
    </row>
    <row r="24" spans="1:71" s="1" customFormat="1" ht="6.95" customHeight="1">
      <c r="B24" s="20"/>
      <c r="AR24" s="20"/>
      <c r="BE24" s="209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09"/>
    </row>
    <row r="26" spans="1:71" s="2" customFormat="1" ht="25.9" customHeight="1">
      <c r="A26" s="32"/>
      <c r="B26" s="33"/>
      <c r="C26" s="32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7">
        <f>ROUND(AG94,2)</f>
        <v>0</v>
      </c>
      <c r="AL26" s="218"/>
      <c r="AM26" s="218"/>
      <c r="AN26" s="218"/>
      <c r="AO26" s="218"/>
      <c r="AP26" s="32"/>
      <c r="AQ26" s="32"/>
      <c r="AR26" s="33"/>
      <c r="BE26" s="209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09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19" t="s">
        <v>38</v>
      </c>
      <c r="M28" s="219"/>
      <c r="N28" s="219"/>
      <c r="O28" s="219"/>
      <c r="P28" s="219"/>
      <c r="Q28" s="32"/>
      <c r="R28" s="32"/>
      <c r="S28" s="32"/>
      <c r="T28" s="32"/>
      <c r="U28" s="32"/>
      <c r="V28" s="32"/>
      <c r="W28" s="219" t="s">
        <v>39</v>
      </c>
      <c r="X28" s="219"/>
      <c r="Y28" s="219"/>
      <c r="Z28" s="219"/>
      <c r="AA28" s="219"/>
      <c r="AB28" s="219"/>
      <c r="AC28" s="219"/>
      <c r="AD28" s="219"/>
      <c r="AE28" s="219"/>
      <c r="AF28" s="32"/>
      <c r="AG28" s="32"/>
      <c r="AH28" s="32"/>
      <c r="AI28" s="32"/>
      <c r="AJ28" s="32"/>
      <c r="AK28" s="219" t="s">
        <v>40</v>
      </c>
      <c r="AL28" s="219"/>
      <c r="AM28" s="219"/>
      <c r="AN28" s="219"/>
      <c r="AO28" s="219"/>
      <c r="AP28" s="32"/>
      <c r="AQ28" s="32"/>
      <c r="AR28" s="33"/>
      <c r="BE28" s="209"/>
    </row>
    <row r="29" spans="1:71" s="3" customFormat="1" ht="14.45" customHeight="1">
      <c r="B29" s="37"/>
      <c r="D29" s="27" t="s">
        <v>41</v>
      </c>
      <c r="F29" s="38" t="s">
        <v>42</v>
      </c>
      <c r="L29" s="222">
        <v>0.2</v>
      </c>
      <c r="M29" s="221"/>
      <c r="N29" s="221"/>
      <c r="O29" s="221"/>
      <c r="P29" s="221"/>
      <c r="Q29" s="39"/>
      <c r="R29" s="39"/>
      <c r="S29" s="39"/>
      <c r="T29" s="39"/>
      <c r="U29" s="39"/>
      <c r="V29" s="39"/>
      <c r="W29" s="220">
        <f>ROUND(AZ94, 2)</f>
        <v>0</v>
      </c>
      <c r="X29" s="221"/>
      <c r="Y29" s="221"/>
      <c r="Z29" s="221"/>
      <c r="AA29" s="221"/>
      <c r="AB29" s="221"/>
      <c r="AC29" s="221"/>
      <c r="AD29" s="221"/>
      <c r="AE29" s="221"/>
      <c r="AF29" s="39"/>
      <c r="AG29" s="39"/>
      <c r="AH29" s="39"/>
      <c r="AI29" s="39"/>
      <c r="AJ29" s="39"/>
      <c r="AK29" s="220">
        <f>ROUND(AV94, 2)</f>
        <v>0</v>
      </c>
      <c r="AL29" s="221"/>
      <c r="AM29" s="221"/>
      <c r="AN29" s="221"/>
      <c r="AO29" s="221"/>
      <c r="AP29" s="39"/>
      <c r="AQ29" s="39"/>
      <c r="AR29" s="40"/>
      <c r="AS29" s="39"/>
      <c r="AT29" s="39"/>
      <c r="AU29" s="39"/>
      <c r="AV29" s="39"/>
      <c r="AW29" s="39"/>
      <c r="AX29" s="39"/>
      <c r="AY29" s="39"/>
      <c r="AZ29" s="39"/>
      <c r="BE29" s="210"/>
    </row>
    <row r="30" spans="1:71" s="3" customFormat="1" ht="14.45" customHeight="1">
      <c r="B30" s="37"/>
      <c r="F30" s="38" t="s">
        <v>43</v>
      </c>
      <c r="L30" s="222">
        <v>0.2</v>
      </c>
      <c r="M30" s="221"/>
      <c r="N30" s="221"/>
      <c r="O30" s="221"/>
      <c r="P30" s="221"/>
      <c r="Q30" s="39"/>
      <c r="R30" s="39"/>
      <c r="S30" s="39"/>
      <c r="T30" s="39"/>
      <c r="U30" s="39"/>
      <c r="V30" s="39"/>
      <c r="W30" s="220">
        <f>ROUND(BA94, 2)</f>
        <v>0</v>
      </c>
      <c r="X30" s="221"/>
      <c r="Y30" s="221"/>
      <c r="Z30" s="221"/>
      <c r="AA30" s="221"/>
      <c r="AB30" s="221"/>
      <c r="AC30" s="221"/>
      <c r="AD30" s="221"/>
      <c r="AE30" s="221"/>
      <c r="AF30" s="39"/>
      <c r="AG30" s="39"/>
      <c r="AH30" s="39"/>
      <c r="AI30" s="39"/>
      <c r="AJ30" s="39"/>
      <c r="AK30" s="220">
        <f>ROUND(AW94, 2)</f>
        <v>0</v>
      </c>
      <c r="AL30" s="221"/>
      <c r="AM30" s="221"/>
      <c r="AN30" s="221"/>
      <c r="AO30" s="221"/>
      <c r="AP30" s="39"/>
      <c r="AQ30" s="39"/>
      <c r="AR30" s="40"/>
      <c r="AS30" s="39"/>
      <c r="AT30" s="39"/>
      <c r="AU30" s="39"/>
      <c r="AV30" s="39"/>
      <c r="AW30" s="39"/>
      <c r="AX30" s="39"/>
      <c r="AY30" s="39"/>
      <c r="AZ30" s="39"/>
      <c r="BE30" s="210"/>
    </row>
    <row r="31" spans="1:71" s="3" customFormat="1" ht="14.45" hidden="1" customHeight="1">
      <c r="B31" s="37"/>
      <c r="F31" s="27" t="s">
        <v>44</v>
      </c>
      <c r="L31" s="225">
        <v>0.2</v>
      </c>
      <c r="M31" s="224"/>
      <c r="N31" s="224"/>
      <c r="O31" s="224"/>
      <c r="P31" s="224"/>
      <c r="W31" s="223">
        <f>ROUND(BB94, 2)</f>
        <v>0</v>
      </c>
      <c r="X31" s="224"/>
      <c r="Y31" s="224"/>
      <c r="Z31" s="224"/>
      <c r="AA31" s="224"/>
      <c r="AB31" s="224"/>
      <c r="AC31" s="224"/>
      <c r="AD31" s="224"/>
      <c r="AE31" s="224"/>
      <c r="AK31" s="223">
        <v>0</v>
      </c>
      <c r="AL31" s="224"/>
      <c r="AM31" s="224"/>
      <c r="AN31" s="224"/>
      <c r="AO31" s="224"/>
      <c r="AR31" s="37"/>
      <c r="BE31" s="210"/>
    </row>
    <row r="32" spans="1:71" s="3" customFormat="1" ht="14.45" hidden="1" customHeight="1">
      <c r="B32" s="37"/>
      <c r="F32" s="27" t="s">
        <v>45</v>
      </c>
      <c r="L32" s="225">
        <v>0.2</v>
      </c>
      <c r="M32" s="224"/>
      <c r="N32" s="224"/>
      <c r="O32" s="224"/>
      <c r="P32" s="224"/>
      <c r="W32" s="223">
        <f>ROUND(BC94, 2)</f>
        <v>0</v>
      </c>
      <c r="X32" s="224"/>
      <c r="Y32" s="224"/>
      <c r="Z32" s="224"/>
      <c r="AA32" s="224"/>
      <c r="AB32" s="224"/>
      <c r="AC32" s="224"/>
      <c r="AD32" s="224"/>
      <c r="AE32" s="224"/>
      <c r="AK32" s="223">
        <v>0</v>
      </c>
      <c r="AL32" s="224"/>
      <c r="AM32" s="224"/>
      <c r="AN32" s="224"/>
      <c r="AO32" s="224"/>
      <c r="AR32" s="37"/>
      <c r="BE32" s="210"/>
    </row>
    <row r="33" spans="1:57" s="3" customFormat="1" ht="14.45" hidden="1" customHeight="1">
      <c r="B33" s="37"/>
      <c r="F33" s="38" t="s">
        <v>46</v>
      </c>
      <c r="L33" s="222">
        <v>0</v>
      </c>
      <c r="M33" s="221"/>
      <c r="N33" s="221"/>
      <c r="O33" s="221"/>
      <c r="P33" s="221"/>
      <c r="Q33" s="39"/>
      <c r="R33" s="39"/>
      <c r="S33" s="39"/>
      <c r="T33" s="39"/>
      <c r="U33" s="39"/>
      <c r="V33" s="39"/>
      <c r="W33" s="220">
        <f>ROUND(BD94, 2)</f>
        <v>0</v>
      </c>
      <c r="X33" s="221"/>
      <c r="Y33" s="221"/>
      <c r="Z33" s="221"/>
      <c r="AA33" s="221"/>
      <c r="AB33" s="221"/>
      <c r="AC33" s="221"/>
      <c r="AD33" s="221"/>
      <c r="AE33" s="221"/>
      <c r="AF33" s="39"/>
      <c r="AG33" s="39"/>
      <c r="AH33" s="39"/>
      <c r="AI33" s="39"/>
      <c r="AJ33" s="39"/>
      <c r="AK33" s="220">
        <v>0</v>
      </c>
      <c r="AL33" s="221"/>
      <c r="AM33" s="221"/>
      <c r="AN33" s="221"/>
      <c r="AO33" s="221"/>
      <c r="AP33" s="39"/>
      <c r="AQ33" s="39"/>
      <c r="AR33" s="40"/>
      <c r="AS33" s="39"/>
      <c r="AT33" s="39"/>
      <c r="AU33" s="39"/>
      <c r="AV33" s="39"/>
      <c r="AW33" s="39"/>
      <c r="AX33" s="39"/>
      <c r="AY33" s="39"/>
      <c r="AZ33" s="39"/>
      <c r="BE33" s="210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09"/>
    </row>
    <row r="35" spans="1:57" s="2" customFormat="1" ht="25.9" customHeight="1">
      <c r="A35" s="32"/>
      <c r="B35" s="33"/>
      <c r="C35" s="41"/>
      <c r="D35" s="42" t="s">
        <v>47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48</v>
      </c>
      <c r="U35" s="43"/>
      <c r="V35" s="43"/>
      <c r="W35" s="43"/>
      <c r="X35" s="226" t="s">
        <v>49</v>
      </c>
      <c r="Y35" s="227"/>
      <c r="Z35" s="227"/>
      <c r="AA35" s="227"/>
      <c r="AB35" s="227"/>
      <c r="AC35" s="43"/>
      <c r="AD35" s="43"/>
      <c r="AE35" s="43"/>
      <c r="AF35" s="43"/>
      <c r="AG35" s="43"/>
      <c r="AH35" s="43"/>
      <c r="AI35" s="43"/>
      <c r="AJ35" s="43"/>
      <c r="AK35" s="228">
        <f>SUM(AK26:AK33)</f>
        <v>0</v>
      </c>
      <c r="AL35" s="227"/>
      <c r="AM35" s="227"/>
      <c r="AN35" s="227"/>
      <c r="AO35" s="229"/>
      <c r="AP35" s="41"/>
      <c r="AQ35" s="41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R49" s="45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32"/>
      <c r="B60" s="33"/>
      <c r="C60" s="32"/>
      <c r="D60" s="48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8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8" t="s">
        <v>52</v>
      </c>
      <c r="AI60" s="35"/>
      <c r="AJ60" s="35"/>
      <c r="AK60" s="35"/>
      <c r="AL60" s="35"/>
      <c r="AM60" s="48" t="s">
        <v>53</v>
      </c>
      <c r="AN60" s="35"/>
      <c r="AO60" s="35"/>
      <c r="AP60" s="32"/>
      <c r="AQ60" s="32"/>
      <c r="AR60" s="33"/>
      <c r="BE60" s="32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32"/>
      <c r="B64" s="33"/>
      <c r="C64" s="32"/>
      <c r="D64" s="46" t="s">
        <v>54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6" t="s">
        <v>55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3"/>
      <c r="BE64" s="32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32"/>
      <c r="B75" s="33"/>
      <c r="C75" s="32"/>
      <c r="D75" s="48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8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8" t="s">
        <v>52</v>
      </c>
      <c r="AI75" s="35"/>
      <c r="AJ75" s="35"/>
      <c r="AK75" s="35"/>
      <c r="AL75" s="35"/>
      <c r="AM75" s="48" t="s">
        <v>53</v>
      </c>
      <c r="AN75" s="35"/>
      <c r="AO75" s="35"/>
      <c r="AP75" s="32"/>
      <c r="AQ75" s="32"/>
      <c r="AR75" s="33"/>
      <c r="BE75" s="32"/>
    </row>
    <row r="76" spans="1:57" s="2" customFormat="1" ht="11.25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3"/>
      <c r="BE77" s="32"/>
    </row>
    <row r="81" spans="1:91" s="2" customFormat="1" ht="6.95" customHeight="1">
      <c r="A81" s="32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3"/>
      <c r="BE81" s="32"/>
    </row>
    <row r="82" spans="1:91" s="2" customFormat="1" ht="24.95" customHeight="1">
      <c r="A82" s="32"/>
      <c r="B82" s="33"/>
      <c r="C82" s="21" t="s">
        <v>56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4"/>
      <c r="C84" s="27" t="s">
        <v>12</v>
      </c>
      <c r="L84" s="4" t="str">
        <f>K5</f>
        <v>2022DG06</v>
      </c>
      <c r="AR84" s="54"/>
    </row>
    <row r="85" spans="1:91" s="5" customFormat="1" ht="36.950000000000003" customHeight="1">
      <c r="B85" s="55"/>
      <c r="C85" s="56" t="s">
        <v>15</v>
      </c>
      <c r="L85" s="230" t="str">
        <f>K6</f>
        <v>ES Oravská Polhora - rekonštrukcia spevnenej plochy_cú 2022/máj</v>
      </c>
      <c r="M85" s="231"/>
      <c r="N85" s="231"/>
      <c r="O85" s="231"/>
      <c r="P85" s="231"/>
      <c r="Q85" s="231"/>
      <c r="R85" s="231"/>
      <c r="S85" s="231"/>
      <c r="T85" s="231"/>
      <c r="U85" s="231"/>
      <c r="V85" s="231"/>
      <c r="W85" s="231"/>
      <c r="X85" s="231"/>
      <c r="Y85" s="231"/>
      <c r="Z85" s="231"/>
      <c r="AA85" s="231"/>
      <c r="AB85" s="231"/>
      <c r="AC85" s="231"/>
      <c r="AD85" s="231"/>
      <c r="AE85" s="231"/>
      <c r="AF85" s="231"/>
      <c r="AG85" s="231"/>
      <c r="AH85" s="231"/>
      <c r="AI85" s="231"/>
      <c r="AJ85" s="231"/>
      <c r="AK85" s="231"/>
      <c r="AL85" s="231"/>
      <c r="AM85" s="231"/>
      <c r="AN85" s="231"/>
      <c r="AO85" s="231"/>
      <c r="AR85" s="55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19</v>
      </c>
      <c r="D87" s="32"/>
      <c r="E87" s="32"/>
      <c r="F87" s="32"/>
      <c r="G87" s="32"/>
      <c r="H87" s="32"/>
      <c r="I87" s="32"/>
      <c r="J87" s="32"/>
      <c r="K87" s="32"/>
      <c r="L87" s="57" t="str">
        <f>IF(K8="","",K8)</f>
        <v>Oravská Polhora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21</v>
      </c>
      <c r="AJ87" s="32"/>
      <c r="AK87" s="32"/>
      <c r="AL87" s="32"/>
      <c r="AM87" s="232" t="str">
        <f>IF(AN8= "","",AN8)</f>
        <v>16. 5. 2022</v>
      </c>
      <c r="AN87" s="232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25.7" customHeight="1">
      <c r="A89" s="32"/>
      <c r="B89" s="33"/>
      <c r="C89" s="27" t="s">
        <v>23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Lesy SR, š.p.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33" t="str">
        <f>IF(E17="","",E17)</f>
        <v>Ing. Dušan Grék - ASI, projektovanie stavieb</v>
      </c>
      <c r="AN89" s="234"/>
      <c r="AO89" s="234"/>
      <c r="AP89" s="234"/>
      <c r="AQ89" s="32"/>
      <c r="AR89" s="33"/>
      <c r="AS89" s="235" t="s">
        <v>57</v>
      </c>
      <c r="AT89" s="236"/>
      <c r="AU89" s="59"/>
      <c r="AV89" s="59"/>
      <c r="AW89" s="59"/>
      <c r="AX89" s="59"/>
      <c r="AY89" s="59"/>
      <c r="AZ89" s="59"/>
      <c r="BA89" s="59"/>
      <c r="BB89" s="59"/>
      <c r="BC89" s="59"/>
      <c r="BD89" s="60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33" t="str">
        <f>IF(E20="","",E20)</f>
        <v>Ing. Miroslav Gatial</v>
      </c>
      <c r="AN90" s="234"/>
      <c r="AO90" s="234"/>
      <c r="AP90" s="234"/>
      <c r="AQ90" s="32"/>
      <c r="AR90" s="33"/>
      <c r="AS90" s="237"/>
      <c r="AT90" s="238"/>
      <c r="AU90" s="61"/>
      <c r="AV90" s="61"/>
      <c r="AW90" s="61"/>
      <c r="AX90" s="61"/>
      <c r="AY90" s="61"/>
      <c r="AZ90" s="61"/>
      <c r="BA90" s="61"/>
      <c r="BB90" s="61"/>
      <c r="BC90" s="61"/>
      <c r="BD90" s="62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7"/>
      <c r="AT91" s="238"/>
      <c r="AU91" s="61"/>
      <c r="AV91" s="61"/>
      <c r="AW91" s="61"/>
      <c r="AX91" s="61"/>
      <c r="AY91" s="61"/>
      <c r="AZ91" s="61"/>
      <c r="BA91" s="61"/>
      <c r="BB91" s="61"/>
      <c r="BC91" s="61"/>
      <c r="BD91" s="62"/>
      <c r="BE91" s="32"/>
    </row>
    <row r="92" spans="1:91" s="2" customFormat="1" ht="29.25" customHeight="1">
      <c r="A92" s="32"/>
      <c r="B92" s="33"/>
      <c r="C92" s="239" t="s">
        <v>58</v>
      </c>
      <c r="D92" s="240"/>
      <c r="E92" s="240"/>
      <c r="F92" s="240"/>
      <c r="G92" s="240"/>
      <c r="H92" s="63"/>
      <c r="I92" s="241" t="s">
        <v>59</v>
      </c>
      <c r="J92" s="240"/>
      <c r="K92" s="240"/>
      <c r="L92" s="240"/>
      <c r="M92" s="240"/>
      <c r="N92" s="240"/>
      <c r="O92" s="240"/>
      <c r="P92" s="240"/>
      <c r="Q92" s="240"/>
      <c r="R92" s="240"/>
      <c r="S92" s="240"/>
      <c r="T92" s="240"/>
      <c r="U92" s="240"/>
      <c r="V92" s="240"/>
      <c r="W92" s="240"/>
      <c r="X92" s="240"/>
      <c r="Y92" s="240"/>
      <c r="Z92" s="240"/>
      <c r="AA92" s="240"/>
      <c r="AB92" s="240"/>
      <c r="AC92" s="240"/>
      <c r="AD92" s="240"/>
      <c r="AE92" s="240"/>
      <c r="AF92" s="240"/>
      <c r="AG92" s="242" t="s">
        <v>60</v>
      </c>
      <c r="AH92" s="240"/>
      <c r="AI92" s="240"/>
      <c r="AJ92" s="240"/>
      <c r="AK92" s="240"/>
      <c r="AL92" s="240"/>
      <c r="AM92" s="240"/>
      <c r="AN92" s="241" t="s">
        <v>61</v>
      </c>
      <c r="AO92" s="240"/>
      <c r="AP92" s="243"/>
      <c r="AQ92" s="64" t="s">
        <v>62</v>
      </c>
      <c r="AR92" s="33"/>
      <c r="AS92" s="65" t="s">
        <v>63</v>
      </c>
      <c r="AT92" s="66" t="s">
        <v>64</v>
      </c>
      <c r="AU92" s="66" t="s">
        <v>65</v>
      </c>
      <c r="AV92" s="66" t="s">
        <v>66</v>
      </c>
      <c r="AW92" s="66" t="s">
        <v>67</v>
      </c>
      <c r="AX92" s="66" t="s">
        <v>68</v>
      </c>
      <c r="AY92" s="66" t="s">
        <v>69</v>
      </c>
      <c r="AZ92" s="66" t="s">
        <v>70</v>
      </c>
      <c r="BA92" s="66" t="s">
        <v>71</v>
      </c>
      <c r="BB92" s="66" t="s">
        <v>72</v>
      </c>
      <c r="BC92" s="66" t="s">
        <v>73</v>
      </c>
      <c r="BD92" s="67" t="s">
        <v>74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8"/>
      <c r="AT93" s="69"/>
      <c r="AU93" s="69"/>
      <c r="AV93" s="69"/>
      <c r="AW93" s="69"/>
      <c r="AX93" s="69"/>
      <c r="AY93" s="69"/>
      <c r="AZ93" s="69"/>
      <c r="BA93" s="69"/>
      <c r="BB93" s="69"/>
      <c r="BC93" s="69"/>
      <c r="BD93" s="70"/>
      <c r="BE93" s="32"/>
    </row>
    <row r="94" spans="1:91" s="6" customFormat="1" ht="32.450000000000003" customHeight="1">
      <c r="B94" s="71"/>
      <c r="C94" s="72" t="s">
        <v>75</v>
      </c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247">
        <f>ROUND(SUM(AG95:AG97),2)</f>
        <v>0</v>
      </c>
      <c r="AH94" s="247"/>
      <c r="AI94" s="247"/>
      <c r="AJ94" s="247"/>
      <c r="AK94" s="247"/>
      <c r="AL94" s="247"/>
      <c r="AM94" s="247"/>
      <c r="AN94" s="248">
        <f>SUM(AG94,AT94)</f>
        <v>0</v>
      </c>
      <c r="AO94" s="248"/>
      <c r="AP94" s="248"/>
      <c r="AQ94" s="75" t="s">
        <v>1</v>
      </c>
      <c r="AR94" s="71"/>
      <c r="AS94" s="76">
        <f>ROUND(SUM(AS95:AS97),2)</f>
        <v>0</v>
      </c>
      <c r="AT94" s="77">
        <f>ROUND(SUM(AV94:AW94),2)</f>
        <v>0</v>
      </c>
      <c r="AU94" s="78">
        <f>ROUND(SUM(AU95:AU97),5)</f>
        <v>0</v>
      </c>
      <c r="AV94" s="77">
        <f>ROUND(AZ94*L29,2)</f>
        <v>0</v>
      </c>
      <c r="AW94" s="77">
        <f>ROUND(BA94*L30,2)</f>
        <v>0</v>
      </c>
      <c r="AX94" s="77">
        <f>ROUND(BB94*L29,2)</f>
        <v>0</v>
      </c>
      <c r="AY94" s="77">
        <f>ROUND(BC94*L30,2)</f>
        <v>0</v>
      </c>
      <c r="AZ94" s="77">
        <f>ROUND(SUM(AZ95:AZ97),2)</f>
        <v>0</v>
      </c>
      <c r="BA94" s="77">
        <f>ROUND(SUM(BA95:BA97),2)</f>
        <v>0</v>
      </c>
      <c r="BB94" s="77">
        <f>ROUND(SUM(BB95:BB97),2)</f>
        <v>0</v>
      </c>
      <c r="BC94" s="77">
        <f>ROUND(SUM(BC95:BC97),2)</f>
        <v>0</v>
      </c>
      <c r="BD94" s="79">
        <f>ROUND(SUM(BD95:BD97),2)</f>
        <v>0</v>
      </c>
      <c r="BS94" s="80" t="s">
        <v>76</v>
      </c>
      <c r="BT94" s="80" t="s">
        <v>77</v>
      </c>
      <c r="BU94" s="81" t="s">
        <v>78</v>
      </c>
      <c r="BV94" s="80" t="s">
        <v>79</v>
      </c>
      <c r="BW94" s="80" t="s">
        <v>4</v>
      </c>
      <c r="BX94" s="80" t="s">
        <v>80</v>
      </c>
      <c r="CL94" s="80" t="s">
        <v>1</v>
      </c>
    </row>
    <row r="95" spans="1:91" s="7" customFormat="1" ht="16.5" customHeight="1">
      <c r="A95" s="82" t="s">
        <v>81</v>
      </c>
      <c r="B95" s="83"/>
      <c r="C95" s="84"/>
      <c r="D95" s="246" t="s">
        <v>82</v>
      </c>
      <c r="E95" s="246"/>
      <c r="F95" s="246"/>
      <c r="G95" s="246"/>
      <c r="H95" s="246"/>
      <c r="I95" s="85"/>
      <c r="J95" s="246" t="s">
        <v>83</v>
      </c>
      <c r="K95" s="246"/>
      <c r="L95" s="246"/>
      <c r="M95" s="246"/>
      <c r="N95" s="246"/>
      <c r="O95" s="246"/>
      <c r="P95" s="246"/>
      <c r="Q95" s="246"/>
      <c r="R95" s="246"/>
      <c r="S95" s="246"/>
      <c r="T95" s="246"/>
      <c r="U95" s="246"/>
      <c r="V95" s="246"/>
      <c r="W95" s="246"/>
      <c r="X95" s="246"/>
      <c r="Y95" s="246"/>
      <c r="Z95" s="246"/>
      <c r="AA95" s="246"/>
      <c r="AB95" s="246"/>
      <c r="AC95" s="246"/>
      <c r="AD95" s="246"/>
      <c r="AE95" s="246"/>
      <c r="AF95" s="246"/>
      <c r="AG95" s="244">
        <f>'SO01 - SO 01 Rekonštrukci...'!J30</f>
        <v>0</v>
      </c>
      <c r="AH95" s="245"/>
      <c r="AI95" s="245"/>
      <c r="AJ95" s="245"/>
      <c r="AK95" s="245"/>
      <c r="AL95" s="245"/>
      <c r="AM95" s="245"/>
      <c r="AN95" s="244">
        <f>SUM(AG95,AT95)</f>
        <v>0</v>
      </c>
      <c r="AO95" s="245"/>
      <c r="AP95" s="245"/>
      <c r="AQ95" s="86" t="s">
        <v>84</v>
      </c>
      <c r="AR95" s="83"/>
      <c r="AS95" s="87">
        <v>0</v>
      </c>
      <c r="AT95" s="88">
        <f>ROUND(SUM(AV95:AW95),2)</f>
        <v>0</v>
      </c>
      <c r="AU95" s="89">
        <f>'SO01 - SO 01 Rekonštrukci...'!P124</f>
        <v>0</v>
      </c>
      <c r="AV95" s="88">
        <f>'SO01 - SO 01 Rekonštrukci...'!J33</f>
        <v>0</v>
      </c>
      <c r="AW95" s="88">
        <f>'SO01 - SO 01 Rekonštrukci...'!J34</f>
        <v>0</v>
      </c>
      <c r="AX95" s="88">
        <f>'SO01 - SO 01 Rekonštrukci...'!J35</f>
        <v>0</v>
      </c>
      <c r="AY95" s="88">
        <f>'SO01 - SO 01 Rekonštrukci...'!J36</f>
        <v>0</v>
      </c>
      <c r="AZ95" s="88">
        <f>'SO01 - SO 01 Rekonštrukci...'!F33</f>
        <v>0</v>
      </c>
      <c r="BA95" s="88">
        <f>'SO01 - SO 01 Rekonštrukci...'!F34</f>
        <v>0</v>
      </c>
      <c r="BB95" s="88">
        <f>'SO01 - SO 01 Rekonštrukci...'!F35</f>
        <v>0</v>
      </c>
      <c r="BC95" s="88">
        <f>'SO01 - SO 01 Rekonštrukci...'!F36</f>
        <v>0</v>
      </c>
      <c r="BD95" s="90">
        <f>'SO01 - SO 01 Rekonštrukci...'!F37</f>
        <v>0</v>
      </c>
      <c r="BT95" s="91" t="s">
        <v>85</v>
      </c>
      <c r="BV95" s="91" t="s">
        <v>79</v>
      </c>
      <c r="BW95" s="91" t="s">
        <v>86</v>
      </c>
      <c r="BX95" s="91" t="s">
        <v>4</v>
      </c>
      <c r="CL95" s="91" t="s">
        <v>1</v>
      </c>
      <c r="CM95" s="91" t="s">
        <v>77</v>
      </c>
    </row>
    <row r="96" spans="1:91" s="7" customFormat="1" ht="24.75" customHeight="1">
      <c r="A96" s="82" t="s">
        <v>81</v>
      </c>
      <c r="B96" s="83"/>
      <c r="C96" s="84"/>
      <c r="D96" s="246" t="s">
        <v>87</v>
      </c>
      <c r="E96" s="246"/>
      <c r="F96" s="246"/>
      <c r="G96" s="246"/>
      <c r="H96" s="246"/>
      <c r="I96" s="85"/>
      <c r="J96" s="246" t="s">
        <v>88</v>
      </c>
      <c r="K96" s="246"/>
      <c r="L96" s="246"/>
      <c r="M96" s="246"/>
      <c r="N96" s="246"/>
      <c r="O96" s="246"/>
      <c r="P96" s="246"/>
      <c r="Q96" s="246"/>
      <c r="R96" s="246"/>
      <c r="S96" s="246"/>
      <c r="T96" s="246"/>
      <c r="U96" s="246"/>
      <c r="V96" s="246"/>
      <c r="W96" s="246"/>
      <c r="X96" s="246"/>
      <c r="Y96" s="246"/>
      <c r="Z96" s="246"/>
      <c r="AA96" s="246"/>
      <c r="AB96" s="246"/>
      <c r="AC96" s="246"/>
      <c r="AD96" s="246"/>
      <c r="AE96" s="246"/>
      <c r="AF96" s="246"/>
      <c r="AG96" s="244">
        <f>'SO02 - SO 02 Odvodňovací ...'!J30</f>
        <v>0</v>
      </c>
      <c r="AH96" s="245"/>
      <c r="AI96" s="245"/>
      <c r="AJ96" s="245"/>
      <c r="AK96" s="245"/>
      <c r="AL96" s="245"/>
      <c r="AM96" s="245"/>
      <c r="AN96" s="244">
        <f>SUM(AG96,AT96)</f>
        <v>0</v>
      </c>
      <c r="AO96" s="245"/>
      <c r="AP96" s="245"/>
      <c r="AQ96" s="86" t="s">
        <v>84</v>
      </c>
      <c r="AR96" s="83"/>
      <c r="AS96" s="87">
        <v>0</v>
      </c>
      <c r="AT96" s="88">
        <f>ROUND(SUM(AV96:AW96),2)</f>
        <v>0</v>
      </c>
      <c r="AU96" s="89">
        <f>'SO02 - SO 02 Odvodňovací ...'!P130</f>
        <v>0</v>
      </c>
      <c r="AV96" s="88">
        <f>'SO02 - SO 02 Odvodňovací ...'!J33</f>
        <v>0</v>
      </c>
      <c r="AW96" s="88">
        <f>'SO02 - SO 02 Odvodňovací ...'!J34</f>
        <v>0</v>
      </c>
      <c r="AX96" s="88">
        <f>'SO02 - SO 02 Odvodňovací ...'!J35</f>
        <v>0</v>
      </c>
      <c r="AY96" s="88">
        <f>'SO02 - SO 02 Odvodňovací ...'!J36</f>
        <v>0</v>
      </c>
      <c r="AZ96" s="88">
        <f>'SO02 - SO 02 Odvodňovací ...'!F33</f>
        <v>0</v>
      </c>
      <c r="BA96" s="88">
        <f>'SO02 - SO 02 Odvodňovací ...'!F34</f>
        <v>0</v>
      </c>
      <c r="BB96" s="88">
        <f>'SO02 - SO 02 Odvodňovací ...'!F35</f>
        <v>0</v>
      </c>
      <c r="BC96" s="88">
        <f>'SO02 - SO 02 Odvodňovací ...'!F36</f>
        <v>0</v>
      </c>
      <c r="BD96" s="90">
        <f>'SO02 - SO 02 Odvodňovací ...'!F37</f>
        <v>0</v>
      </c>
      <c r="BT96" s="91" t="s">
        <v>85</v>
      </c>
      <c r="BV96" s="91" t="s">
        <v>79</v>
      </c>
      <c r="BW96" s="91" t="s">
        <v>89</v>
      </c>
      <c r="BX96" s="91" t="s">
        <v>4</v>
      </c>
      <c r="CL96" s="91" t="s">
        <v>1</v>
      </c>
      <c r="CM96" s="91" t="s">
        <v>77</v>
      </c>
    </row>
    <row r="97" spans="1:91" s="7" customFormat="1" ht="16.5" customHeight="1">
      <c r="A97" s="82" t="s">
        <v>81</v>
      </c>
      <c r="B97" s="83"/>
      <c r="C97" s="84"/>
      <c r="D97" s="246" t="s">
        <v>90</v>
      </c>
      <c r="E97" s="246"/>
      <c r="F97" s="246"/>
      <c r="G97" s="246"/>
      <c r="H97" s="246"/>
      <c r="I97" s="85"/>
      <c r="J97" s="246" t="s">
        <v>91</v>
      </c>
      <c r="K97" s="246"/>
      <c r="L97" s="246"/>
      <c r="M97" s="246"/>
      <c r="N97" s="246"/>
      <c r="O97" s="246"/>
      <c r="P97" s="246"/>
      <c r="Q97" s="246"/>
      <c r="R97" s="246"/>
      <c r="S97" s="246"/>
      <c r="T97" s="246"/>
      <c r="U97" s="246"/>
      <c r="V97" s="246"/>
      <c r="W97" s="246"/>
      <c r="X97" s="246"/>
      <c r="Y97" s="246"/>
      <c r="Z97" s="246"/>
      <c r="AA97" s="246"/>
      <c r="AB97" s="246"/>
      <c r="AC97" s="246"/>
      <c r="AD97" s="246"/>
      <c r="AE97" s="246"/>
      <c r="AF97" s="246"/>
      <c r="AG97" s="244">
        <f>'SO03 - SO 03 Demontážne a...'!J30</f>
        <v>0</v>
      </c>
      <c r="AH97" s="245"/>
      <c r="AI97" s="245"/>
      <c r="AJ97" s="245"/>
      <c r="AK97" s="245"/>
      <c r="AL97" s="245"/>
      <c r="AM97" s="245"/>
      <c r="AN97" s="244">
        <f>SUM(AG97,AT97)</f>
        <v>0</v>
      </c>
      <c r="AO97" s="245"/>
      <c r="AP97" s="245"/>
      <c r="AQ97" s="86" t="s">
        <v>84</v>
      </c>
      <c r="AR97" s="83"/>
      <c r="AS97" s="92">
        <v>0</v>
      </c>
      <c r="AT97" s="93">
        <f>ROUND(SUM(AV97:AW97),2)</f>
        <v>0</v>
      </c>
      <c r="AU97" s="94">
        <f>'SO03 - SO 03 Demontážne a...'!P120</f>
        <v>0</v>
      </c>
      <c r="AV97" s="93">
        <f>'SO03 - SO 03 Demontážne a...'!J33</f>
        <v>0</v>
      </c>
      <c r="AW97" s="93">
        <f>'SO03 - SO 03 Demontážne a...'!J34</f>
        <v>0</v>
      </c>
      <c r="AX97" s="93">
        <f>'SO03 - SO 03 Demontážne a...'!J35</f>
        <v>0</v>
      </c>
      <c r="AY97" s="93">
        <f>'SO03 - SO 03 Demontážne a...'!J36</f>
        <v>0</v>
      </c>
      <c r="AZ97" s="93">
        <f>'SO03 - SO 03 Demontážne a...'!F33</f>
        <v>0</v>
      </c>
      <c r="BA97" s="93">
        <f>'SO03 - SO 03 Demontážne a...'!F34</f>
        <v>0</v>
      </c>
      <c r="BB97" s="93">
        <f>'SO03 - SO 03 Demontážne a...'!F35</f>
        <v>0</v>
      </c>
      <c r="BC97" s="93">
        <f>'SO03 - SO 03 Demontážne a...'!F36</f>
        <v>0</v>
      </c>
      <c r="BD97" s="95">
        <f>'SO03 - SO 03 Demontážne a...'!F37</f>
        <v>0</v>
      </c>
      <c r="BT97" s="91" t="s">
        <v>85</v>
      </c>
      <c r="BV97" s="91" t="s">
        <v>79</v>
      </c>
      <c r="BW97" s="91" t="s">
        <v>92</v>
      </c>
      <c r="BX97" s="91" t="s">
        <v>4</v>
      </c>
      <c r="CL97" s="91" t="s">
        <v>1</v>
      </c>
      <c r="CM97" s="91" t="s">
        <v>77</v>
      </c>
    </row>
    <row r="98" spans="1:91" s="2" customFormat="1" ht="30" customHeight="1">
      <c r="A98" s="32"/>
      <c r="B98" s="33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pans="1:91" s="2" customFormat="1" ht="6.95" customHeight="1">
      <c r="A99" s="32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01 - SO 01 Rekonštrukci...'!C2" display="/"/>
    <hyperlink ref="A96" location="'SO02 - SO 02 Odvodňovací ...'!C2" display="/"/>
    <hyperlink ref="A97" location="'SO03 - SO 03 Demontážne a...'!C2" display="/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7" t="s">
        <v>86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77</v>
      </c>
    </row>
    <row r="4" spans="1:46" s="1" customFormat="1" ht="24.95" customHeight="1">
      <c r="B4" s="20"/>
      <c r="D4" s="21" t="s">
        <v>93</v>
      </c>
      <c r="L4" s="20"/>
      <c r="M4" s="96" t="s">
        <v>9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15</v>
      </c>
      <c r="L6" s="20"/>
    </row>
    <row r="7" spans="1:46" s="1" customFormat="1" ht="16.5" customHeight="1">
      <c r="B7" s="20"/>
      <c r="E7" s="250" t="str">
        <f>'Rekapitulácia stavby'!K6</f>
        <v>ES Oravská Polhora - rekonštrukcia spevnenej plochy_cú 2022/máj</v>
      </c>
      <c r="F7" s="251"/>
      <c r="G7" s="251"/>
      <c r="H7" s="251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5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0" t="s">
        <v>95</v>
      </c>
      <c r="F9" s="252"/>
      <c r="G9" s="252"/>
      <c r="H9" s="252"/>
      <c r="I9" s="32"/>
      <c r="J9" s="32"/>
      <c r="K9" s="32"/>
      <c r="L9" s="45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5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5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8" t="str">
        <f>'Rekapitulácia stavby'!AN8</f>
        <v>16. 5. 2022</v>
      </c>
      <c r="K12" s="32"/>
      <c r="L12" s="45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5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">
        <v>1</v>
      </c>
      <c r="K14" s="32"/>
      <c r="L14" s="45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25</v>
      </c>
      <c r="F15" s="32"/>
      <c r="G15" s="32"/>
      <c r="H15" s="32"/>
      <c r="I15" s="27" t="s">
        <v>26</v>
      </c>
      <c r="J15" s="25" t="s">
        <v>1</v>
      </c>
      <c r="K15" s="32"/>
      <c r="L15" s="45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5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 t="str">
        <f>'Rekapitulácia stavby'!AN13</f>
        <v>Vyplň údaj</v>
      </c>
      <c r="K17" s="32"/>
      <c r="L17" s="45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3" t="str">
        <f>'Rekapitulácia stavby'!E14</f>
        <v>Vyplň údaj</v>
      </c>
      <c r="F18" s="211"/>
      <c r="G18" s="211"/>
      <c r="H18" s="211"/>
      <c r="I18" s="27" t="s">
        <v>26</v>
      </c>
      <c r="J18" s="28" t="str">
        <f>'Rekapitulácia stavby'!AN14</f>
        <v>Vyplň údaj</v>
      </c>
      <c r="K18" s="32"/>
      <c r="L18" s="45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5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24</v>
      </c>
      <c r="J20" s="25" t="s">
        <v>30</v>
      </c>
      <c r="K20" s="32"/>
      <c r="L20" s="45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27" t="s">
        <v>26</v>
      </c>
      <c r="J21" s="25" t="s">
        <v>32</v>
      </c>
      <c r="K21" s="32"/>
      <c r="L21" s="45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5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27" t="s">
        <v>24</v>
      </c>
      <c r="J23" s="25" t="s">
        <v>1</v>
      </c>
      <c r="K23" s="32"/>
      <c r="L23" s="45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26</v>
      </c>
      <c r="J24" s="25" t="s">
        <v>1</v>
      </c>
      <c r="K24" s="32"/>
      <c r="L24" s="45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5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32"/>
      <c r="J26" s="32"/>
      <c r="K26" s="32"/>
      <c r="L26" s="45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7"/>
      <c r="B27" s="98"/>
      <c r="C27" s="97"/>
      <c r="D27" s="97"/>
      <c r="E27" s="216" t="s">
        <v>1</v>
      </c>
      <c r="F27" s="216"/>
      <c r="G27" s="216"/>
      <c r="H27" s="216"/>
      <c r="I27" s="97"/>
      <c r="J27" s="97"/>
      <c r="K27" s="97"/>
      <c r="L27" s="99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5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9"/>
      <c r="E29" s="69"/>
      <c r="F29" s="69"/>
      <c r="G29" s="69"/>
      <c r="H29" s="69"/>
      <c r="I29" s="69"/>
      <c r="J29" s="69"/>
      <c r="K29" s="69"/>
      <c r="L29" s="45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0" t="s">
        <v>37</v>
      </c>
      <c r="E30" s="32"/>
      <c r="F30" s="32"/>
      <c r="G30" s="32"/>
      <c r="H30" s="32"/>
      <c r="I30" s="32"/>
      <c r="J30" s="74">
        <f>ROUND(J124, 2)</f>
        <v>0</v>
      </c>
      <c r="K30" s="32"/>
      <c r="L30" s="45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9"/>
      <c r="E31" s="69"/>
      <c r="F31" s="69"/>
      <c r="G31" s="69"/>
      <c r="H31" s="69"/>
      <c r="I31" s="69"/>
      <c r="J31" s="69"/>
      <c r="K31" s="69"/>
      <c r="L31" s="45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45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41</v>
      </c>
      <c r="E33" s="38" t="s">
        <v>42</v>
      </c>
      <c r="F33" s="102">
        <f>ROUND((SUM(BE124:BE216)),  2)</f>
        <v>0</v>
      </c>
      <c r="G33" s="103"/>
      <c r="H33" s="103"/>
      <c r="I33" s="104">
        <v>0.2</v>
      </c>
      <c r="J33" s="102">
        <f>ROUND(((SUM(BE124:BE216))*I33),  2)</f>
        <v>0</v>
      </c>
      <c r="K33" s="32"/>
      <c r="L33" s="45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8" t="s">
        <v>43</v>
      </c>
      <c r="F34" s="102">
        <f>ROUND((SUM(BF124:BF216)),  2)</f>
        <v>0</v>
      </c>
      <c r="G34" s="103"/>
      <c r="H34" s="103"/>
      <c r="I34" s="104">
        <v>0.2</v>
      </c>
      <c r="J34" s="102">
        <f>ROUND(((SUM(BF124:BF216))*I34),  2)</f>
        <v>0</v>
      </c>
      <c r="K34" s="32"/>
      <c r="L34" s="45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105">
        <f>ROUND((SUM(BG124:BG216)),  2)</f>
        <v>0</v>
      </c>
      <c r="G35" s="32"/>
      <c r="H35" s="32"/>
      <c r="I35" s="106">
        <v>0.2</v>
      </c>
      <c r="J35" s="105">
        <f>0</f>
        <v>0</v>
      </c>
      <c r="K35" s="32"/>
      <c r="L35" s="45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45</v>
      </c>
      <c r="F36" s="105">
        <f>ROUND((SUM(BH124:BH216)),  2)</f>
        <v>0</v>
      </c>
      <c r="G36" s="32"/>
      <c r="H36" s="32"/>
      <c r="I36" s="106">
        <v>0.2</v>
      </c>
      <c r="J36" s="105">
        <f>0</f>
        <v>0</v>
      </c>
      <c r="K36" s="32"/>
      <c r="L36" s="45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38" t="s">
        <v>46</v>
      </c>
      <c r="F37" s="102">
        <f>ROUND((SUM(BI124:BI216)),  2)</f>
        <v>0</v>
      </c>
      <c r="G37" s="103"/>
      <c r="H37" s="103"/>
      <c r="I37" s="104">
        <v>0</v>
      </c>
      <c r="J37" s="102">
        <f>0</f>
        <v>0</v>
      </c>
      <c r="K37" s="32"/>
      <c r="L37" s="45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5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7"/>
      <c r="D39" s="108" t="s">
        <v>47</v>
      </c>
      <c r="E39" s="63"/>
      <c r="F39" s="63"/>
      <c r="G39" s="109" t="s">
        <v>48</v>
      </c>
      <c r="H39" s="110" t="s">
        <v>49</v>
      </c>
      <c r="I39" s="63"/>
      <c r="J39" s="111">
        <f>SUM(J30:J37)</f>
        <v>0</v>
      </c>
      <c r="K39" s="112"/>
      <c r="L39" s="45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5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5"/>
      <c r="D50" s="46" t="s">
        <v>50</v>
      </c>
      <c r="E50" s="47"/>
      <c r="F50" s="47"/>
      <c r="G50" s="46" t="s">
        <v>51</v>
      </c>
      <c r="H50" s="47"/>
      <c r="I50" s="47"/>
      <c r="J50" s="47"/>
      <c r="K50" s="47"/>
      <c r="L50" s="45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8" t="s">
        <v>52</v>
      </c>
      <c r="E61" s="35"/>
      <c r="F61" s="113" t="s">
        <v>53</v>
      </c>
      <c r="G61" s="48" t="s">
        <v>52</v>
      </c>
      <c r="H61" s="35"/>
      <c r="I61" s="35"/>
      <c r="J61" s="114" t="s">
        <v>53</v>
      </c>
      <c r="K61" s="35"/>
      <c r="L61" s="45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6" t="s">
        <v>54</v>
      </c>
      <c r="E65" s="49"/>
      <c r="F65" s="49"/>
      <c r="G65" s="46" t="s">
        <v>55</v>
      </c>
      <c r="H65" s="49"/>
      <c r="I65" s="49"/>
      <c r="J65" s="49"/>
      <c r="K65" s="49"/>
      <c r="L65" s="45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8" t="s">
        <v>52</v>
      </c>
      <c r="E76" s="35"/>
      <c r="F76" s="113" t="s">
        <v>53</v>
      </c>
      <c r="G76" s="48" t="s">
        <v>52</v>
      </c>
      <c r="H76" s="35"/>
      <c r="I76" s="35"/>
      <c r="J76" s="114" t="s">
        <v>53</v>
      </c>
      <c r="K76" s="35"/>
      <c r="L76" s="45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45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45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5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5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32"/>
      <c r="J84" s="32"/>
      <c r="K84" s="32"/>
      <c r="L84" s="45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2"/>
      <c r="D85" s="32"/>
      <c r="E85" s="250" t="str">
        <f>E7</f>
        <v>ES Oravská Polhora - rekonštrukcia spevnenej plochy_cú 2022/máj</v>
      </c>
      <c r="F85" s="251"/>
      <c r="G85" s="251"/>
      <c r="H85" s="251"/>
      <c r="I85" s="32"/>
      <c r="J85" s="32"/>
      <c r="K85" s="32"/>
      <c r="L85" s="45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5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2"/>
      <c r="D87" s="32"/>
      <c r="E87" s="230" t="str">
        <f>E9</f>
        <v>SO01 - SO 01 Rekonštrukcia spevnenej plochy</v>
      </c>
      <c r="F87" s="252"/>
      <c r="G87" s="252"/>
      <c r="H87" s="252"/>
      <c r="I87" s="32"/>
      <c r="J87" s="32"/>
      <c r="K87" s="32"/>
      <c r="L87" s="45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5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7" t="s">
        <v>19</v>
      </c>
      <c r="D89" s="32"/>
      <c r="E89" s="32"/>
      <c r="F89" s="25" t="str">
        <f>F12</f>
        <v>Oravská Polhora</v>
      </c>
      <c r="G89" s="32"/>
      <c r="H89" s="32"/>
      <c r="I89" s="27" t="s">
        <v>21</v>
      </c>
      <c r="J89" s="58" t="str">
        <f>IF(J12="","",J12)</f>
        <v>16. 5. 2022</v>
      </c>
      <c r="K89" s="32"/>
      <c r="L89" s="45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5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15" hidden="1" customHeight="1">
      <c r="A91" s="32"/>
      <c r="B91" s="33"/>
      <c r="C91" s="27" t="s">
        <v>23</v>
      </c>
      <c r="D91" s="32"/>
      <c r="E91" s="32"/>
      <c r="F91" s="25" t="str">
        <f>E15</f>
        <v>Lesy SR, š.p.</v>
      </c>
      <c r="G91" s="32"/>
      <c r="H91" s="32"/>
      <c r="I91" s="27" t="s">
        <v>29</v>
      </c>
      <c r="J91" s="30" t="str">
        <f>E21</f>
        <v>Ing. Dušan Grék - ASI, projektovanie stavieb</v>
      </c>
      <c r="K91" s="32"/>
      <c r="L91" s="45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34</v>
      </c>
      <c r="J92" s="30" t="str">
        <f>E24</f>
        <v>Ing. Miroslav Gatial</v>
      </c>
      <c r="K92" s="32"/>
      <c r="L92" s="45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5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15" t="s">
        <v>97</v>
      </c>
      <c r="D94" s="107"/>
      <c r="E94" s="107"/>
      <c r="F94" s="107"/>
      <c r="G94" s="107"/>
      <c r="H94" s="107"/>
      <c r="I94" s="107"/>
      <c r="J94" s="116" t="s">
        <v>98</v>
      </c>
      <c r="K94" s="107"/>
      <c r="L94" s="45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5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17" t="s">
        <v>99</v>
      </c>
      <c r="D96" s="32"/>
      <c r="E96" s="32"/>
      <c r="F96" s="32"/>
      <c r="G96" s="32"/>
      <c r="H96" s="32"/>
      <c r="I96" s="32"/>
      <c r="J96" s="74">
        <f>J124</f>
        <v>0</v>
      </c>
      <c r="K96" s="32"/>
      <c r="L96" s="45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5" hidden="1" customHeight="1">
      <c r="B97" s="118"/>
      <c r="D97" s="119" t="s">
        <v>101</v>
      </c>
      <c r="E97" s="120"/>
      <c r="F97" s="120"/>
      <c r="G97" s="120"/>
      <c r="H97" s="120"/>
      <c r="I97" s="120"/>
      <c r="J97" s="121">
        <f>J125</f>
        <v>0</v>
      </c>
      <c r="L97" s="118"/>
    </row>
    <row r="98" spans="1:31" s="10" customFormat="1" ht="19.899999999999999" hidden="1" customHeight="1">
      <c r="B98" s="122"/>
      <c r="D98" s="123" t="s">
        <v>102</v>
      </c>
      <c r="E98" s="124"/>
      <c r="F98" s="124"/>
      <c r="G98" s="124"/>
      <c r="H98" s="124"/>
      <c r="I98" s="124"/>
      <c r="J98" s="125">
        <f>J126</f>
        <v>0</v>
      </c>
      <c r="L98" s="122"/>
    </row>
    <row r="99" spans="1:31" s="10" customFormat="1" ht="19.899999999999999" hidden="1" customHeight="1">
      <c r="B99" s="122"/>
      <c r="D99" s="123" t="s">
        <v>103</v>
      </c>
      <c r="E99" s="124"/>
      <c r="F99" s="124"/>
      <c r="G99" s="124"/>
      <c r="H99" s="124"/>
      <c r="I99" s="124"/>
      <c r="J99" s="125">
        <f>J148</f>
        <v>0</v>
      </c>
      <c r="L99" s="122"/>
    </row>
    <row r="100" spans="1:31" s="10" customFormat="1" ht="19.899999999999999" hidden="1" customHeight="1">
      <c r="B100" s="122"/>
      <c r="D100" s="123" t="s">
        <v>104</v>
      </c>
      <c r="E100" s="124"/>
      <c r="F100" s="124"/>
      <c r="G100" s="124"/>
      <c r="H100" s="124"/>
      <c r="I100" s="124"/>
      <c r="J100" s="125">
        <f>J153</f>
        <v>0</v>
      </c>
      <c r="L100" s="122"/>
    </row>
    <row r="101" spans="1:31" s="10" customFormat="1" ht="19.899999999999999" hidden="1" customHeight="1">
      <c r="B101" s="122"/>
      <c r="D101" s="123" t="s">
        <v>105</v>
      </c>
      <c r="E101" s="124"/>
      <c r="F101" s="124"/>
      <c r="G101" s="124"/>
      <c r="H101" s="124"/>
      <c r="I101" s="124"/>
      <c r="J101" s="125">
        <f>J160</f>
        <v>0</v>
      </c>
      <c r="L101" s="122"/>
    </row>
    <row r="102" spans="1:31" s="10" customFormat="1" ht="19.899999999999999" hidden="1" customHeight="1">
      <c r="B102" s="122"/>
      <c r="D102" s="123" t="s">
        <v>106</v>
      </c>
      <c r="E102" s="124"/>
      <c r="F102" s="124"/>
      <c r="G102" s="124"/>
      <c r="H102" s="124"/>
      <c r="I102" s="124"/>
      <c r="J102" s="125">
        <f>J179</f>
        <v>0</v>
      </c>
      <c r="L102" s="122"/>
    </row>
    <row r="103" spans="1:31" s="10" customFormat="1" ht="19.899999999999999" hidden="1" customHeight="1">
      <c r="B103" s="122"/>
      <c r="D103" s="123" t="s">
        <v>107</v>
      </c>
      <c r="E103" s="124"/>
      <c r="F103" s="124"/>
      <c r="G103" s="124"/>
      <c r="H103" s="124"/>
      <c r="I103" s="124"/>
      <c r="J103" s="125">
        <f>J189</f>
        <v>0</v>
      </c>
      <c r="L103" s="122"/>
    </row>
    <row r="104" spans="1:31" s="10" customFormat="1" ht="19.899999999999999" hidden="1" customHeight="1">
      <c r="B104" s="122"/>
      <c r="D104" s="123" t="s">
        <v>108</v>
      </c>
      <c r="E104" s="124"/>
      <c r="F104" s="124"/>
      <c r="G104" s="124"/>
      <c r="H104" s="124"/>
      <c r="I104" s="124"/>
      <c r="J104" s="125">
        <f>J215</f>
        <v>0</v>
      </c>
      <c r="L104" s="122"/>
    </row>
    <row r="105" spans="1:31" s="2" customFormat="1" ht="21.75" hidden="1" customHeight="1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45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hidden="1" customHeight="1">
      <c r="A106" s="32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5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ht="11.25" hidden="1"/>
    <row r="108" spans="1:31" ht="11.25" hidden="1"/>
    <row r="109" spans="1:31" ht="11.25" hidden="1"/>
    <row r="110" spans="1:31" s="2" customFormat="1" ht="6.95" customHeight="1">
      <c r="A110" s="32"/>
      <c r="B110" s="52"/>
      <c r="C110" s="53"/>
      <c r="D110" s="53"/>
      <c r="E110" s="53"/>
      <c r="F110" s="53"/>
      <c r="G110" s="53"/>
      <c r="H110" s="53"/>
      <c r="I110" s="53"/>
      <c r="J110" s="53"/>
      <c r="K110" s="53"/>
      <c r="L110" s="45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4.95" customHeight="1">
      <c r="A111" s="32"/>
      <c r="B111" s="33"/>
      <c r="C111" s="21" t="s">
        <v>109</v>
      </c>
      <c r="D111" s="32"/>
      <c r="E111" s="32"/>
      <c r="F111" s="32"/>
      <c r="G111" s="32"/>
      <c r="H111" s="32"/>
      <c r="I111" s="32"/>
      <c r="J111" s="32"/>
      <c r="K111" s="32"/>
      <c r="L111" s="45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5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15</v>
      </c>
      <c r="D113" s="32"/>
      <c r="E113" s="32"/>
      <c r="F113" s="32"/>
      <c r="G113" s="32"/>
      <c r="H113" s="32"/>
      <c r="I113" s="32"/>
      <c r="J113" s="32"/>
      <c r="K113" s="32"/>
      <c r="L113" s="45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50" t="str">
        <f>E7</f>
        <v>ES Oravská Polhora - rekonštrukcia spevnenej plochy_cú 2022/máj</v>
      </c>
      <c r="F114" s="251"/>
      <c r="G114" s="251"/>
      <c r="H114" s="251"/>
      <c r="I114" s="32"/>
      <c r="J114" s="32"/>
      <c r="K114" s="32"/>
      <c r="L114" s="45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94</v>
      </c>
      <c r="D115" s="32"/>
      <c r="E115" s="32"/>
      <c r="F115" s="32"/>
      <c r="G115" s="32"/>
      <c r="H115" s="32"/>
      <c r="I115" s="32"/>
      <c r="J115" s="32"/>
      <c r="K115" s="32"/>
      <c r="L115" s="45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2"/>
      <c r="D116" s="32"/>
      <c r="E116" s="230" t="str">
        <f>E9</f>
        <v>SO01 - SO 01 Rekonštrukcia spevnenej plochy</v>
      </c>
      <c r="F116" s="252"/>
      <c r="G116" s="252"/>
      <c r="H116" s="252"/>
      <c r="I116" s="32"/>
      <c r="J116" s="32"/>
      <c r="K116" s="32"/>
      <c r="L116" s="45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5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>
      <c r="A118" s="32"/>
      <c r="B118" s="33"/>
      <c r="C118" s="27" t="s">
        <v>19</v>
      </c>
      <c r="D118" s="32"/>
      <c r="E118" s="32"/>
      <c r="F118" s="25" t="str">
        <f>F12</f>
        <v>Oravská Polhora</v>
      </c>
      <c r="G118" s="32"/>
      <c r="H118" s="32"/>
      <c r="I118" s="27" t="s">
        <v>21</v>
      </c>
      <c r="J118" s="58" t="str">
        <f>IF(J12="","",J12)</f>
        <v>16. 5. 2022</v>
      </c>
      <c r="K118" s="32"/>
      <c r="L118" s="45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5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40.15" customHeight="1">
      <c r="A120" s="32"/>
      <c r="B120" s="33"/>
      <c r="C120" s="27" t="s">
        <v>23</v>
      </c>
      <c r="D120" s="32"/>
      <c r="E120" s="32"/>
      <c r="F120" s="25" t="str">
        <f>E15</f>
        <v>Lesy SR, š.p.</v>
      </c>
      <c r="G120" s="32"/>
      <c r="H120" s="32"/>
      <c r="I120" s="27" t="s">
        <v>29</v>
      </c>
      <c r="J120" s="30" t="str">
        <f>E21</f>
        <v>Ing. Dušan Grék - ASI, projektovanie stavieb</v>
      </c>
      <c r="K120" s="32"/>
      <c r="L120" s="45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2" customHeight="1">
      <c r="A121" s="32"/>
      <c r="B121" s="33"/>
      <c r="C121" s="27" t="s">
        <v>27</v>
      </c>
      <c r="D121" s="32"/>
      <c r="E121" s="32"/>
      <c r="F121" s="25" t="str">
        <f>IF(E18="","",E18)</f>
        <v>Vyplň údaj</v>
      </c>
      <c r="G121" s="32"/>
      <c r="H121" s="32"/>
      <c r="I121" s="27" t="s">
        <v>34</v>
      </c>
      <c r="J121" s="30" t="str">
        <f>E24</f>
        <v>Ing. Miroslav Gatial</v>
      </c>
      <c r="K121" s="32"/>
      <c r="L121" s="45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35" customHeight="1">
      <c r="A122" s="32"/>
      <c r="B122" s="33"/>
      <c r="C122" s="32"/>
      <c r="D122" s="32"/>
      <c r="E122" s="32"/>
      <c r="F122" s="32"/>
      <c r="G122" s="32"/>
      <c r="H122" s="32"/>
      <c r="I122" s="32"/>
      <c r="J122" s="32"/>
      <c r="K122" s="32"/>
      <c r="L122" s="45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>
      <c r="A123" s="126"/>
      <c r="B123" s="127"/>
      <c r="C123" s="128" t="s">
        <v>110</v>
      </c>
      <c r="D123" s="129" t="s">
        <v>62</v>
      </c>
      <c r="E123" s="129" t="s">
        <v>58</v>
      </c>
      <c r="F123" s="129" t="s">
        <v>59</v>
      </c>
      <c r="G123" s="129" t="s">
        <v>111</v>
      </c>
      <c r="H123" s="129" t="s">
        <v>112</v>
      </c>
      <c r="I123" s="129" t="s">
        <v>113</v>
      </c>
      <c r="J123" s="130" t="s">
        <v>98</v>
      </c>
      <c r="K123" s="131" t="s">
        <v>114</v>
      </c>
      <c r="L123" s="132"/>
      <c r="M123" s="65" t="s">
        <v>1</v>
      </c>
      <c r="N123" s="66" t="s">
        <v>41</v>
      </c>
      <c r="O123" s="66" t="s">
        <v>115</v>
      </c>
      <c r="P123" s="66" t="s">
        <v>116</v>
      </c>
      <c r="Q123" s="66" t="s">
        <v>117</v>
      </c>
      <c r="R123" s="66" t="s">
        <v>118</v>
      </c>
      <c r="S123" s="66" t="s">
        <v>119</v>
      </c>
      <c r="T123" s="67" t="s">
        <v>120</v>
      </c>
      <c r="U123" s="126"/>
      <c r="V123" s="126"/>
      <c r="W123" s="126"/>
      <c r="X123" s="126"/>
      <c r="Y123" s="126"/>
      <c r="Z123" s="126"/>
      <c r="AA123" s="126"/>
      <c r="AB123" s="126"/>
      <c r="AC123" s="126"/>
      <c r="AD123" s="126"/>
      <c r="AE123" s="126"/>
    </row>
    <row r="124" spans="1:65" s="2" customFormat="1" ht="22.9" customHeight="1">
      <c r="A124" s="32"/>
      <c r="B124" s="33"/>
      <c r="C124" s="72" t="s">
        <v>99</v>
      </c>
      <c r="D124" s="32"/>
      <c r="E124" s="32"/>
      <c r="F124" s="32"/>
      <c r="G124" s="32"/>
      <c r="H124" s="32"/>
      <c r="I124" s="32"/>
      <c r="J124" s="133">
        <f>BK124</f>
        <v>0</v>
      </c>
      <c r="K124" s="32"/>
      <c r="L124" s="33"/>
      <c r="M124" s="68"/>
      <c r="N124" s="59"/>
      <c r="O124" s="69"/>
      <c r="P124" s="134">
        <f>P125</f>
        <v>0</v>
      </c>
      <c r="Q124" s="69"/>
      <c r="R124" s="134">
        <f>R125</f>
        <v>5323.0481637599996</v>
      </c>
      <c r="S124" s="69"/>
      <c r="T124" s="135">
        <f>T125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76</v>
      </c>
      <c r="AU124" s="17" t="s">
        <v>100</v>
      </c>
      <c r="BK124" s="136">
        <f>BK125</f>
        <v>0</v>
      </c>
    </row>
    <row r="125" spans="1:65" s="12" customFormat="1" ht="25.9" customHeight="1">
      <c r="B125" s="137"/>
      <c r="D125" s="138" t="s">
        <v>76</v>
      </c>
      <c r="E125" s="139" t="s">
        <v>121</v>
      </c>
      <c r="F125" s="139" t="s">
        <v>122</v>
      </c>
      <c r="I125" s="140"/>
      <c r="J125" s="141">
        <f>BK125</f>
        <v>0</v>
      </c>
      <c r="L125" s="137"/>
      <c r="M125" s="142"/>
      <c r="N125" s="143"/>
      <c r="O125" s="143"/>
      <c r="P125" s="144">
        <f>P126+P148+P153+P160+P179+P189+P215</f>
        <v>0</v>
      </c>
      <c r="Q125" s="143"/>
      <c r="R125" s="144">
        <f>R126+R148+R153+R160+R179+R189+R215</f>
        <v>5323.0481637599996</v>
      </c>
      <c r="S125" s="143"/>
      <c r="T125" s="145">
        <f>T126+T148+T153+T160+T179+T189+T215</f>
        <v>0</v>
      </c>
      <c r="AR125" s="138" t="s">
        <v>85</v>
      </c>
      <c r="AT125" s="146" t="s">
        <v>76</v>
      </c>
      <c r="AU125" s="146" t="s">
        <v>77</v>
      </c>
      <c r="AY125" s="138" t="s">
        <v>123</v>
      </c>
      <c r="BK125" s="147">
        <f>BK126+BK148+BK153+BK160+BK179+BK189+BK215</f>
        <v>0</v>
      </c>
    </row>
    <row r="126" spans="1:65" s="12" customFormat="1" ht="22.9" customHeight="1">
      <c r="B126" s="137"/>
      <c r="D126" s="138" t="s">
        <v>76</v>
      </c>
      <c r="E126" s="148" t="s">
        <v>85</v>
      </c>
      <c r="F126" s="148" t="s">
        <v>124</v>
      </c>
      <c r="I126" s="140"/>
      <c r="J126" s="149">
        <f>BK126</f>
        <v>0</v>
      </c>
      <c r="L126" s="137"/>
      <c r="M126" s="142"/>
      <c r="N126" s="143"/>
      <c r="O126" s="143"/>
      <c r="P126" s="144">
        <f>SUM(P127:P147)</f>
        <v>0</v>
      </c>
      <c r="Q126" s="143"/>
      <c r="R126" s="144">
        <f>SUM(R127:R147)</f>
        <v>0</v>
      </c>
      <c r="S126" s="143"/>
      <c r="T126" s="145">
        <f>SUM(T127:T147)</f>
        <v>0</v>
      </c>
      <c r="AR126" s="138" t="s">
        <v>85</v>
      </c>
      <c r="AT126" s="146" t="s">
        <v>76</v>
      </c>
      <c r="AU126" s="146" t="s">
        <v>85</v>
      </c>
      <c r="AY126" s="138" t="s">
        <v>123</v>
      </c>
      <c r="BK126" s="147">
        <f>SUM(BK127:BK147)</f>
        <v>0</v>
      </c>
    </row>
    <row r="127" spans="1:65" s="2" customFormat="1" ht="24.2" customHeight="1">
      <c r="A127" s="32"/>
      <c r="B127" s="150"/>
      <c r="C127" s="151" t="s">
        <v>85</v>
      </c>
      <c r="D127" s="151" t="s">
        <v>125</v>
      </c>
      <c r="E127" s="152" t="s">
        <v>126</v>
      </c>
      <c r="F127" s="153" t="s">
        <v>127</v>
      </c>
      <c r="G127" s="154" t="s">
        <v>128</v>
      </c>
      <c r="H127" s="155">
        <v>2456.5500000000002</v>
      </c>
      <c r="I127" s="156"/>
      <c r="J127" s="157">
        <f>ROUND(I127*H127,2)</f>
        <v>0</v>
      </c>
      <c r="K127" s="158"/>
      <c r="L127" s="33"/>
      <c r="M127" s="159" t="s">
        <v>1</v>
      </c>
      <c r="N127" s="160" t="s">
        <v>43</v>
      </c>
      <c r="O127" s="61"/>
      <c r="P127" s="161">
        <f>O127*H127</f>
        <v>0</v>
      </c>
      <c r="Q127" s="161">
        <v>0</v>
      </c>
      <c r="R127" s="161">
        <f>Q127*H127</f>
        <v>0</v>
      </c>
      <c r="S127" s="161">
        <v>0</v>
      </c>
      <c r="T127" s="162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3" t="s">
        <v>129</v>
      </c>
      <c r="AT127" s="163" t="s">
        <v>125</v>
      </c>
      <c r="AU127" s="163" t="s">
        <v>130</v>
      </c>
      <c r="AY127" s="17" t="s">
        <v>123</v>
      </c>
      <c r="BE127" s="164">
        <f>IF(N127="základná",J127,0)</f>
        <v>0</v>
      </c>
      <c r="BF127" s="164">
        <f>IF(N127="znížená",J127,0)</f>
        <v>0</v>
      </c>
      <c r="BG127" s="164">
        <f>IF(N127="zákl. prenesená",J127,0)</f>
        <v>0</v>
      </c>
      <c r="BH127" s="164">
        <f>IF(N127="zníž. prenesená",J127,0)</f>
        <v>0</v>
      </c>
      <c r="BI127" s="164">
        <f>IF(N127="nulová",J127,0)</f>
        <v>0</v>
      </c>
      <c r="BJ127" s="17" t="s">
        <v>130</v>
      </c>
      <c r="BK127" s="164">
        <f>ROUND(I127*H127,2)</f>
        <v>0</v>
      </c>
      <c r="BL127" s="17" t="s">
        <v>129</v>
      </c>
      <c r="BM127" s="163" t="s">
        <v>130</v>
      </c>
    </row>
    <row r="128" spans="1:65" s="13" customFormat="1" ht="11.25">
      <c r="B128" s="165"/>
      <c r="D128" s="166" t="s">
        <v>131</v>
      </c>
      <c r="E128" s="167" t="s">
        <v>1</v>
      </c>
      <c r="F128" s="168" t="s">
        <v>132</v>
      </c>
      <c r="H128" s="169">
        <v>136.80000000000001</v>
      </c>
      <c r="I128" s="170"/>
      <c r="L128" s="165"/>
      <c r="M128" s="171"/>
      <c r="N128" s="172"/>
      <c r="O128" s="172"/>
      <c r="P128" s="172"/>
      <c r="Q128" s="172"/>
      <c r="R128" s="172"/>
      <c r="S128" s="172"/>
      <c r="T128" s="173"/>
      <c r="AT128" s="167" t="s">
        <v>131</v>
      </c>
      <c r="AU128" s="167" t="s">
        <v>130</v>
      </c>
      <c r="AV128" s="13" t="s">
        <v>130</v>
      </c>
      <c r="AW128" s="13" t="s">
        <v>33</v>
      </c>
      <c r="AX128" s="13" t="s">
        <v>77</v>
      </c>
      <c r="AY128" s="167" t="s">
        <v>123</v>
      </c>
    </row>
    <row r="129" spans="1:65" s="13" customFormat="1" ht="11.25">
      <c r="B129" s="165"/>
      <c r="D129" s="166" t="s">
        <v>131</v>
      </c>
      <c r="E129" s="167" t="s">
        <v>1</v>
      </c>
      <c r="F129" s="168" t="s">
        <v>133</v>
      </c>
      <c r="H129" s="169">
        <v>2119.75</v>
      </c>
      <c r="I129" s="170"/>
      <c r="L129" s="165"/>
      <c r="M129" s="171"/>
      <c r="N129" s="172"/>
      <c r="O129" s="172"/>
      <c r="P129" s="172"/>
      <c r="Q129" s="172"/>
      <c r="R129" s="172"/>
      <c r="S129" s="172"/>
      <c r="T129" s="173"/>
      <c r="AT129" s="167" t="s">
        <v>131</v>
      </c>
      <c r="AU129" s="167" t="s">
        <v>130</v>
      </c>
      <c r="AV129" s="13" t="s">
        <v>130</v>
      </c>
      <c r="AW129" s="13" t="s">
        <v>33</v>
      </c>
      <c r="AX129" s="13" t="s">
        <v>77</v>
      </c>
      <c r="AY129" s="167" t="s">
        <v>123</v>
      </c>
    </row>
    <row r="130" spans="1:65" s="13" customFormat="1" ht="11.25">
      <c r="B130" s="165"/>
      <c r="D130" s="166" t="s">
        <v>131</v>
      </c>
      <c r="E130" s="167" t="s">
        <v>1</v>
      </c>
      <c r="F130" s="168" t="s">
        <v>134</v>
      </c>
      <c r="H130" s="169">
        <v>60</v>
      </c>
      <c r="I130" s="170"/>
      <c r="L130" s="165"/>
      <c r="M130" s="171"/>
      <c r="N130" s="172"/>
      <c r="O130" s="172"/>
      <c r="P130" s="172"/>
      <c r="Q130" s="172"/>
      <c r="R130" s="172"/>
      <c r="S130" s="172"/>
      <c r="T130" s="173"/>
      <c r="AT130" s="167" t="s">
        <v>131</v>
      </c>
      <c r="AU130" s="167" t="s">
        <v>130</v>
      </c>
      <c r="AV130" s="13" t="s">
        <v>130</v>
      </c>
      <c r="AW130" s="13" t="s">
        <v>33</v>
      </c>
      <c r="AX130" s="13" t="s">
        <v>77</v>
      </c>
      <c r="AY130" s="167" t="s">
        <v>123</v>
      </c>
    </row>
    <row r="131" spans="1:65" s="13" customFormat="1" ht="11.25">
      <c r="B131" s="165"/>
      <c r="D131" s="166" t="s">
        <v>131</v>
      </c>
      <c r="E131" s="167" t="s">
        <v>1</v>
      </c>
      <c r="F131" s="168" t="s">
        <v>135</v>
      </c>
      <c r="H131" s="169">
        <v>140</v>
      </c>
      <c r="I131" s="170"/>
      <c r="L131" s="165"/>
      <c r="M131" s="171"/>
      <c r="N131" s="172"/>
      <c r="O131" s="172"/>
      <c r="P131" s="172"/>
      <c r="Q131" s="172"/>
      <c r="R131" s="172"/>
      <c r="S131" s="172"/>
      <c r="T131" s="173"/>
      <c r="AT131" s="167" t="s">
        <v>131</v>
      </c>
      <c r="AU131" s="167" t="s">
        <v>130</v>
      </c>
      <c r="AV131" s="13" t="s">
        <v>130</v>
      </c>
      <c r="AW131" s="13" t="s">
        <v>33</v>
      </c>
      <c r="AX131" s="13" t="s">
        <v>77</v>
      </c>
      <c r="AY131" s="167" t="s">
        <v>123</v>
      </c>
    </row>
    <row r="132" spans="1:65" s="14" customFormat="1" ht="11.25">
      <c r="B132" s="174"/>
      <c r="D132" s="166" t="s">
        <v>131</v>
      </c>
      <c r="E132" s="175" t="s">
        <v>1</v>
      </c>
      <c r="F132" s="176" t="s">
        <v>136</v>
      </c>
      <c r="H132" s="177">
        <v>2456.5500000000002</v>
      </c>
      <c r="I132" s="178"/>
      <c r="L132" s="174"/>
      <c r="M132" s="179"/>
      <c r="N132" s="180"/>
      <c r="O132" s="180"/>
      <c r="P132" s="180"/>
      <c r="Q132" s="180"/>
      <c r="R132" s="180"/>
      <c r="S132" s="180"/>
      <c r="T132" s="181"/>
      <c r="AT132" s="175" t="s">
        <v>131</v>
      </c>
      <c r="AU132" s="175" t="s">
        <v>130</v>
      </c>
      <c r="AV132" s="14" t="s">
        <v>129</v>
      </c>
      <c r="AW132" s="14" t="s">
        <v>33</v>
      </c>
      <c r="AX132" s="14" t="s">
        <v>85</v>
      </c>
      <c r="AY132" s="175" t="s">
        <v>123</v>
      </c>
    </row>
    <row r="133" spans="1:65" s="2" customFormat="1" ht="24.2" customHeight="1">
      <c r="A133" s="32"/>
      <c r="B133" s="150"/>
      <c r="C133" s="151" t="s">
        <v>130</v>
      </c>
      <c r="D133" s="151" t="s">
        <v>125</v>
      </c>
      <c r="E133" s="152" t="s">
        <v>137</v>
      </c>
      <c r="F133" s="153" t="s">
        <v>138</v>
      </c>
      <c r="G133" s="154" t="s">
        <v>128</v>
      </c>
      <c r="H133" s="155">
        <v>736.96500000000003</v>
      </c>
      <c r="I133" s="156"/>
      <c r="J133" s="157">
        <f>ROUND(I133*H133,2)</f>
        <v>0</v>
      </c>
      <c r="K133" s="158"/>
      <c r="L133" s="33"/>
      <c r="M133" s="159" t="s">
        <v>1</v>
      </c>
      <c r="N133" s="160" t="s">
        <v>43</v>
      </c>
      <c r="O133" s="61"/>
      <c r="P133" s="161">
        <f>O133*H133</f>
        <v>0</v>
      </c>
      <c r="Q133" s="161">
        <v>0</v>
      </c>
      <c r="R133" s="161">
        <f>Q133*H133</f>
        <v>0</v>
      </c>
      <c r="S133" s="161">
        <v>0</v>
      </c>
      <c r="T133" s="162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3" t="s">
        <v>129</v>
      </c>
      <c r="AT133" s="163" t="s">
        <v>125</v>
      </c>
      <c r="AU133" s="163" t="s">
        <v>130</v>
      </c>
      <c r="AY133" s="17" t="s">
        <v>123</v>
      </c>
      <c r="BE133" s="164">
        <f>IF(N133="základná",J133,0)</f>
        <v>0</v>
      </c>
      <c r="BF133" s="164">
        <f>IF(N133="znížená",J133,0)</f>
        <v>0</v>
      </c>
      <c r="BG133" s="164">
        <f>IF(N133="zákl. prenesená",J133,0)</f>
        <v>0</v>
      </c>
      <c r="BH133" s="164">
        <f>IF(N133="zníž. prenesená",J133,0)</f>
        <v>0</v>
      </c>
      <c r="BI133" s="164">
        <f>IF(N133="nulová",J133,0)</f>
        <v>0</v>
      </c>
      <c r="BJ133" s="17" t="s">
        <v>130</v>
      </c>
      <c r="BK133" s="164">
        <f>ROUND(I133*H133,2)</f>
        <v>0</v>
      </c>
      <c r="BL133" s="17" t="s">
        <v>129</v>
      </c>
      <c r="BM133" s="163" t="s">
        <v>129</v>
      </c>
    </row>
    <row r="134" spans="1:65" s="13" customFormat="1" ht="11.25">
      <c r="B134" s="165"/>
      <c r="D134" s="166" t="s">
        <v>131</v>
      </c>
      <c r="E134" s="167" t="s">
        <v>1</v>
      </c>
      <c r="F134" s="168" t="s">
        <v>139</v>
      </c>
      <c r="H134" s="169">
        <v>736.96500000000003</v>
      </c>
      <c r="I134" s="170"/>
      <c r="L134" s="165"/>
      <c r="M134" s="171"/>
      <c r="N134" s="172"/>
      <c r="O134" s="172"/>
      <c r="P134" s="172"/>
      <c r="Q134" s="172"/>
      <c r="R134" s="172"/>
      <c r="S134" s="172"/>
      <c r="T134" s="173"/>
      <c r="AT134" s="167" t="s">
        <v>131</v>
      </c>
      <c r="AU134" s="167" t="s">
        <v>130</v>
      </c>
      <c r="AV134" s="13" t="s">
        <v>130</v>
      </c>
      <c r="AW134" s="13" t="s">
        <v>33</v>
      </c>
      <c r="AX134" s="13" t="s">
        <v>77</v>
      </c>
      <c r="AY134" s="167" t="s">
        <v>123</v>
      </c>
    </row>
    <row r="135" spans="1:65" s="14" customFormat="1" ht="11.25">
      <c r="B135" s="174"/>
      <c r="D135" s="166" t="s">
        <v>131</v>
      </c>
      <c r="E135" s="175" t="s">
        <v>1</v>
      </c>
      <c r="F135" s="176" t="s">
        <v>136</v>
      </c>
      <c r="H135" s="177">
        <v>736.96500000000003</v>
      </c>
      <c r="I135" s="178"/>
      <c r="L135" s="174"/>
      <c r="M135" s="179"/>
      <c r="N135" s="180"/>
      <c r="O135" s="180"/>
      <c r="P135" s="180"/>
      <c r="Q135" s="180"/>
      <c r="R135" s="180"/>
      <c r="S135" s="180"/>
      <c r="T135" s="181"/>
      <c r="AT135" s="175" t="s">
        <v>131</v>
      </c>
      <c r="AU135" s="175" t="s">
        <v>130</v>
      </c>
      <c r="AV135" s="14" t="s">
        <v>129</v>
      </c>
      <c r="AW135" s="14" t="s">
        <v>33</v>
      </c>
      <c r="AX135" s="14" t="s">
        <v>85</v>
      </c>
      <c r="AY135" s="175" t="s">
        <v>123</v>
      </c>
    </row>
    <row r="136" spans="1:65" s="2" customFormat="1" ht="33" customHeight="1">
      <c r="A136" s="32"/>
      <c r="B136" s="150"/>
      <c r="C136" s="151" t="s">
        <v>140</v>
      </c>
      <c r="D136" s="151" t="s">
        <v>125</v>
      </c>
      <c r="E136" s="152" t="s">
        <v>141</v>
      </c>
      <c r="F136" s="153" t="s">
        <v>142</v>
      </c>
      <c r="G136" s="154" t="s">
        <v>128</v>
      </c>
      <c r="H136" s="155">
        <v>2456.5500000000002</v>
      </c>
      <c r="I136" s="156"/>
      <c r="J136" s="157">
        <f>ROUND(I136*H136,2)</f>
        <v>0</v>
      </c>
      <c r="K136" s="158"/>
      <c r="L136" s="33"/>
      <c r="M136" s="159" t="s">
        <v>1</v>
      </c>
      <c r="N136" s="160" t="s">
        <v>43</v>
      </c>
      <c r="O136" s="61"/>
      <c r="P136" s="161">
        <f>O136*H136</f>
        <v>0</v>
      </c>
      <c r="Q136" s="161">
        <v>0</v>
      </c>
      <c r="R136" s="161">
        <f>Q136*H136</f>
        <v>0</v>
      </c>
      <c r="S136" s="161">
        <v>0</v>
      </c>
      <c r="T136" s="162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3" t="s">
        <v>129</v>
      </c>
      <c r="AT136" s="163" t="s">
        <v>125</v>
      </c>
      <c r="AU136" s="163" t="s">
        <v>130</v>
      </c>
      <c r="AY136" s="17" t="s">
        <v>123</v>
      </c>
      <c r="BE136" s="164">
        <f>IF(N136="základná",J136,0)</f>
        <v>0</v>
      </c>
      <c r="BF136" s="164">
        <f>IF(N136="znížená",J136,0)</f>
        <v>0</v>
      </c>
      <c r="BG136" s="164">
        <f>IF(N136="zákl. prenesená",J136,0)</f>
        <v>0</v>
      </c>
      <c r="BH136" s="164">
        <f>IF(N136="zníž. prenesená",J136,0)</f>
        <v>0</v>
      </c>
      <c r="BI136" s="164">
        <f>IF(N136="nulová",J136,0)</f>
        <v>0</v>
      </c>
      <c r="BJ136" s="17" t="s">
        <v>130</v>
      </c>
      <c r="BK136" s="164">
        <f>ROUND(I136*H136,2)</f>
        <v>0</v>
      </c>
      <c r="BL136" s="17" t="s">
        <v>129</v>
      </c>
      <c r="BM136" s="163" t="s">
        <v>143</v>
      </c>
    </row>
    <row r="137" spans="1:65" s="13" customFormat="1" ht="11.25">
      <c r="B137" s="165"/>
      <c r="D137" s="166" t="s">
        <v>131</v>
      </c>
      <c r="E137" s="167" t="s">
        <v>1</v>
      </c>
      <c r="F137" s="168" t="s">
        <v>144</v>
      </c>
      <c r="H137" s="169">
        <v>2456.5500000000002</v>
      </c>
      <c r="I137" s="170"/>
      <c r="L137" s="165"/>
      <c r="M137" s="171"/>
      <c r="N137" s="172"/>
      <c r="O137" s="172"/>
      <c r="P137" s="172"/>
      <c r="Q137" s="172"/>
      <c r="R137" s="172"/>
      <c r="S137" s="172"/>
      <c r="T137" s="173"/>
      <c r="AT137" s="167" t="s">
        <v>131</v>
      </c>
      <c r="AU137" s="167" t="s">
        <v>130</v>
      </c>
      <c r="AV137" s="13" t="s">
        <v>130</v>
      </c>
      <c r="AW137" s="13" t="s">
        <v>33</v>
      </c>
      <c r="AX137" s="13" t="s">
        <v>77</v>
      </c>
      <c r="AY137" s="167" t="s">
        <v>123</v>
      </c>
    </row>
    <row r="138" spans="1:65" s="14" customFormat="1" ht="11.25">
      <c r="B138" s="174"/>
      <c r="D138" s="166" t="s">
        <v>131</v>
      </c>
      <c r="E138" s="175" t="s">
        <v>1</v>
      </c>
      <c r="F138" s="176" t="s">
        <v>136</v>
      </c>
      <c r="H138" s="177">
        <v>2456.5500000000002</v>
      </c>
      <c r="I138" s="178"/>
      <c r="L138" s="174"/>
      <c r="M138" s="179"/>
      <c r="N138" s="180"/>
      <c r="O138" s="180"/>
      <c r="P138" s="180"/>
      <c r="Q138" s="180"/>
      <c r="R138" s="180"/>
      <c r="S138" s="180"/>
      <c r="T138" s="181"/>
      <c r="AT138" s="175" t="s">
        <v>131</v>
      </c>
      <c r="AU138" s="175" t="s">
        <v>130</v>
      </c>
      <c r="AV138" s="14" t="s">
        <v>129</v>
      </c>
      <c r="AW138" s="14" t="s">
        <v>33</v>
      </c>
      <c r="AX138" s="14" t="s">
        <v>85</v>
      </c>
      <c r="AY138" s="175" t="s">
        <v>123</v>
      </c>
    </row>
    <row r="139" spans="1:65" s="2" customFormat="1" ht="37.9" customHeight="1">
      <c r="A139" s="32"/>
      <c r="B139" s="150"/>
      <c r="C139" s="151" t="s">
        <v>129</v>
      </c>
      <c r="D139" s="151" t="s">
        <v>125</v>
      </c>
      <c r="E139" s="152" t="s">
        <v>145</v>
      </c>
      <c r="F139" s="153" t="s">
        <v>146</v>
      </c>
      <c r="G139" s="154" t="s">
        <v>128</v>
      </c>
      <c r="H139" s="155">
        <v>4913.1000000000004</v>
      </c>
      <c r="I139" s="156"/>
      <c r="J139" s="157">
        <f>ROUND(I139*H139,2)</f>
        <v>0</v>
      </c>
      <c r="K139" s="158"/>
      <c r="L139" s="33"/>
      <c r="M139" s="159" t="s">
        <v>1</v>
      </c>
      <c r="N139" s="160" t="s">
        <v>43</v>
      </c>
      <c r="O139" s="61"/>
      <c r="P139" s="161">
        <f>O139*H139</f>
        <v>0</v>
      </c>
      <c r="Q139" s="161">
        <v>0</v>
      </c>
      <c r="R139" s="161">
        <f>Q139*H139</f>
        <v>0</v>
      </c>
      <c r="S139" s="161">
        <v>0</v>
      </c>
      <c r="T139" s="162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3" t="s">
        <v>129</v>
      </c>
      <c r="AT139" s="163" t="s">
        <v>125</v>
      </c>
      <c r="AU139" s="163" t="s">
        <v>130</v>
      </c>
      <c r="AY139" s="17" t="s">
        <v>123</v>
      </c>
      <c r="BE139" s="164">
        <f>IF(N139="základná",J139,0)</f>
        <v>0</v>
      </c>
      <c r="BF139" s="164">
        <f>IF(N139="znížená",J139,0)</f>
        <v>0</v>
      </c>
      <c r="BG139" s="164">
        <f>IF(N139="zákl. prenesená",J139,0)</f>
        <v>0</v>
      </c>
      <c r="BH139" s="164">
        <f>IF(N139="zníž. prenesená",J139,0)</f>
        <v>0</v>
      </c>
      <c r="BI139" s="164">
        <f>IF(N139="nulová",J139,0)</f>
        <v>0</v>
      </c>
      <c r="BJ139" s="17" t="s">
        <v>130</v>
      </c>
      <c r="BK139" s="164">
        <f>ROUND(I139*H139,2)</f>
        <v>0</v>
      </c>
      <c r="BL139" s="17" t="s">
        <v>129</v>
      </c>
      <c r="BM139" s="163" t="s">
        <v>147</v>
      </c>
    </row>
    <row r="140" spans="1:65" s="2" customFormat="1" ht="33" customHeight="1">
      <c r="A140" s="32"/>
      <c r="B140" s="150"/>
      <c r="C140" s="151" t="s">
        <v>148</v>
      </c>
      <c r="D140" s="151" t="s">
        <v>125</v>
      </c>
      <c r="E140" s="152" t="s">
        <v>149</v>
      </c>
      <c r="F140" s="153" t="s">
        <v>150</v>
      </c>
      <c r="G140" s="154" t="s">
        <v>128</v>
      </c>
      <c r="H140" s="155">
        <v>2456.5500000000002</v>
      </c>
      <c r="I140" s="156"/>
      <c r="J140" s="157">
        <f>ROUND(I140*H140,2)</f>
        <v>0</v>
      </c>
      <c r="K140" s="158"/>
      <c r="L140" s="33"/>
      <c r="M140" s="159" t="s">
        <v>1</v>
      </c>
      <c r="N140" s="160" t="s">
        <v>43</v>
      </c>
      <c r="O140" s="61"/>
      <c r="P140" s="161">
        <f>O140*H140</f>
        <v>0</v>
      </c>
      <c r="Q140" s="161">
        <v>0</v>
      </c>
      <c r="R140" s="161">
        <f>Q140*H140</f>
        <v>0</v>
      </c>
      <c r="S140" s="161">
        <v>0</v>
      </c>
      <c r="T140" s="162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3" t="s">
        <v>129</v>
      </c>
      <c r="AT140" s="163" t="s">
        <v>125</v>
      </c>
      <c r="AU140" s="163" t="s">
        <v>130</v>
      </c>
      <c r="AY140" s="17" t="s">
        <v>123</v>
      </c>
      <c r="BE140" s="164">
        <f>IF(N140="základná",J140,0)</f>
        <v>0</v>
      </c>
      <c r="BF140" s="164">
        <f>IF(N140="znížená",J140,0)</f>
        <v>0</v>
      </c>
      <c r="BG140" s="164">
        <f>IF(N140="zákl. prenesená",J140,0)</f>
        <v>0</v>
      </c>
      <c r="BH140" s="164">
        <f>IF(N140="zníž. prenesená",J140,0)</f>
        <v>0</v>
      </c>
      <c r="BI140" s="164">
        <f>IF(N140="nulová",J140,0)</f>
        <v>0</v>
      </c>
      <c r="BJ140" s="17" t="s">
        <v>130</v>
      </c>
      <c r="BK140" s="164">
        <f>ROUND(I140*H140,2)</f>
        <v>0</v>
      </c>
      <c r="BL140" s="17" t="s">
        <v>129</v>
      </c>
      <c r="BM140" s="163" t="s">
        <v>151</v>
      </c>
    </row>
    <row r="141" spans="1:65" s="2" customFormat="1" ht="21.75" customHeight="1">
      <c r="A141" s="32"/>
      <c r="B141" s="150"/>
      <c r="C141" s="151" t="s">
        <v>143</v>
      </c>
      <c r="D141" s="151" t="s">
        <v>125</v>
      </c>
      <c r="E141" s="152" t="s">
        <v>152</v>
      </c>
      <c r="F141" s="153" t="s">
        <v>153</v>
      </c>
      <c r="G141" s="154" t="s">
        <v>154</v>
      </c>
      <c r="H141" s="155">
        <v>2500</v>
      </c>
      <c r="I141" s="156"/>
      <c r="J141" s="157">
        <f>ROUND(I141*H141,2)</f>
        <v>0</v>
      </c>
      <c r="K141" s="158"/>
      <c r="L141" s="33"/>
      <c r="M141" s="159" t="s">
        <v>1</v>
      </c>
      <c r="N141" s="160" t="s">
        <v>43</v>
      </c>
      <c r="O141" s="61"/>
      <c r="P141" s="161">
        <f>O141*H141</f>
        <v>0</v>
      </c>
      <c r="Q141" s="161">
        <v>0</v>
      </c>
      <c r="R141" s="161">
        <f>Q141*H141</f>
        <v>0</v>
      </c>
      <c r="S141" s="161">
        <v>0</v>
      </c>
      <c r="T141" s="162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3" t="s">
        <v>129</v>
      </c>
      <c r="AT141" s="163" t="s">
        <v>125</v>
      </c>
      <c r="AU141" s="163" t="s">
        <v>130</v>
      </c>
      <c r="AY141" s="17" t="s">
        <v>123</v>
      </c>
      <c r="BE141" s="164">
        <f>IF(N141="základná",J141,0)</f>
        <v>0</v>
      </c>
      <c r="BF141" s="164">
        <f>IF(N141="znížená",J141,0)</f>
        <v>0</v>
      </c>
      <c r="BG141" s="164">
        <f>IF(N141="zákl. prenesená",J141,0)</f>
        <v>0</v>
      </c>
      <c r="BH141" s="164">
        <f>IF(N141="zníž. prenesená",J141,0)</f>
        <v>0</v>
      </c>
      <c r="BI141" s="164">
        <f>IF(N141="nulová",J141,0)</f>
        <v>0</v>
      </c>
      <c r="BJ141" s="17" t="s">
        <v>130</v>
      </c>
      <c r="BK141" s="164">
        <f>ROUND(I141*H141,2)</f>
        <v>0</v>
      </c>
      <c r="BL141" s="17" t="s">
        <v>129</v>
      </c>
      <c r="BM141" s="163" t="s">
        <v>155</v>
      </c>
    </row>
    <row r="142" spans="1:65" s="13" customFormat="1" ht="11.25">
      <c r="B142" s="165"/>
      <c r="D142" s="166" t="s">
        <v>131</v>
      </c>
      <c r="E142" s="167" t="s">
        <v>1</v>
      </c>
      <c r="F142" s="168" t="s">
        <v>156</v>
      </c>
      <c r="H142" s="169">
        <v>2500</v>
      </c>
      <c r="I142" s="170"/>
      <c r="L142" s="165"/>
      <c r="M142" s="171"/>
      <c r="N142" s="172"/>
      <c r="O142" s="172"/>
      <c r="P142" s="172"/>
      <c r="Q142" s="172"/>
      <c r="R142" s="172"/>
      <c r="S142" s="172"/>
      <c r="T142" s="173"/>
      <c r="AT142" s="167" t="s">
        <v>131</v>
      </c>
      <c r="AU142" s="167" t="s">
        <v>130</v>
      </c>
      <c r="AV142" s="13" t="s">
        <v>130</v>
      </c>
      <c r="AW142" s="13" t="s">
        <v>33</v>
      </c>
      <c r="AX142" s="13" t="s">
        <v>77</v>
      </c>
      <c r="AY142" s="167" t="s">
        <v>123</v>
      </c>
    </row>
    <row r="143" spans="1:65" s="14" customFormat="1" ht="11.25">
      <c r="B143" s="174"/>
      <c r="D143" s="166" t="s">
        <v>131</v>
      </c>
      <c r="E143" s="175" t="s">
        <v>1</v>
      </c>
      <c r="F143" s="176" t="s">
        <v>136</v>
      </c>
      <c r="H143" s="177">
        <v>2500</v>
      </c>
      <c r="I143" s="178"/>
      <c r="L143" s="174"/>
      <c r="M143" s="179"/>
      <c r="N143" s="180"/>
      <c r="O143" s="180"/>
      <c r="P143" s="180"/>
      <c r="Q143" s="180"/>
      <c r="R143" s="180"/>
      <c r="S143" s="180"/>
      <c r="T143" s="181"/>
      <c r="AT143" s="175" t="s">
        <v>131</v>
      </c>
      <c r="AU143" s="175" t="s">
        <v>130</v>
      </c>
      <c r="AV143" s="14" t="s">
        <v>129</v>
      </c>
      <c r="AW143" s="14" t="s">
        <v>33</v>
      </c>
      <c r="AX143" s="14" t="s">
        <v>85</v>
      </c>
      <c r="AY143" s="175" t="s">
        <v>123</v>
      </c>
    </row>
    <row r="144" spans="1:65" s="2" customFormat="1" ht="21.75" customHeight="1">
      <c r="A144" s="32"/>
      <c r="B144" s="150"/>
      <c r="C144" s="151" t="s">
        <v>157</v>
      </c>
      <c r="D144" s="151" t="s">
        <v>125</v>
      </c>
      <c r="E144" s="152" t="s">
        <v>158</v>
      </c>
      <c r="F144" s="153" t="s">
        <v>159</v>
      </c>
      <c r="G144" s="154" t="s">
        <v>154</v>
      </c>
      <c r="H144" s="155">
        <v>4703</v>
      </c>
      <c r="I144" s="156"/>
      <c r="J144" s="157">
        <f>ROUND(I144*H144,2)</f>
        <v>0</v>
      </c>
      <c r="K144" s="158"/>
      <c r="L144" s="33"/>
      <c r="M144" s="159" t="s">
        <v>1</v>
      </c>
      <c r="N144" s="160" t="s">
        <v>43</v>
      </c>
      <c r="O144" s="61"/>
      <c r="P144" s="161">
        <f>O144*H144</f>
        <v>0</v>
      </c>
      <c r="Q144" s="161">
        <v>0</v>
      </c>
      <c r="R144" s="161">
        <f>Q144*H144</f>
        <v>0</v>
      </c>
      <c r="S144" s="161">
        <v>0</v>
      </c>
      <c r="T144" s="162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3" t="s">
        <v>129</v>
      </c>
      <c r="AT144" s="163" t="s">
        <v>125</v>
      </c>
      <c r="AU144" s="163" t="s">
        <v>130</v>
      </c>
      <c r="AY144" s="17" t="s">
        <v>123</v>
      </c>
      <c r="BE144" s="164">
        <f>IF(N144="základná",J144,0)</f>
        <v>0</v>
      </c>
      <c r="BF144" s="164">
        <f>IF(N144="znížená",J144,0)</f>
        <v>0</v>
      </c>
      <c r="BG144" s="164">
        <f>IF(N144="zákl. prenesená",J144,0)</f>
        <v>0</v>
      </c>
      <c r="BH144" s="164">
        <f>IF(N144="zníž. prenesená",J144,0)</f>
        <v>0</v>
      </c>
      <c r="BI144" s="164">
        <f>IF(N144="nulová",J144,0)</f>
        <v>0</v>
      </c>
      <c r="BJ144" s="17" t="s">
        <v>130</v>
      </c>
      <c r="BK144" s="164">
        <f>ROUND(I144*H144,2)</f>
        <v>0</v>
      </c>
      <c r="BL144" s="17" t="s">
        <v>129</v>
      </c>
      <c r="BM144" s="163" t="s">
        <v>160</v>
      </c>
    </row>
    <row r="145" spans="1:65" s="13" customFormat="1" ht="11.25">
      <c r="B145" s="165"/>
      <c r="D145" s="166" t="s">
        <v>131</v>
      </c>
      <c r="E145" s="167" t="s">
        <v>1</v>
      </c>
      <c r="F145" s="168" t="s">
        <v>161</v>
      </c>
      <c r="H145" s="169">
        <v>4003</v>
      </c>
      <c r="I145" s="170"/>
      <c r="L145" s="165"/>
      <c r="M145" s="171"/>
      <c r="N145" s="172"/>
      <c r="O145" s="172"/>
      <c r="P145" s="172"/>
      <c r="Q145" s="172"/>
      <c r="R145" s="172"/>
      <c r="S145" s="172"/>
      <c r="T145" s="173"/>
      <c r="AT145" s="167" t="s">
        <v>131</v>
      </c>
      <c r="AU145" s="167" t="s">
        <v>130</v>
      </c>
      <c r="AV145" s="13" t="s">
        <v>130</v>
      </c>
      <c r="AW145" s="13" t="s">
        <v>33</v>
      </c>
      <c r="AX145" s="13" t="s">
        <v>77</v>
      </c>
      <c r="AY145" s="167" t="s">
        <v>123</v>
      </c>
    </row>
    <row r="146" spans="1:65" s="13" customFormat="1" ht="11.25">
      <c r="B146" s="165"/>
      <c r="D146" s="166" t="s">
        <v>131</v>
      </c>
      <c r="E146" s="167" t="s">
        <v>1</v>
      </c>
      <c r="F146" s="168" t="s">
        <v>162</v>
      </c>
      <c r="H146" s="169">
        <v>700</v>
      </c>
      <c r="I146" s="170"/>
      <c r="L146" s="165"/>
      <c r="M146" s="171"/>
      <c r="N146" s="172"/>
      <c r="O146" s="172"/>
      <c r="P146" s="172"/>
      <c r="Q146" s="172"/>
      <c r="R146" s="172"/>
      <c r="S146" s="172"/>
      <c r="T146" s="173"/>
      <c r="AT146" s="167" t="s">
        <v>131</v>
      </c>
      <c r="AU146" s="167" t="s">
        <v>130</v>
      </c>
      <c r="AV146" s="13" t="s">
        <v>130</v>
      </c>
      <c r="AW146" s="13" t="s">
        <v>33</v>
      </c>
      <c r="AX146" s="13" t="s">
        <v>77</v>
      </c>
      <c r="AY146" s="167" t="s">
        <v>123</v>
      </c>
    </row>
    <row r="147" spans="1:65" s="14" customFormat="1" ht="11.25">
      <c r="B147" s="174"/>
      <c r="D147" s="166" t="s">
        <v>131</v>
      </c>
      <c r="E147" s="175" t="s">
        <v>1</v>
      </c>
      <c r="F147" s="176" t="s">
        <v>136</v>
      </c>
      <c r="H147" s="177">
        <v>4703</v>
      </c>
      <c r="I147" s="178"/>
      <c r="L147" s="174"/>
      <c r="M147" s="179"/>
      <c r="N147" s="180"/>
      <c r="O147" s="180"/>
      <c r="P147" s="180"/>
      <c r="Q147" s="180"/>
      <c r="R147" s="180"/>
      <c r="S147" s="180"/>
      <c r="T147" s="181"/>
      <c r="AT147" s="175" t="s">
        <v>131</v>
      </c>
      <c r="AU147" s="175" t="s">
        <v>130</v>
      </c>
      <c r="AV147" s="14" t="s">
        <v>129</v>
      </c>
      <c r="AW147" s="14" t="s">
        <v>33</v>
      </c>
      <c r="AX147" s="14" t="s">
        <v>85</v>
      </c>
      <c r="AY147" s="175" t="s">
        <v>123</v>
      </c>
    </row>
    <row r="148" spans="1:65" s="12" customFormat="1" ht="22.9" customHeight="1">
      <c r="B148" s="137"/>
      <c r="D148" s="138" t="s">
        <v>76</v>
      </c>
      <c r="E148" s="148" t="s">
        <v>140</v>
      </c>
      <c r="F148" s="148" t="s">
        <v>163</v>
      </c>
      <c r="I148" s="140"/>
      <c r="J148" s="149">
        <f>BK148</f>
        <v>0</v>
      </c>
      <c r="L148" s="137"/>
      <c r="M148" s="142"/>
      <c r="N148" s="143"/>
      <c r="O148" s="143"/>
      <c r="P148" s="144">
        <f>SUM(P149:P152)</f>
        <v>0</v>
      </c>
      <c r="Q148" s="143"/>
      <c r="R148" s="144">
        <f>SUM(R149:R152)</f>
        <v>20.094636000000001</v>
      </c>
      <c r="S148" s="143"/>
      <c r="T148" s="145">
        <f>SUM(T149:T152)</f>
        <v>0</v>
      </c>
      <c r="AR148" s="138" t="s">
        <v>85</v>
      </c>
      <c r="AT148" s="146" t="s">
        <v>76</v>
      </c>
      <c r="AU148" s="146" t="s">
        <v>85</v>
      </c>
      <c r="AY148" s="138" t="s">
        <v>123</v>
      </c>
      <c r="BK148" s="147">
        <f>SUM(BK149:BK152)</f>
        <v>0</v>
      </c>
    </row>
    <row r="149" spans="1:65" s="2" customFormat="1" ht="33" customHeight="1">
      <c r="A149" s="32"/>
      <c r="B149" s="150"/>
      <c r="C149" s="151" t="s">
        <v>147</v>
      </c>
      <c r="D149" s="151" t="s">
        <v>125</v>
      </c>
      <c r="E149" s="152" t="s">
        <v>164</v>
      </c>
      <c r="F149" s="153" t="s">
        <v>165</v>
      </c>
      <c r="G149" s="154" t="s">
        <v>154</v>
      </c>
      <c r="H149" s="155">
        <v>134.80000000000001</v>
      </c>
      <c r="I149" s="156"/>
      <c r="J149" s="157">
        <f>ROUND(I149*H149,2)</f>
        <v>0</v>
      </c>
      <c r="K149" s="158"/>
      <c r="L149" s="33"/>
      <c r="M149" s="159" t="s">
        <v>1</v>
      </c>
      <c r="N149" s="160" t="s">
        <v>43</v>
      </c>
      <c r="O149" s="61"/>
      <c r="P149" s="161">
        <f>O149*H149</f>
        <v>0</v>
      </c>
      <c r="Q149" s="161">
        <v>0.14907000000000001</v>
      </c>
      <c r="R149" s="161">
        <f>Q149*H149</f>
        <v>20.094636000000001</v>
      </c>
      <c r="S149" s="161">
        <v>0</v>
      </c>
      <c r="T149" s="162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3" t="s">
        <v>129</v>
      </c>
      <c r="AT149" s="163" t="s">
        <v>125</v>
      </c>
      <c r="AU149" s="163" t="s">
        <v>130</v>
      </c>
      <c r="AY149" s="17" t="s">
        <v>123</v>
      </c>
      <c r="BE149" s="164">
        <f>IF(N149="základná",J149,0)</f>
        <v>0</v>
      </c>
      <c r="BF149" s="164">
        <f>IF(N149="znížená",J149,0)</f>
        <v>0</v>
      </c>
      <c r="BG149" s="164">
        <f>IF(N149="zákl. prenesená",J149,0)</f>
        <v>0</v>
      </c>
      <c r="BH149" s="164">
        <f>IF(N149="zníž. prenesená",J149,0)</f>
        <v>0</v>
      </c>
      <c r="BI149" s="164">
        <f>IF(N149="nulová",J149,0)</f>
        <v>0</v>
      </c>
      <c r="BJ149" s="17" t="s">
        <v>130</v>
      </c>
      <c r="BK149" s="164">
        <f>ROUND(I149*H149,2)</f>
        <v>0</v>
      </c>
      <c r="BL149" s="17" t="s">
        <v>129</v>
      </c>
      <c r="BM149" s="163" t="s">
        <v>166</v>
      </c>
    </row>
    <row r="150" spans="1:65" s="13" customFormat="1" ht="11.25">
      <c r="B150" s="165"/>
      <c r="D150" s="166" t="s">
        <v>131</v>
      </c>
      <c r="E150" s="167" t="s">
        <v>1</v>
      </c>
      <c r="F150" s="168" t="s">
        <v>167</v>
      </c>
      <c r="H150" s="169">
        <v>64</v>
      </c>
      <c r="I150" s="170"/>
      <c r="L150" s="165"/>
      <c r="M150" s="171"/>
      <c r="N150" s="172"/>
      <c r="O150" s="172"/>
      <c r="P150" s="172"/>
      <c r="Q150" s="172"/>
      <c r="R150" s="172"/>
      <c r="S150" s="172"/>
      <c r="T150" s="173"/>
      <c r="AT150" s="167" t="s">
        <v>131</v>
      </c>
      <c r="AU150" s="167" t="s">
        <v>130</v>
      </c>
      <c r="AV150" s="13" t="s">
        <v>130</v>
      </c>
      <c r="AW150" s="13" t="s">
        <v>33</v>
      </c>
      <c r="AX150" s="13" t="s">
        <v>77</v>
      </c>
      <c r="AY150" s="167" t="s">
        <v>123</v>
      </c>
    </row>
    <row r="151" spans="1:65" s="13" customFormat="1" ht="22.5">
      <c r="B151" s="165"/>
      <c r="D151" s="166" t="s">
        <v>131</v>
      </c>
      <c r="E151" s="167" t="s">
        <v>1</v>
      </c>
      <c r="F151" s="168" t="s">
        <v>168</v>
      </c>
      <c r="H151" s="169">
        <v>70.8</v>
      </c>
      <c r="I151" s="170"/>
      <c r="L151" s="165"/>
      <c r="M151" s="171"/>
      <c r="N151" s="172"/>
      <c r="O151" s="172"/>
      <c r="P151" s="172"/>
      <c r="Q151" s="172"/>
      <c r="R151" s="172"/>
      <c r="S151" s="172"/>
      <c r="T151" s="173"/>
      <c r="AT151" s="167" t="s">
        <v>131</v>
      </c>
      <c r="AU151" s="167" t="s">
        <v>130</v>
      </c>
      <c r="AV151" s="13" t="s">
        <v>130</v>
      </c>
      <c r="AW151" s="13" t="s">
        <v>33</v>
      </c>
      <c r="AX151" s="13" t="s">
        <v>77</v>
      </c>
      <c r="AY151" s="167" t="s">
        <v>123</v>
      </c>
    </row>
    <row r="152" spans="1:65" s="14" customFormat="1" ht="11.25">
      <c r="B152" s="174"/>
      <c r="D152" s="166" t="s">
        <v>131</v>
      </c>
      <c r="E152" s="175" t="s">
        <v>1</v>
      </c>
      <c r="F152" s="176" t="s">
        <v>136</v>
      </c>
      <c r="H152" s="177">
        <v>134.80000000000001</v>
      </c>
      <c r="I152" s="178"/>
      <c r="L152" s="174"/>
      <c r="M152" s="179"/>
      <c r="N152" s="180"/>
      <c r="O152" s="180"/>
      <c r="P152" s="180"/>
      <c r="Q152" s="180"/>
      <c r="R152" s="180"/>
      <c r="S152" s="180"/>
      <c r="T152" s="181"/>
      <c r="AT152" s="175" t="s">
        <v>131</v>
      </c>
      <c r="AU152" s="175" t="s">
        <v>130</v>
      </c>
      <c r="AV152" s="14" t="s">
        <v>129</v>
      </c>
      <c r="AW152" s="14" t="s">
        <v>33</v>
      </c>
      <c r="AX152" s="14" t="s">
        <v>85</v>
      </c>
      <c r="AY152" s="175" t="s">
        <v>123</v>
      </c>
    </row>
    <row r="153" spans="1:65" s="12" customFormat="1" ht="22.9" customHeight="1">
      <c r="B153" s="137"/>
      <c r="D153" s="138" t="s">
        <v>76</v>
      </c>
      <c r="E153" s="148" t="s">
        <v>129</v>
      </c>
      <c r="F153" s="148" t="s">
        <v>169</v>
      </c>
      <c r="I153" s="140"/>
      <c r="J153" s="149">
        <f>BK153</f>
        <v>0</v>
      </c>
      <c r="L153" s="137"/>
      <c r="M153" s="142"/>
      <c r="N153" s="143"/>
      <c r="O153" s="143"/>
      <c r="P153" s="144">
        <f>SUM(P154:P159)</f>
        <v>0</v>
      </c>
      <c r="Q153" s="143"/>
      <c r="R153" s="144">
        <f>SUM(R154:R159)</f>
        <v>10.768069999999998</v>
      </c>
      <c r="S153" s="143"/>
      <c r="T153" s="145">
        <f>SUM(T154:T159)</f>
        <v>0</v>
      </c>
      <c r="AR153" s="138" t="s">
        <v>85</v>
      </c>
      <c r="AT153" s="146" t="s">
        <v>76</v>
      </c>
      <c r="AU153" s="146" t="s">
        <v>85</v>
      </c>
      <c r="AY153" s="138" t="s">
        <v>123</v>
      </c>
      <c r="BK153" s="147">
        <f>SUM(BK154:BK159)</f>
        <v>0</v>
      </c>
    </row>
    <row r="154" spans="1:65" s="2" customFormat="1" ht="33" customHeight="1">
      <c r="A154" s="32"/>
      <c r="B154" s="150"/>
      <c r="C154" s="151" t="s">
        <v>170</v>
      </c>
      <c r="D154" s="151" t="s">
        <v>125</v>
      </c>
      <c r="E154" s="152" t="s">
        <v>171</v>
      </c>
      <c r="F154" s="153" t="s">
        <v>172</v>
      </c>
      <c r="G154" s="154" t="s">
        <v>154</v>
      </c>
      <c r="H154" s="155">
        <v>4003</v>
      </c>
      <c r="I154" s="156"/>
      <c r="J154" s="157">
        <f>ROUND(I154*H154,2)</f>
        <v>0</v>
      </c>
      <c r="K154" s="158"/>
      <c r="L154" s="33"/>
      <c r="M154" s="159" t="s">
        <v>1</v>
      </c>
      <c r="N154" s="160" t="s">
        <v>43</v>
      </c>
      <c r="O154" s="61"/>
      <c r="P154" s="161">
        <f>O154*H154</f>
        <v>0</v>
      </c>
      <c r="Q154" s="161">
        <v>2.2499999999999998E-3</v>
      </c>
      <c r="R154" s="161">
        <f>Q154*H154</f>
        <v>9.0067499999999985</v>
      </c>
      <c r="S154" s="161">
        <v>0</v>
      </c>
      <c r="T154" s="162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3" t="s">
        <v>129</v>
      </c>
      <c r="AT154" s="163" t="s">
        <v>125</v>
      </c>
      <c r="AU154" s="163" t="s">
        <v>130</v>
      </c>
      <c r="AY154" s="17" t="s">
        <v>123</v>
      </c>
      <c r="BE154" s="164">
        <f>IF(N154="základná",J154,0)</f>
        <v>0</v>
      </c>
      <c r="BF154" s="164">
        <f>IF(N154="znížená",J154,0)</f>
        <v>0</v>
      </c>
      <c r="BG154" s="164">
        <f>IF(N154="zákl. prenesená",J154,0)</f>
        <v>0</v>
      </c>
      <c r="BH154" s="164">
        <f>IF(N154="zníž. prenesená",J154,0)</f>
        <v>0</v>
      </c>
      <c r="BI154" s="164">
        <f>IF(N154="nulová",J154,0)</f>
        <v>0</v>
      </c>
      <c r="BJ154" s="17" t="s">
        <v>130</v>
      </c>
      <c r="BK154" s="164">
        <f>ROUND(I154*H154,2)</f>
        <v>0</v>
      </c>
      <c r="BL154" s="17" t="s">
        <v>129</v>
      </c>
      <c r="BM154" s="163" t="s">
        <v>173</v>
      </c>
    </row>
    <row r="155" spans="1:65" s="13" customFormat="1" ht="11.25">
      <c r="B155" s="165"/>
      <c r="D155" s="166" t="s">
        <v>131</v>
      </c>
      <c r="E155" s="167" t="s">
        <v>1</v>
      </c>
      <c r="F155" s="168" t="s">
        <v>161</v>
      </c>
      <c r="H155" s="169">
        <v>4003</v>
      </c>
      <c r="I155" s="170"/>
      <c r="L155" s="165"/>
      <c r="M155" s="171"/>
      <c r="N155" s="172"/>
      <c r="O155" s="172"/>
      <c r="P155" s="172"/>
      <c r="Q155" s="172"/>
      <c r="R155" s="172"/>
      <c r="S155" s="172"/>
      <c r="T155" s="173"/>
      <c r="AT155" s="167" t="s">
        <v>131</v>
      </c>
      <c r="AU155" s="167" t="s">
        <v>130</v>
      </c>
      <c r="AV155" s="13" t="s">
        <v>130</v>
      </c>
      <c r="AW155" s="13" t="s">
        <v>33</v>
      </c>
      <c r="AX155" s="13" t="s">
        <v>77</v>
      </c>
      <c r="AY155" s="167" t="s">
        <v>123</v>
      </c>
    </row>
    <row r="156" spans="1:65" s="14" customFormat="1" ht="11.25">
      <c r="B156" s="174"/>
      <c r="D156" s="166" t="s">
        <v>131</v>
      </c>
      <c r="E156" s="175" t="s">
        <v>1</v>
      </c>
      <c r="F156" s="176" t="s">
        <v>136</v>
      </c>
      <c r="H156" s="177">
        <v>4003</v>
      </c>
      <c r="I156" s="178"/>
      <c r="L156" s="174"/>
      <c r="M156" s="179"/>
      <c r="N156" s="180"/>
      <c r="O156" s="180"/>
      <c r="P156" s="180"/>
      <c r="Q156" s="180"/>
      <c r="R156" s="180"/>
      <c r="S156" s="180"/>
      <c r="T156" s="181"/>
      <c r="AT156" s="175" t="s">
        <v>131</v>
      </c>
      <c r="AU156" s="175" t="s">
        <v>130</v>
      </c>
      <c r="AV156" s="14" t="s">
        <v>129</v>
      </c>
      <c r="AW156" s="14" t="s">
        <v>33</v>
      </c>
      <c r="AX156" s="14" t="s">
        <v>85</v>
      </c>
      <c r="AY156" s="175" t="s">
        <v>123</v>
      </c>
    </row>
    <row r="157" spans="1:65" s="2" customFormat="1" ht="21.75" customHeight="1">
      <c r="A157" s="32"/>
      <c r="B157" s="150"/>
      <c r="C157" s="182" t="s">
        <v>151</v>
      </c>
      <c r="D157" s="182" t="s">
        <v>174</v>
      </c>
      <c r="E157" s="183" t="s">
        <v>175</v>
      </c>
      <c r="F157" s="184" t="s">
        <v>176</v>
      </c>
      <c r="G157" s="185" t="s">
        <v>154</v>
      </c>
      <c r="H157" s="186">
        <v>4403.3</v>
      </c>
      <c r="I157" s="187"/>
      <c r="J157" s="188">
        <f>ROUND(I157*H157,2)</f>
        <v>0</v>
      </c>
      <c r="K157" s="189"/>
      <c r="L157" s="190"/>
      <c r="M157" s="191" t="s">
        <v>1</v>
      </c>
      <c r="N157" s="192" t="s">
        <v>43</v>
      </c>
      <c r="O157" s="61"/>
      <c r="P157" s="161">
        <f>O157*H157</f>
        <v>0</v>
      </c>
      <c r="Q157" s="161">
        <v>4.0000000000000002E-4</v>
      </c>
      <c r="R157" s="161">
        <f>Q157*H157</f>
        <v>1.7613200000000002</v>
      </c>
      <c r="S157" s="161">
        <v>0</v>
      </c>
      <c r="T157" s="162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3" t="s">
        <v>147</v>
      </c>
      <c r="AT157" s="163" t="s">
        <v>174</v>
      </c>
      <c r="AU157" s="163" t="s">
        <v>130</v>
      </c>
      <c r="AY157" s="17" t="s">
        <v>123</v>
      </c>
      <c r="BE157" s="164">
        <f>IF(N157="základná",J157,0)</f>
        <v>0</v>
      </c>
      <c r="BF157" s="164">
        <f>IF(N157="znížená",J157,0)</f>
        <v>0</v>
      </c>
      <c r="BG157" s="164">
        <f>IF(N157="zákl. prenesená",J157,0)</f>
        <v>0</v>
      </c>
      <c r="BH157" s="164">
        <f>IF(N157="zníž. prenesená",J157,0)</f>
        <v>0</v>
      </c>
      <c r="BI157" s="164">
        <f>IF(N157="nulová",J157,0)</f>
        <v>0</v>
      </c>
      <c r="BJ157" s="17" t="s">
        <v>130</v>
      </c>
      <c r="BK157" s="164">
        <f>ROUND(I157*H157,2)</f>
        <v>0</v>
      </c>
      <c r="BL157" s="17" t="s">
        <v>129</v>
      </c>
      <c r="BM157" s="163" t="s">
        <v>7</v>
      </c>
    </row>
    <row r="158" spans="1:65" s="13" customFormat="1" ht="11.25">
      <c r="B158" s="165"/>
      <c r="D158" s="166" t="s">
        <v>131</v>
      </c>
      <c r="E158" s="167" t="s">
        <v>1</v>
      </c>
      <c r="F158" s="168" t="s">
        <v>177</v>
      </c>
      <c r="H158" s="169">
        <v>4403.3</v>
      </c>
      <c r="I158" s="170"/>
      <c r="L158" s="165"/>
      <c r="M158" s="171"/>
      <c r="N158" s="172"/>
      <c r="O158" s="172"/>
      <c r="P158" s="172"/>
      <c r="Q158" s="172"/>
      <c r="R158" s="172"/>
      <c r="S158" s="172"/>
      <c r="T158" s="173"/>
      <c r="AT158" s="167" t="s">
        <v>131</v>
      </c>
      <c r="AU158" s="167" t="s">
        <v>130</v>
      </c>
      <c r="AV158" s="13" t="s">
        <v>130</v>
      </c>
      <c r="AW158" s="13" t="s">
        <v>33</v>
      </c>
      <c r="AX158" s="13" t="s">
        <v>77</v>
      </c>
      <c r="AY158" s="167" t="s">
        <v>123</v>
      </c>
    </row>
    <row r="159" spans="1:65" s="14" customFormat="1" ht="11.25">
      <c r="B159" s="174"/>
      <c r="D159" s="166" t="s">
        <v>131</v>
      </c>
      <c r="E159" s="175" t="s">
        <v>1</v>
      </c>
      <c r="F159" s="176" t="s">
        <v>136</v>
      </c>
      <c r="H159" s="177">
        <v>4403.3</v>
      </c>
      <c r="I159" s="178"/>
      <c r="L159" s="174"/>
      <c r="M159" s="179"/>
      <c r="N159" s="180"/>
      <c r="O159" s="180"/>
      <c r="P159" s="180"/>
      <c r="Q159" s="180"/>
      <c r="R159" s="180"/>
      <c r="S159" s="180"/>
      <c r="T159" s="181"/>
      <c r="AT159" s="175" t="s">
        <v>131</v>
      </c>
      <c r="AU159" s="175" t="s">
        <v>130</v>
      </c>
      <c r="AV159" s="14" t="s">
        <v>129</v>
      </c>
      <c r="AW159" s="14" t="s">
        <v>33</v>
      </c>
      <c r="AX159" s="14" t="s">
        <v>85</v>
      </c>
      <c r="AY159" s="175" t="s">
        <v>123</v>
      </c>
    </row>
    <row r="160" spans="1:65" s="12" customFormat="1" ht="22.9" customHeight="1">
      <c r="B160" s="137"/>
      <c r="D160" s="138" t="s">
        <v>76</v>
      </c>
      <c r="E160" s="148" t="s">
        <v>148</v>
      </c>
      <c r="F160" s="148" t="s">
        <v>178</v>
      </c>
      <c r="I160" s="140"/>
      <c r="J160" s="149">
        <f>BK160</f>
        <v>0</v>
      </c>
      <c r="L160" s="137"/>
      <c r="M160" s="142"/>
      <c r="N160" s="143"/>
      <c r="O160" s="143"/>
      <c r="P160" s="144">
        <f>SUM(P161:P178)</f>
        <v>0</v>
      </c>
      <c r="Q160" s="143"/>
      <c r="R160" s="144">
        <f>SUM(R161:R178)</f>
        <v>5137.3561199999995</v>
      </c>
      <c r="S160" s="143"/>
      <c r="T160" s="145">
        <f>SUM(T161:T178)</f>
        <v>0</v>
      </c>
      <c r="AR160" s="138" t="s">
        <v>85</v>
      </c>
      <c r="AT160" s="146" t="s">
        <v>76</v>
      </c>
      <c r="AU160" s="146" t="s">
        <v>85</v>
      </c>
      <c r="AY160" s="138" t="s">
        <v>123</v>
      </c>
      <c r="BK160" s="147">
        <f>SUM(BK161:BK178)</f>
        <v>0</v>
      </c>
    </row>
    <row r="161" spans="1:65" s="2" customFormat="1" ht="33" customHeight="1">
      <c r="A161" s="32"/>
      <c r="B161" s="150"/>
      <c r="C161" s="151" t="s">
        <v>179</v>
      </c>
      <c r="D161" s="151" t="s">
        <v>125</v>
      </c>
      <c r="E161" s="152" t="s">
        <v>180</v>
      </c>
      <c r="F161" s="153" t="s">
        <v>181</v>
      </c>
      <c r="G161" s="154" t="s">
        <v>154</v>
      </c>
      <c r="H161" s="155">
        <v>4003</v>
      </c>
      <c r="I161" s="156"/>
      <c r="J161" s="157">
        <f>ROUND(I161*H161,2)</f>
        <v>0</v>
      </c>
      <c r="K161" s="158"/>
      <c r="L161" s="33"/>
      <c r="M161" s="159" t="s">
        <v>1</v>
      </c>
      <c r="N161" s="160" t="s">
        <v>43</v>
      </c>
      <c r="O161" s="61"/>
      <c r="P161" s="161">
        <f>O161*H161</f>
        <v>0</v>
      </c>
      <c r="Q161" s="161">
        <v>0.48774000000000001</v>
      </c>
      <c r="R161" s="161">
        <f>Q161*H161</f>
        <v>1952.4232200000001</v>
      </c>
      <c r="S161" s="161">
        <v>0</v>
      </c>
      <c r="T161" s="162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3" t="s">
        <v>129</v>
      </c>
      <c r="AT161" s="163" t="s">
        <v>125</v>
      </c>
      <c r="AU161" s="163" t="s">
        <v>130</v>
      </c>
      <c r="AY161" s="17" t="s">
        <v>123</v>
      </c>
      <c r="BE161" s="164">
        <f>IF(N161="základná",J161,0)</f>
        <v>0</v>
      </c>
      <c r="BF161" s="164">
        <f>IF(N161="znížená",J161,0)</f>
        <v>0</v>
      </c>
      <c r="BG161" s="164">
        <f>IF(N161="zákl. prenesená",J161,0)</f>
        <v>0</v>
      </c>
      <c r="BH161" s="164">
        <f>IF(N161="zníž. prenesená",J161,0)</f>
        <v>0</v>
      </c>
      <c r="BI161" s="164">
        <f>IF(N161="nulová",J161,0)</f>
        <v>0</v>
      </c>
      <c r="BJ161" s="17" t="s">
        <v>130</v>
      </c>
      <c r="BK161" s="164">
        <f>ROUND(I161*H161,2)</f>
        <v>0</v>
      </c>
      <c r="BL161" s="17" t="s">
        <v>129</v>
      </c>
      <c r="BM161" s="163" t="s">
        <v>182</v>
      </c>
    </row>
    <row r="162" spans="1:65" s="2" customFormat="1" ht="24.2" customHeight="1">
      <c r="A162" s="32"/>
      <c r="B162" s="150"/>
      <c r="C162" s="151" t="s">
        <v>155</v>
      </c>
      <c r="D162" s="151" t="s">
        <v>125</v>
      </c>
      <c r="E162" s="152" t="s">
        <v>183</v>
      </c>
      <c r="F162" s="153" t="s">
        <v>184</v>
      </c>
      <c r="G162" s="154" t="s">
        <v>154</v>
      </c>
      <c r="H162" s="155">
        <v>228</v>
      </c>
      <c r="I162" s="156"/>
      <c r="J162" s="157">
        <f>ROUND(I162*H162,2)</f>
        <v>0</v>
      </c>
      <c r="K162" s="158"/>
      <c r="L162" s="33"/>
      <c r="M162" s="159" t="s">
        <v>1</v>
      </c>
      <c r="N162" s="160" t="s">
        <v>43</v>
      </c>
      <c r="O162" s="61"/>
      <c r="P162" s="161">
        <f>O162*H162</f>
        <v>0</v>
      </c>
      <c r="Q162" s="161">
        <v>0.20907000000000001</v>
      </c>
      <c r="R162" s="161">
        <f>Q162*H162</f>
        <v>47.667960000000001</v>
      </c>
      <c r="S162" s="161">
        <v>0</v>
      </c>
      <c r="T162" s="162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3" t="s">
        <v>129</v>
      </c>
      <c r="AT162" s="163" t="s">
        <v>125</v>
      </c>
      <c r="AU162" s="163" t="s">
        <v>130</v>
      </c>
      <c r="AY162" s="17" t="s">
        <v>123</v>
      </c>
      <c r="BE162" s="164">
        <f>IF(N162="základná",J162,0)</f>
        <v>0</v>
      </c>
      <c r="BF162" s="164">
        <f>IF(N162="znížená",J162,0)</f>
        <v>0</v>
      </c>
      <c r="BG162" s="164">
        <f>IF(N162="zákl. prenesená",J162,0)</f>
        <v>0</v>
      </c>
      <c r="BH162" s="164">
        <f>IF(N162="zníž. prenesená",J162,0)</f>
        <v>0</v>
      </c>
      <c r="BI162" s="164">
        <f>IF(N162="nulová",J162,0)</f>
        <v>0</v>
      </c>
      <c r="BJ162" s="17" t="s">
        <v>130</v>
      </c>
      <c r="BK162" s="164">
        <f>ROUND(I162*H162,2)</f>
        <v>0</v>
      </c>
      <c r="BL162" s="17" t="s">
        <v>129</v>
      </c>
      <c r="BM162" s="163" t="s">
        <v>185</v>
      </c>
    </row>
    <row r="163" spans="1:65" s="13" customFormat="1" ht="11.25">
      <c r="B163" s="165"/>
      <c r="D163" s="166" t="s">
        <v>131</v>
      </c>
      <c r="E163" s="167" t="s">
        <v>1</v>
      </c>
      <c r="F163" s="168" t="s">
        <v>186</v>
      </c>
      <c r="H163" s="169">
        <v>228</v>
      </c>
      <c r="I163" s="170"/>
      <c r="L163" s="165"/>
      <c r="M163" s="171"/>
      <c r="N163" s="172"/>
      <c r="O163" s="172"/>
      <c r="P163" s="172"/>
      <c r="Q163" s="172"/>
      <c r="R163" s="172"/>
      <c r="S163" s="172"/>
      <c r="T163" s="173"/>
      <c r="AT163" s="167" t="s">
        <v>131</v>
      </c>
      <c r="AU163" s="167" t="s">
        <v>130</v>
      </c>
      <c r="AV163" s="13" t="s">
        <v>130</v>
      </c>
      <c r="AW163" s="13" t="s">
        <v>33</v>
      </c>
      <c r="AX163" s="13" t="s">
        <v>77</v>
      </c>
      <c r="AY163" s="167" t="s">
        <v>123</v>
      </c>
    </row>
    <row r="164" spans="1:65" s="14" customFormat="1" ht="11.25">
      <c r="B164" s="174"/>
      <c r="D164" s="166" t="s">
        <v>131</v>
      </c>
      <c r="E164" s="175" t="s">
        <v>1</v>
      </c>
      <c r="F164" s="176" t="s">
        <v>136</v>
      </c>
      <c r="H164" s="177">
        <v>228</v>
      </c>
      <c r="I164" s="178"/>
      <c r="L164" s="174"/>
      <c r="M164" s="179"/>
      <c r="N164" s="180"/>
      <c r="O164" s="180"/>
      <c r="P164" s="180"/>
      <c r="Q164" s="180"/>
      <c r="R164" s="180"/>
      <c r="S164" s="180"/>
      <c r="T164" s="181"/>
      <c r="AT164" s="175" t="s">
        <v>131</v>
      </c>
      <c r="AU164" s="175" t="s">
        <v>130</v>
      </c>
      <c r="AV164" s="14" t="s">
        <v>129</v>
      </c>
      <c r="AW164" s="14" t="s">
        <v>33</v>
      </c>
      <c r="AX164" s="14" t="s">
        <v>85</v>
      </c>
      <c r="AY164" s="175" t="s">
        <v>123</v>
      </c>
    </row>
    <row r="165" spans="1:65" s="2" customFormat="1" ht="24.2" customHeight="1">
      <c r="A165" s="32"/>
      <c r="B165" s="150"/>
      <c r="C165" s="151" t="s">
        <v>187</v>
      </c>
      <c r="D165" s="151" t="s">
        <v>125</v>
      </c>
      <c r="E165" s="152" t="s">
        <v>188</v>
      </c>
      <c r="F165" s="153" t="s">
        <v>189</v>
      </c>
      <c r="G165" s="154" t="s">
        <v>154</v>
      </c>
      <c r="H165" s="155">
        <v>3749</v>
      </c>
      <c r="I165" s="156"/>
      <c r="J165" s="157">
        <f>ROUND(I165*H165,2)</f>
        <v>0</v>
      </c>
      <c r="K165" s="158"/>
      <c r="L165" s="33"/>
      <c r="M165" s="159" t="s">
        <v>1</v>
      </c>
      <c r="N165" s="160" t="s">
        <v>43</v>
      </c>
      <c r="O165" s="61"/>
      <c r="P165" s="161">
        <f>O165*H165</f>
        <v>0</v>
      </c>
      <c r="Q165" s="161">
        <v>0.30993999999999999</v>
      </c>
      <c r="R165" s="161">
        <f>Q165*H165</f>
        <v>1161.96506</v>
      </c>
      <c r="S165" s="161">
        <v>0</v>
      </c>
      <c r="T165" s="162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3" t="s">
        <v>129</v>
      </c>
      <c r="AT165" s="163" t="s">
        <v>125</v>
      </c>
      <c r="AU165" s="163" t="s">
        <v>130</v>
      </c>
      <c r="AY165" s="17" t="s">
        <v>123</v>
      </c>
      <c r="BE165" s="164">
        <f>IF(N165="základná",J165,0)</f>
        <v>0</v>
      </c>
      <c r="BF165" s="164">
        <f>IF(N165="znížená",J165,0)</f>
        <v>0</v>
      </c>
      <c r="BG165" s="164">
        <f>IF(N165="zákl. prenesená",J165,0)</f>
        <v>0</v>
      </c>
      <c r="BH165" s="164">
        <f>IF(N165="zníž. prenesená",J165,0)</f>
        <v>0</v>
      </c>
      <c r="BI165" s="164">
        <f>IF(N165="nulová",J165,0)</f>
        <v>0</v>
      </c>
      <c r="BJ165" s="17" t="s">
        <v>130</v>
      </c>
      <c r="BK165" s="164">
        <f>ROUND(I165*H165,2)</f>
        <v>0</v>
      </c>
      <c r="BL165" s="17" t="s">
        <v>129</v>
      </c>
      <c r="BM165" s="163" t="s">
        <v>190</v>
      </c>
    </row>
    <row r="166" spans="1:65" s="13" customFormat="1" ht="11.25">
      <c r="B166" s="165"/>
      <c r="D166" s="166" t="s">
        <v>131</v>
      </c>
      <c r="E166" s="167" t="s">
        <v>1</v>
      </c>
      <c r="F166" s="168" t="s">
        <v>191</v>
      </c>
      <c r="H166" s="169">
        <v>274</v>
      </c>
      <c r="I166" s="170"/>
      <c r="L166" s="165"/>
      <c r="M166" s="171"/>
      <c r="N166" s="172"/>
      <c r="O166" s="172"/>
      <c r="P166" s="172"/>
      <c r="Q166" s="172"/>
      <c r="R166" s="172"/>
      <c r="S166" s="172"/>
      <c r="T166" s="173"/>
      <c r="AT166" s="167" t="s">
        <v>131</v>
      </c>
      <c r="AU166" s="167" t="s">
        <v>130</v>
      </c>
      <c r="AV166" s="13" t="s">
        <v>130</v>
      </c>
      <c r="AW166" s="13" t="s">
        <v>33</v>
      </c>
      <c r="AX166" s="13" t="s">
        <v>77</v>
      </c>
      <c r="AY166" s="167" t="s">
        <v>123</v>
      </c>
    </row>
    <row r="167" spans="1:65" s="13" customFormat="1" ht="11.25">
      <c r="B167" s="165"/>
      <c r="D167" s="166" t="s">
        <v>131</v>
      </c>
      <c r="E167" s="167" t="s">
        <v>1</v>
      </c>
      <c r="F167" s="168" t="s">
        <v>192</v>
      </c>
      <c r="H167" s="169">
        <v>3475</v>
      </c>
      <c r="I167" s="170"/>
      <c r="L167" s="165"/>
      <c r="M167" s="171"/>
      <c r="N167" s="172"/>
      <c r="O167" s="172"/>
      <c r="P167" s="172"/>
      <c r="Q167" s="172"/>
      <c r="R167" s="172"/>
      <c r="S167" s="172"/>
      <c r="T167" s="173"/>
      <c r="AT167" s="167" t="s">
        <v>131</v>
      </c>
      <c r="AU167" s="167" t="s">
        <v>130</v>
      </c>
      <c r="AV167" s="13" t="s">
        <v>130</v>
      </c>
      <c r="AW167" s="13" t="s">
        <v>33</v>
      </c>
      <c r="AX167" s="13" t="s">
        <v>77</v>
      </c>
      <c r="AY167" s="167" t="s">
        <v>123</v>
      </c>
    </row>
    <row r="168" spans="1:65" s="14" customFormat="1" ht="11.25">
      <c r="B168" s="174"/>
      <c r="D168" s="166" t="s">
        <v>131</v>
      </c>
      <c r="E168" s="175" t="s">
        <v>1</v>
      </c>
      <c r="F168" s="176" t="s">
        <v>136</v>
      </c>
      <c r="H168" s="177">
        <v>3749</v>
      </c>
      <c r="I168" s="178"/>
      <c r="L168" s="174"/>
      <c r="M168" s="179"/>
      <c r="N168" s="180"/>
      <c r="O168" s="180"/>
      <c r="P168" s="180"/>
      <c r="Q168" s="180"/>
      <c r="R168" s="180"/>
      <c r="S168" s="180"/>
      <c r="T168" s="181"/>
      <c r="AT168" s="175" t="s">
        <v>131</v>
      </c>
      <c r="AU168" s="175" t="s">
        <v>130</v>
      </c>
      <c r="AV168" s="14" t="s">
        <v>129</v>
      </c>
      <c r="AW168" s="14" t="s">
        <v>33</v>
      </c>
      <c r="AX168" s="14" t="s">
        <v>85</v>
      </c>
      <c r="AY168" s="175" t="s">
        <v>123</v>
      </c>
    </row>
    <row r="169" spans="1:65" s="2" customFormat="1" ht="24.2" customHeight="1">
      <c r="A169" s="32"/>
      <c r="B169" s="150"/>
      <c r="C169" s="151" t="s">
        <v>160</v>
      </c>
      <c r="D169" s="151" t="s">
        <v>125</v>
      </c>
      <c r="E169" s="152" t="s">
        <v>193</v>
      </c>
      <c r="F169" s="153" t="s">
        <v>194</v>
      </c>
      <c r="G169" s="154" t="s">
        <v>154</v>
      </c>
      <c r="H169" s="155">
        <v>300</v>
      </c>
      <c r="I169" s="156"/>
      <c r="J169" s="157">
        <f>ROUND(I169*H169,2)</f>
        <v>0</v>
      </c>
      <c r="K169" s="158"/>
      <c r="L169" s="33"/>
      <c r="M169" s="159" t="s">
        <v>1</v>
      </c>
      <c r="N169" s="160" t="s">
        <v>43</v>
      </c>
      <c r="O169" s="61"/>
      <c r="P169" s="161">
        <f>O169*H169</f>
        <v>0</v>
      </c>
      <c r="Q169" s="161">
        <v>0.22985</v>
      </c>
      <c r="R169" s="161">
        <f>Q169*H169</f>
        <v>68.954999999999998</v>
      </c>
      <c r="S169" s="161">
        <v>0</v>
      </c>
      <c r="T169" s="162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3" t="s">
        <v>129</v>
      </c>
      <c r="AT169" s="163" t="s">
        <v>125</v>
      </c>
      <c r="AU169" s="163" t="s">
        <v>130</v>
      </c>
      <c r="AY169" s="17" t="s">
        <v>123</v>
      </c>
      <c r="BE169" s="164">
        <f>IF(N169="základná",J169,0)</f>
        <v>0</v>
      </c>
      <c r="BF169" s="164">
        <f>IF(N169="znížená",J169,0)</f>
        <v>0</v>
      </c>
      <c r="BG169" s="164">
        <f>IF(N169="zákl. prenesená",J169,0)</f>
        <v>0</v>
      </c>
      <c r="BH169" s="164">
        <f>IF(N169="zníž. prenesená",J169,0)</f>
        <v>0</v>
      </c>
      <c r="BI169" s="164">
        <f>IF(N169="nulová",J169,0)</f>
        <v>0</v>
      </c>
      <c r="BJ169" s="17" t="s">
        <v>130</v>
      </c>
      <c r="BK169" s="164">
        <f>ROUND(I169*H169,2)</f>
        <v>0</v>
      </c>
      <c r="BL169" s="17" t="s">
        <v>129</v>
      </c>
      <c r="BM169" s="163" t="s">
        <v>195</v>
      </c>
    </row>
    <row r="170" spans="1:65" s="2" customFormat="1" ht="24.2" customHeight="1">
      <c r="A170" s="32"/>
      <c r="B170" s="150"/>
      <c r="C170" s="151" t="s">
        <v>196</v>
      </c>
      <c r="D170" s="151" t="s">
        <v>125</v>
      </c>
      <c r="E170" s="152" t="s">
        <v>197</v>
      </c>
      <c r="F170" s="153" t="s">
        <v>198</v>
      </c>
      <c r="G170" s="154" t="s">
        <v>154</v>
      </c>
      <c r="H170" s="155">
        <v>3475</v>
      </c>
      <c r="I170" s="156"/>
      <c r="J170" s="157">
        <f>ROUND(I170*H170,2)</f>
        <v>0</v>
      </c>
      <c r="K170" s="158"/>
      <c r="L170" s="33"/>
      <c r="M170" s="159" t="s">
        <v>1</v>
      </c>
      <c r="N170" s="160" t="s">
        <v>43</v>
      </c>
      <c r="O170" s="61"/>
      <c r="P170" s="161">
        <f>O170*H170</f>
        <v>0</v>
      </c>
      <c r="Q170" s="161">
        <v>0.50748000000000004</v>
      </c>
      <c r="R170" s="161">
        <f>Q170*H170</f>
        <v>1763.4930000000002</v>
      </c>
      <c r="S170" s="161">
        <v>0</v>
      </c>
      <c r="T170" s="162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3" t="s">
        <v>129</v>
      </c>
      <c r="AT170" s="163" t="s">
        <v>125</v>
      </c>
      <c r="AU170" s="163" t="s">
        <v>130</v>
      </c>
      <c r="AY170" s="17" t="s">
        <v>123</v>
      </c>
      <c r="BE170" s="164">
        <f>IF(N170="základná",J170,0)</f>
        <v>0</v>
      </c>
      <c r="BF170" s="164">
        <f>IF(N170="znížená",J170,0)</f>
        <v>0</v>
      </c>
      <c r="BG170" s="164">
        <f>IF(N170="zákl. prenesená",J170,0)</f>
        <v>0</v>
      </c>
      <c r="BH170" s="164">
        <f>IF(N170="zníž. prenesená",J170,0)</f>
        <v>0</v>
      </c>
      <c r="BI170" s="164">
        <f>IF(N170="nulová",J170,0)</f>
        <v>0</v>
      </c>
      <c r="BJ170" s="17" t="s">
        <v>130</v>
      </c>
      <c r="BK170" s="164">
        <f>ROUND(I170*H170,2)</f>
        <v>0</v>
      </c>
      <c r="BL170" s="17" t="s">
        <v>129</v>
      </c>
      <c r="BM170" s="163" t="s">
        <v>199</v>
      </c>
    </row>
    <row r="171" spans="1:65" s="13" customFormat="1" ht="11.25">
      <c r="B171" s="165"/>
      <c r="D171" s="166" t="s">
        <v>131</v>
      </c>
      <c r="E171" s="167" t="s">
        <v>1</v>
      </c>
      <c r="F171" s="168" t="s">
        <v>192</v>
      </c>
      <c r="H171" s="169">
        <v>3475</v>
      </c>
      <c r="I171" s="170"/>
      <c r="L171" s="165"/>
      <c r="M171" s="171"/>
      <c r="N171" s="172"/>
      <c r="O171" s="172"/>
      <c r="P171" s="172"/>
      <c r="Q171" s="172"/>
      <c r="R171" s="172"/>
      <c r="S171" s="172"/>
      <c r="T171" s="173"/>
      <c r="AT171" s="167" t="s">
        <v>131</v>
      </c>
      <c r="AU171" s="167" t="s">
        <v>130</v>
      </c>
      <c r="AV171" s="13" t="s">
        <v>130</v>
      </c>
      <c r="AW171" s="13" t="s">
        <v>33</v>
      </c>
      <c r="AX171" s="13" t="s">
        <v>77</v>
      </c>
      <c r="AY171" s="167" t="s">
        <v>123</v>
      </c>
    </row>
    <row r="172" spans="1:65" s="14" customFormat="1" ht="11.25">
      <c r="B172" s="174"/>
      <c r="D172" s="166" t="s">
        <v>131</v>
      </c>
      <c r="E172" s="175" t="s">
        <v>1</v>
      </c>
      <c r="F172" s="176" t="s">
        <v>136</v>
      </c>
      <c r="H172" s="177">
        <v>3475</v>
      </c>
      <c r="I172" s="178"/>
      <c r="L172" s="174"/>
      <c r="M172" s="179"/>
      <c r="N172" s="180"/>
      <c r="O172" s="180"/>
      <c r="P172" s="180"/>
      <c r="Q172" s="180"/>
      <c r="R172" s="180"/>
      <c r="S172" s="180"/>
      <c r="T172" s="181"/>
      <c r="AT172" s="175" t="s">
        <v>131</v>
      </c>
      <c r="AU172" s="175" t="s">
        <v>130</v>
      </c>
      <c r="AV172" s="14" t="s">
        <v>129</v>
      </c>
      <c r="AW172" s="14" t="s">
        <v>33</v>
      </c>
      <c r="AX172" s="14" t="s">
        <v>85</v>
      </c>
      <c r="AY172" s="175" t="s">
        <v>123</v>
      </c>
    </row>
    <row r="173" spans="1:65" s="2" customFormat="1" ht="33" customHeight="1">
      <c r="A173" s="32"/>
      <c r="B173" s="150"/>
      <c r="C173" s="151" t="s">
        <v>166</v>
      </c>
      <c r="D173" s="151" t="s">
        <v>125</v>
      </c>
      <c r="E173" s="152" t="s">
        <v>200</v>
      </c>
      <c r="F173" s="153" t="s">
        <v>201</v>
      </c>
      <c r="G173" s="154" t="s">
        <v>154</v>
      </c>
      <c r="H173" s="155">
        <v>228</v>
      </c>
      <c r="I173" s="156"/>
      <c r="J173" s="157">
        <f>ROUND(I173*H173,2)</f>
        <v>0</v>
      </c>
      <c r="K173" s="158"/>
      <c r="L173" s="33"/>
      <c r="M173" s="159" t="s">
        <v>1</v>
      </c>
      <c r="N173" s="160" t="s">
        <v>43</v>
      </c>
      <c r="O173" s="61"/>
      <c r="P173" s="161">
        <f>O173*H173</f>
        <v>0</v>
      </c>
      <c r="Q173" s="161">
        <v>8.3500000000000005E-2</v>
      </c>
      <c r="R173" s="161">
        <f>Q173*H173</f>
        <v>19.038</v>
      </c>
      <c r="S173" s="161">
        <v>0</v>
      </c>
      <c r="T173" s="162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3" t="s">
        <v>129</v>
      </c>
      <c r="AT173" s="163" t="s">
        <v>125</v>
      </c>
      <c r="AU173" s="163" t="s">
        <v>130</v>
      </c>
      <c r="AY173" s="17" t="s">
        <v>123</v>
      </c>
      <c r="BE173" s="164">
        <f>IF(N173="základná",J173,0)</f>
        <v>0</v>
      </c>
      <c r="BF173" s="164">
        <f>IF(N173="znížená",J173,0)</f>
        <v>0</v>
      </c>
      <c r="BG173" s="164">
        <f>IF(N173="zákl. prenesená",J173,0)</f>
        <v>0</v>
      </c>
      <c r="BH173" s="164">
        <f>IF(N173="zníž. prenesená",J173,0)</f>
        <v>0</v>
      </c>
      <c r="BI173" s="164">
        <f>IF(N173="nulová",J173,0)</f>
        <v>0</v>
      </c>
      <c r="BJ173" s="17" t="s">
        <v>130</v>
      </c>
      <c r="BK173" s="164">
        <f>ROUND(I173*H173,2)</f>
        <v>0</v>
      </c>
      <c r="BL173" s="17" t="s">
        <v>129</v>
      </c>
      <c r="BM173" s="163" t="s">
        <v>202</v>
      </c>
    </row>
    <row r="174" spans="1:65" s="13" customFormat="1" ht="11.25">
      <c r="B174" s="165"/>
      <c r="D174" s="166" t="s">
        <v>131</v>
      </c>
      <c r="E174" s="167" t="s">
        <v>1</v>
      </c>
      <c r="F174" s="168" t="s">
        <v>186</v>
      </c>
      <c r="H174" s="169">
        <v>228</v>
      </c>
      <c r="I174" s="170"/>
      <c r="L174" s="165"/>
      <c r="M174" s="171"/>
      <c r="N174" s="172"/>
      <c r="O174" s="172"/>
      <c r="P174" s="172"/>
      <c r="Q174" s="172"/>
      <c r="R174" s="172"/>
      <c r="S174" s="172"/>
      <c r="T174" s="173"/>
      <c r="AT174" s="167" t="s">
        <v>131</v>
      </c>
      <c r="AU174" s="167" t="s">
        <v>130</v>
      </c>
      <c r="AV174" s="13" t="s">
        <v>130</v>
      </c>
      <c r="AW174" s="13" t="s">
        <v>33</v>
      </c>
      <c r="AX174" s="13" t="s">
        <v>77</v>
      </c>
      <c r="AY174" s="167" t="s">
        <v>123</v>
      </c>
    </row>
    <row r="175" spans="1:65" s="14" customFormat="1" ht="11.25">
      <c r="B175" s="174"/>
      <c r="D175" s="166" t="s">
        <v>131</v>
      </c>
      <c r="E175" s="175" t="s">
        <v>1</v>
      </c>
      <c r="F175" s="176" t="s">
        <v>136</v>
      </c>
      <c r="H175" s="177">
        <v>228</v>
      </c>
      <c r="I175" s="178"/>
      <c r="L175" s="174"/>
      <c r="M175" s="179"/>
      <c r="N175" s="180"/>
      <c r="O175" s="180"/>
      <c r="P175" s="180"/>
      <c r="Q175" s="180"/>
      <c r="R175" s="180"/>
      <c r="S175" s="180"/>
      <c r="T175" s="181"/>
      <c r="AT175" s="175" t="s">
        <v>131</v>
      </c>
      <c r="AU175" s="175" t="s">
        <v>130</v>
      </c>
      <c r="AV175" s="14" t="s">
        <v>129</v>
      </c>
      <c r="AW175" s="14" t="s">
        <v>33</v>
      </c>
      <c r="AX175" s="14" t="s">
        <v>85</v>
      </c>
      <c r="AY175" s="175" t="s">
        <v>123</v>
      </c>
    </row>
    <row r="176" spans="1:65" s="2" customFormat="1" ht="24.2" customHeight="1">
      <c r="A176" s="32"/>
      <c r="B176" s="150"/>
      <c r="C176" s="182" t="s">
        <v>203</v>
      </c>
      <c r="D176" s="182" t="s">
        <v>174</v>
      </c>
      <c r="E176" s="183" t="s">
        <v>204</v>
      </c>
      <c r="F176" s="184" t="s">
        <v>205</v>
      </c>
      <c r="G176" s="185" t="s">
        <v>206</v>
      </c>
      <c r="H176" s="186">
        <v>76.760000000000005</v>
      </c>
      <c r="I176" s="187"/>
      <c r="J176" s="188">
        <f>ROUND(I176*H176,2)</f>
        <v>0</v>
      </c>
      <c r="K176" s="189"/>
      <c r="L176" s="190"/>
      <c r="M176" s="191" t="s">
        <v>1</v>
      </c>
      <c r="N176" s="192" t="s">
        <v>43</v>
      </c>
      <c r="O176" s="61"/>
      <c r="P176" s="161">
        <f>O176*H176</f>
        <v>0</v>
      </c>
      <c r="Q176" s="161">
        <v>1.613</v>
      </c>
      <c r="R176" s="161">
        <f>Q176*H176</f>
        <v>123.81388000000001</v>
      </c>
      <c r="S176" s="161">
        <v>0</v>
      </c>
      <c r="T176" s="162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63" t="s">
        <v>147</v>
      </c>
      <c r="AT176" s="163" t="s">
        <v>174</v>
      </c>
      <c r="AU176" s="163" t="s">
        <v>130</v>
      </c>
      <c r="AY176" s="17" t="s">
        <v>123</v>
      </c>
      <c r="BE176" s="164">
        <f>IF(N176="základná",J176,0)</f>
        <v>0</v>
      </c>
      <c r="BF176" s="164">
        <f>IF(N176="znížená",J176,0)</f>
        <v>0</v>
      </c>
      <c r="BG176" s="164">
        <f>IF(N176="zákl. prenesená",J176,0)</f>
        <v>0</v>
      </c>
      <c r="BH176" s="164">
        <f>IF(N176="zníž. prenesená",J176,0)</f>
        <v>0</v>
      </c>
      <c r="BI176" s="164">
        <f>IF(N176="nulová",J176,0)</f>
        <v>0</v>
      </c>
      <c r="BJ176" s="17" t="s">
        <v>130</v>
      </c>
      <c r="BK176" s="164">
        <f>ROUND(I176*H176,2)</f>
        <v>0</v>
      </c>
      <c r="BL176" s="17" t="s">
        <v>129</v>
      </c>
      <c r="BM176" s="163" t="s">
        <v>207</v>
      </c>
    </row>
    <row r="177" spans="1:65" s="13" customFormat="1" ht="11.25">
      <c r="B177" s="165"/>
      <c r="D177" s="166" t="s">
        <v>131</v>
      </c>
      <c r="E177" s="167" t="s">
        <v>1</v>
      </c>
      <c r="F177" s="168" t="s">
        <v>208</v>
      </c>
      <c r="H177" s="169">
        <v>76</v>
      </c>
      <c r="I177" s="170"/>
      <c r="L177" s="165"/>
      <c r="M177" s="171"/>
      <c r="N177" s="172"/>
      <c r="O177" s="172"/>
      <c r="P177" s="172"/>
      <c r="Q177" s="172"/>
      <c r="R177" s="172"/>
      <c r="S177" s="172"/>
      <c r="T177" s="173"/>
      <c r="AT177" s="167" t="s">
        <v>131</v>
      </c>
      <c r="AU177" s="167" t="s">
        <v>130</v>
      </c>
      <c r="AV177" s="13" t="s">
        <v>130</v>
      </c>
      <c r="AW177" s="13" t="s">
        <v>33</v>
      </c>
      <c r="AX177" s="13" t="s">
        <v>85</v>
      </c>
      <c r="AY177" s="167" t="s">
        <v>123</v>
      </c>
    </row>
    <row r="178" spans="1:65" s="13" customFormat="1" ht="11.25">
      <c r="B178" s="165"/>
      <c r="D178" s="166" t="s">
        <v>131</v>
      </c>
      <c r="F178" s="168" t="s">
        <v>209</v>
      </c>
      <c r="H178" s="169">
        <v>76.760000000000005</v>
      </c>
      <c r="I178" s="170"/>
      <c r="L178" s="165"/>
      <c r="M178" s="171"/>
      <c r="N178" s="172"/>
      <c r="O178" s="172"/>
      <c r="P178" s="172"/>
      <c r="Q178" s="172"/>
      <c r="R178" s="172"/>
      <c r="S178" s="172"/>
      <c r="T178" s="173"/>
      <c r="AT178" s="167" t="s">
        <v>131</v>
      </c>
      <c r="AU178" s="167" t="s">
        <v>130</v>
      </c>
      <c r="AV178" s="13" t="s">
        <v>130</v>
      </c>
      <c r="AW178" s="13" t="s">
        <v>3</v>
      </c>
      <c r="AX178" s="13" t="s">
        <v>85</v>
      </c>
      <c r="AY178" s="167" t="s">
        <v>123</v>
      </c>
    </row>
    <row r="179" spans="1:65" s="12" customFormat="1" ht="22.9" customHeight="1">
      <c r="B179" s="137"/>
      <c r="D179" s="138" t="s">
        <v>76</v>
      </c>
      <c r="E179" s="148" t="s">
        <v>143</v>
      </c>
      <c r="F179" s="148" t="s">
        <v>210</v>
      </c>
      <c r="I179" s="140"/>
      <c r="J179" s="149">
        <f>BK179</f>
        <v>0</v>
      </c>
      <c r="L179" s="137"/>
      <c r="M179" s="142"/>
      <c r="N179" s="143"/>
      <c r="O179" s="143"/>
      <c r="P179" s="144">
        <f>SUM(P180:P188)</f>
        <v>0</v>
      </c>
      <c r="Q179" s="143"/>
      <c r="R179" s="144">
        <f>SUM(R180:R188)</f>
        <v>41.636869759999996</v>
      </c>
      <c r="S179" s="143"/>
      <c r="T179" s="145">
        <f>SUM(T180:T188)</f>
        <v>0</v>
      </c>
      <c r="AR179" s="138" t="s">
        <v>85</v>
      </c>
      <c r="AT179" s="146" t="s">
        <v>76</v>
      </c>
      <c r="AU179" s="146" t="s">
        <v>85</v>
      </c>
      <c r="AY179" s="138" t="s">
        <v>123</v>
      </c>
      <c r="BK179" s="147">
        <f>SUM(BK180:BK188)</f>
        <v>0</v>
      </c>
    </row>
    <row r="180" spans="1:65" s="2" customFormat="1" ht="24.2" customHeight="1">
      <c r="A180" s="32"/>
      <c r="B180" s="150"/>
      <c r="C180" s="151" t="s">
        <v>173</v>
      </c>
      <c r="D180" s="151" t="s">
        <v>125</v>
      </c>
      <c r="E180" s="152" t="s">
        <v>211</v>
      </c>
      <c r="F180" s="153" t="s">
        <v>212</v>
      </c>
      <c r="G180" s="154" t="s">
        <v>213</v>
      </c>
      <c r="H180" s="155">
        <v>0.309</v>
      </c>
      <c r="I180" s="156"/>
      <c r="J180" s="157">
        <f>ROUND(I180*H180,2)</f>
        <v>0</v>
      </c>
      <c r="K180" s="158"/>
      <c r="L180" s="33"/>
      <c r="M180" s="159" t="s">
        <v>1</v>
      </c>
      <c r="N180" s="160" t="s">
        <v>43</v>
      </c>
      <c r="O180" s="61"/>
      <c r="P180" s="161">
        <f>O180*H180</f>
        <v>0</v>
      </c>
      <c r="Q180" s="161">
        <v>1.00864</v>
      </c>
      <c r="R180" s="161">
        <f>Q180*H180</f>
        <v>0.31166976000000002</v>
      </c>
      <c r="S180" s="161">
        <v>0</v>
      </c>
      <c r="T180" s="162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63" t="s">
        <v>129</v>
      </c>
      <c r="AT180" s="163" t="s">
        <v>125</v>
      </c>
      <c r="AU180" s="163" t="s">
        <v>130</v>
      </c>
      <c r="AY180" s="17" t="s">
        <v>123</v>
      </c>
      <c r="BE180" s="164">
        <f>IF(N180="základná",J180,0)</f>
        <v>0</v>
      </c>
      <c r="BF180" s="164">
        <f>IF(N180="znížená",J180,0)</f>
        <v>0</v>
      </c>
      <c r="BG180" s="164">
        <f>IF(N180="zákl. prenesená",J180,0)</f>
        <v>0</v>
      </c>
      <c r="BH180" s="164">
        <f>IF(N180="zníž. prenesená",J180,0)</f>
        <v>0</v>
      </c>
      <c r="BI180" s="164">
        <f>IF(N180="nulová",J180,0)</f>
        <v>0</v>
      </c>
      <c r="BJ180" s="17" t="s">
        <v>130</v>
      </c>
      <c r="BK180" s="164">
        <f>ROUND(I180*H180,2)</f>
        <v>0</v>
      </c>
      <c r="BL180" s="17" t="s">
        <v>129</v>
      </c>
      <c r="BM180" s="163" t="s">
        <v>214</v>
      </c>
    </row>
    <row r="181" spans="1:65" s="13" customFormat="1" ht="22.5">
      <c r="B181" s="165"/>
      <c r="D181" s="166" t="s">
        <v>131</v>
      </c>
      <c r="E181" s="167" t="s">
        <v>1</v>
      </c>
      <c r="F181" s="168" t="s">
        <v>215</v>
      </c>
      <c r="H181" s="169">
        <v>0.309</v>
      </c>
      <c r="I181" s="170"/>
      <c r="L181" s="165"/>
      <c r="M181" s="171"/>
      <c r="N181" s="172"/>
      <c r="O181" s="172"/>
      <c r="P181" s="172"/>
      <c r="Q181" s="172"/>
      <c r="R181" s="172"/>
      <c r="S181" s="172"/>
      <c r="T181" s="173"/>
      <c r="AT181" s="167" t="s">
        <v>131</v>
      </c>
      <c r="AU181" s="167" t="s">
        <v>130</v>
      </c>
      <c r="AV181" s="13" t="s">
        <v>130</v>
      </c>
      <c r="AW181" s="13" t="s">
        <v>33</v>
      </c>
      <c r="AX181" s="13" t="s">
        <v>77</v>
      </c>
      <c r="AY181" s="167" t="s">
        <v>123</v>
      </c>
    </row>
    <row r="182" spans="1:65" s="14" customFormat="1" ht="11.25">
      <c r="B182" s="174"/>
      <c r="D182" s="166" t="s">
        <v>131</v>
      </c>
      <c r="E182" s="175" t="s">
        <v>1</v>
      </c>
      <c r="F182" s="176" t="s">
        <v>136</v>
      </c>
      <c r="H182" s="177">
        <v>0.309</v>
      </c>
      <c r="I182" s="178"/>
      <c r="L182" s="174"/>
      <c r="M182" s="179"/>
      <c r="N182" s="180"/>
      <c r="O182" s="180"/>
      <c r="P182" s="180"/>
      <c r="Q182" s="180"/>
      <c r="R182" s="180"/>
      <c r="S182" s="180"/>
      <c r="T182" s="181"/>
      <c r="AT182" s="175" t="s">
        <v>131</v>
      </c>
      <c r="AU182" s="175" t="s">
        <v>130</v>
      </c>
      <c r="AV182" s="14" t="s">
        <v>129</v>
      </c>
      <c r="AW182" s="14" t="s">
        <v>33</v>
      </c>
      <c r="AX182" s="14" t="s">
        <v>85</v>
      </c>
      <c r="AY182" s="175" t="s">
        <v>123</v>
      </c>
    </row>
    <row r="183" spans="1:65" s="2" customFormat="1" ht="37.9" customHeight="1">
      <c r="A183" s="32"/>
      <c r="B183" s="150"/>
      <c r="C183" s="151" t="s">
        <v>216</v>
      </c>
      <c r="D183" s="151" t="s">
        <v>125</v>
      </c>
      <c r="E183" s="152" t="s">
        <v>217</v>
      </c>
      <c r="F183" s="153" t="s">
        <v>218</v>
      </c>
      <c r="G183" s="154" t="s">
        <v>154</v>
      </c>
      <c r="H183" s="155">
        <v>8340</v>
      </c>
      <c r="I183" s="156"/>
      <c r="J183" s="157">
        <f>ROUND(I183*H183,2)</f>
        <v>0</v>
      </c>
      <c r="K183" s="158"/>
      <c r="L183" s="33"/>
      <c r="M183" s="159" t="s">
        <v>1</v>
      </c>
      <c r="N183" s="160" t="s">
        <v>43</v>
      </c>
      <c r="O183" s="61"/>
      <c r="P183" s="161">
        <f>O183*H183</f>
        <v>0</v>
      </c>
      <c r="Q183" s="161">
        <v>4.9399999999999999E-3</v>
      </c>
      <c r="R183" s="161">
        <f>Q183*H183</f>
        <v>41.199599999999997</v>
      </c>
      <c r="S183" s="161">
        <v>0</v>
      </c>
      <c r="T183" s="162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63" t="s">
        <v>129</v>
      </c>
      <c r="AT183" s="163" t="s">
        <v>125</v>
      </c>
      <c r="AU183" s="163" t="s">
        <v>130</v>
      </c>
      <c r="AY183" s="17" t="s">
        <v>123</v>
      </c>
      <c r="BE183" s="164">
        <f>IF(N183="základná",J183,0)</f>
        <v>0</v>
      </c>
      <c r="BF183" s="164">
        <f>IF(N183="znížená",J183,0)</f>
        <v>0</v>
      </c>
      <c r="BG183" s="164">
        <f>IF(N183="zákl. prenesená",J183,0)</f>
        <v>0</v>
      </c>
      <c r="BH183" s="164">
        <f>IF(N183="zníž. prenesená",J183,0)</f>
        <v>0</v>
      </c>
      <c r="BI183" s="164">
        <f>IF(N183="nulová",J183,0)</f>
        <v>0</v>
      </c>
      <c r="BJ183" s="17" t="s">
        <v>130</v>
      </c>
      <c r="BK183" s="164">
        <f>ROUND(I183*H183,2)</f>
        <v>0</v>
      </c>
      <c r="BL183" s="17" t="s">
        <v>129</v>
      </c>
      <c r="BM183" s="163" t="s">
        <v>219</v>
      </c>
    </row>
    <row r="184" spans="1:65" s="13" customFormat="1" ht="11.25">
      <c r="B184" s="165"/>
      <c r="D184" s="166" t="s">
        <v>131</v>
      </c>
      <c r="E184" s="167" t="s">
        <v>1</v>
      </c>
      <c r="F184" s="168" t="s">
        <v>220</v>
      </c>
      <c r="H184" s="169">
        <v>8340</v>
      </c>
      <c r="I184" s="170"/>
      <c r="L184" s="165"/>
      <c r="M184" s="171"/>
      <c r="N184" s="172"/>
      <c r="O184" s="172"/>
      <c r="P184" s="172"/>
      <c r="Q184" s="172"/>
      <c r="R184" s="172"/>
      <c r="S184" s="172"/>
      <c r="T184" s="173"/>
      <c r="AT184" s="167" t="s">
        <v>131</v>
      </c>
      <c r="AU184" s="167" t="s">
        <v>130</v>
      </c>
      <c r="AV184" s="13" t="s">
        <v>130</v>
      </c>
      <c r="AW184" s="13" t="s">
        <v>33</v>
      </c>
      <c r="AX184" s="13" t="s">
        <v>77</v>
      </c>
      <c r="AY184" s="167" t="s">
        <v>123</v>
      </c>
    </row>
    <row r="185" spans="1:65" s="14" customFormat="1" ht="11.25">
      <c r="B185" s="174"/>
      <c r="D185" s="166" t="s">
        <v>131</v>
      </c>
      <c r="E185" s="175" t="s">
        <v>1</v>
      </c>
      <c r="F185" s="176" t="s">
        <v>136</v>
      </c>
      <c r="H185" s="177">
        <v>8340</v>
      </c>
      <c r="I185" s="178"/>
      <c r="L185" s="174"/>
      <c r="M185" s="179"/>
      <c r="N185" s="180"/>
      <c r="O185" s="180"/>
      <c r="P185" s="180"/>
      <c r="Q185" s="180"/>
      <c r="R185" s="180"/>
      <c r="S185" s="180"/>
      <c r="T185" s="181"/>
      <c r="AT185" s="175" t="s">
        <v>131</v>
      </c>
      <c r="AU185" s="175" t="s">
        <v>130</v>
      </c>
      <c r="AV185" s="14" t="s">
        <v>129</v>
      </c>
      <c r="AW185" s="14" t="s">
        <v>33</v>
      </c>
      <c r="AX185" s="14" t="s">
        <v>85</v>
      </c>
      <c r="AY185" s="175" t="s">
        <v>123</v>
      </c>
    </row>
    <row r="186" spans="1:65" s="2" customFormat="1" ht="24.2" customHeight="1">
      <c r="A186" s="32"/>
      <c r="B186" s="150"/>
      <c r="C186" s="151" t="s">
        <v>7</v>
      </c>
      <c r="D186" s="151" t="s">
        <v>125</v>
      </c>
      <c r="E186" s="152" t="s">
        <v>221</v>
      </c>
      <c r="F186" s="153" t="s">
        <v>222</v>
      </c>
      <c r="G186" s="154" t="s">
        <v>223</v>
      </c>
      <c r="H186" s="155">
        <v>1570</v>
      </c>
      <c r="I186" s="156"/>
      <c r="J186" s="157">
        <f>ROUND(I186*H186,2)</f>
        <v>0</v>
      </c>
      <c r="K186" s="158"/>
      <c r="L186" s="33"/>
      <c r="M186" s="159" t="s">
        <v>1</v>
      </c>
      <c r="N186" s="160" t="s">
        <v>43</v>
      </c>
      <c r="O186" s="61"/>
      <c r="P186" s="161">
        <f>O186*H186</f>
        <v>0</v>
      </c>
      <c r="Q186" s="161">
        <v>8.0000000000000007E-5</v>
      </c>
      <c r="R186" s="161">
        <f>Q186*H186</f>
        <v>0.12560000000000002</v>
      </c>
      <c r="S186" s="161">
        <v>0</v>
      </c>
      <c r="T186" s="162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63" t="s">
        <v>129</v>
      </c>
      <c r="AT186" s="163" t="s">
        <v>125</v>
      </c>
      <c r="AU186" s="163" t="s">
        <v>130</v>
      </c>
      <c r="AY186" s="17" t="s">
        <v>123</v>
      </c>
      <c r="BE186" s="164">
        <f>IF(N186="základná",J186,0)</f>
        <v>0</v>
      </c>
      <c r="BF186" s="164">
        <f>IF(N186="znížená",J186,0)</f>
        <v>0</v>
      </c>
      <c r="BG186" s="164">
        <f>IF(N186="zákl. prenesená",J186,0)</f>
        <v>0</v>
      </c>
      <c r="BH186" s="164">
        <f>IF(N186="zníž. prenesená",J186,0)</f>
        <v>0</v>
      </c>
      <c r="BI186" s="164">
        <f>IF(N186="nulová",J186,0)</f>
        <v>0</v>
      </c>
      <c r="BJ186" s="17" t="s">
        <v>130</v>
      </c>
      <c r="BK186" s="164">
        <f>ROUND(I186*H186,2)</f>
        <v>0</v>
      </c>
      <c r="BL186" s="17" t="s">
        <v>129</v>
      </c>
      <c r="BM186" s="163" t="s">
        <v>224</v>
      </c>
    </row>
    <row r="187" spans="1:65" s="13" customFormat="1" ht="11.25">
      <c r="B187" s="165"/>
      <c r="D187" s="166" t="s">
        <v>131</v>
      </c>
      <c r="E187" s="167" t="s">
        <v>1</v>
      </c>
      <c r="F187" s="168" t="s">
        <v>225</v>
      </c>
      <c r="H187" s="169">
        <v>1570</v>
      </c>
      <c r="I187" s="170"/>
      <c r="L187" s="165"/>
      <c r="M187" s="171"/>
      <c r="N187" s="172"/>
      <c r="O187" s="172"/>
      <c r="P187" s="172"/>
      <c r="Q187" s="172"/>
      <c r="R187" s="172"/>
      <c r="S187" s="172"/>
      <c r="T187" s="173"/>
      <c r="AT187" s="167" t="s">
        <v>131</v>
      </c>
      <c r="AU187" s="167" t="s">
        <v>130</v>
      </c>
      <c r="AV187" s="13" t="s">
        <v>130</v>
      </c>
      <c r="AW187" s="13" t="s">
        <v>33</v>
      </c>
      <c r="AX187" s="13" t="s">
        <v>77</v>
      </c>
      <c r="AY187" s="167" t="s">
        <v>123</v>
      </c>
    </row>
    <row r="188" spans="1:65" s="14" customFormat="1" ht="11.25">
      <c r="B188" s="174"/>
      <c r="D188" s="166" t="s">
        <v>131</v>
      </c>
      <c r="E188" s="175" t="s">
        <v>1</v>
      </c>
      <c r="F188" s="176" t="s">
        <v>136</v>
      </c>
      <c r="H188" s="177">
        <v>1570</v>
      </c>
      <c r="I188" s="178"/>
      <c r="L188" s="174"/>
      <c r="M188" s="179"/>
      <c r="N188" s="180"/>
      <c r="O188" s="180"/>
      <c r="P188" s="180"/>
      <c r="Q188" s="180"/>
      <c r="R188" s="180"/>
      <c r="S188" s="180"/>
      <c r="T188" s="181"/>
      <c r="AT188" s="175" t="s">
        <v>131</v>
      </c>
      <c r="AU188" s="175" t="s">
        <v>130</v>
      </c>
      <c r="AV188" s="14" t="s">
        <v>129</v>
      </c>
      <c r="AW188" s="14" t="s">
        <v>33</v>
      </c>
      <c r="AX188" s="14" t="s">
        <v>85</v>
      </c>
      <c r="AY188" s="175" t="s">
        <v>123</v>
      </c>
    </row>
    <row r="189" spans="1:65" s="12" customFormat="1" ht="22.9" customHeight="1">
      <c r="B189" s="137"/>
      <c r="D189" s="138" t="s">
        <v>76</v>
      </c>
      <c r="E189" s="148" t="s">
        <v>170</v>
      </c>
      <c r="F189" s="148" t="s">
        <v>226</v>
      </c>
      <c r="I189" s="140"/>
      <c r="J189" s="149">
        <f>BK189</f>
        <v>0</v>
      </c>
      <c r="L189" s="137"/>
      <c r="M189" s="142"/>
      <c r="N189" s="143"/>
      <c r="O189" s="143"/>
      <c r="P189" s="144">
        <f>SUM(P190:P214)</f>
        <v>0</v>
      </c>
      <c r="Q189" s="143"/>
      <c r="R189" s="144">
        <f>SUM(R190:R214)</f>
        <v>113.19246800000001</v>
      </c>
      <c r="S189" s="143"/>
      <c r="T189" s="145">
        <f>SUM(T190:T214)</f>
        <v>0</v>
      </c>
      <c r="AR189" s="138" t="s">
        <v>85</v>
      </c>
      <c r="AT189" s="146" t="s">
        <v>76</v>
      </c>
      <c r="AU189" s="146" t="s">
        <v>85</v>
      </c>
      <c r="AY189" s="138" t="s">
        <v>123</v>
      </c>
      <c r="BK189" s="147">
        <f>SUM(BK190:BK214)</f>
        <v>0</v>
      </c>
    </row>
    <row r="190" spans="1:65" s="2" customFormat="1" ht="33" customHeight="1">
      <c r="A190" s="32"/>
      <c r="B190" s="150"/>
      <c r="C190" s="151" t="s">
        <v>227</v>
      </c>
      <c r="D190" s="151" t="s">
        <v>125</v>
      </c>
      <c r="E190" s="152" t="s">
        <v>228</v>
      </c>
      <c r="F190" s="153" t="s">
        <v>229</v>
      </c>
      <c r="G190" s="154" t="s">
        <v>223</v>
      </c>
      <c r="H190" s="155">
        <v>14</v>
      </c>
      <c r="I190" s="156"/>
      <c r="J190" s="157">
        <f>ROUND(I190*H190,2)</f>
        <v>0</v>
      </c>
      <c r="K190" s="158"/>
      <c r="L190" s="33"/>
      <c r="M190" s="159" t="s">
        <v>1</v>
      </c>
      <c r="N190" s="160" t="s">
        <v>43</v>
      </c>
      <c r="O190" s="61"/>
      <c r="P190" s="161">
        <f>O190*H190</f>
        <v>0</v>
      </c>
      <c r="Q190" s="161">
        <v>0.13746</v>
      </c>
      <c r="R190" s="161">
        <f>Q190*H190</f>
        <v>1.9244399999999999</v>
      </c>
      <c r="S190" s="161">
        <v>0</v>
      </c>
      <c r="T190" s="162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3" t="s">
        <v>129</v>
      </c>
      <c r="AT190" s="163" t="s">
        <v>125</v>
      </c>
      <c r="AU190" s="163" t="s">
        <v>130</v>
      </c>
      <c r="AY190" s="17" t="s">
        <v>123</v>
      </c>
      <c r="BE190" s="164">
        <f>IF(N190="základná",J190,0)</f>
        <v>0</v>
      </c>
      <c r="BF190" s="164">
        <f>IF(N190="znížená",J190,0)</f>
        <v>0</v>
      </c>
      <c r="BG190" s="164">
        <f>IF(N190="zákl. prenesená",J190,0)</f>
        <v>0</v>
      </c>
      <c r="BH190" s="164">
        <f>IF(N190="zníž. prenesená",J190,0)</f>
        <v>0</v>
      </c>
      <c r="BI190" s="164">
        <f>IF(N190="nulová",J190,0)</f>
        <v>0</v>
      </c>
      <c r="BJ190" s="17" t="s">
        <v>130</v>
      </c>
      <c r="BK190" s="164">
        <f>ROUND(I190*H190,2)</f>
        <v>0</v>
      </c>
      <c r="BL190" s="17" t="s">
        <v>129</v>
      </c>
      <c r="BM190" s="163" t="s">
        <v>230</v>
      </c>
    </row>
    <row r="191" spans="1:65" s="13" customFormat="1" ht="11.25">
      <c r="B191" s="165"/>
      <c r="D191" s="166" t="s">
        <v>131</v>
      </c>
      <c r="E191" s="167" t="s">
        <v>1</v>
      </c>
      <c r="F191" s="168" t="s">
        <v>231</v>
      </c>
      <c r="H191" s="169">
        <v>14</v>
      </c>
      <c r="I191" s="170"/>
      <c r="L191" s="165"/>
      <c r="M191" s="171"/>
      <c r="N191" s="172"/>
      <c r="O191" s="172"/>
      <c r="P191" s="172"/>
      <c r="Q191" s="172"/>
      <c r="R191" s="172"/>
      <c r="S191" s="172"/>
      <c r="T191" s="173"/>
      <c r="AT191" s="167" t="s">
        <v>131</v>
      </c>
      <c r="AU191" s="167" t="s">
        <v>130</v>
      </c>
      <c r="AV191" s="13" t="s">
        <v>130</v>
      </c>
      <c r="AW191" s="13" t="s">
        <v>33</v>
      </c>
      <c r="AX191" s="13" t="s">
        <v>77</v>
      </c>
      <c r="AY191" s="167" t="s">
        <v>123</v>
      </c>
    </row>
    <row r="192" spans="1:65" s="14" customFormat="1" ht="11.25">
      <c r="B192" s="174"/>
      <c r="D192" s="166" t="s">
        <v>131</v>
      </c>
      <c r="E192" s="175" t="s">
        <v>1</v>
      </c>
      <c r="F192" s="176" t="s">
        <v>136</v>
      </c>
      <c r="H192" s="177">
        <v>14</v>
      </c>
      <c r="I192" s="178"/>
      <c r="L192" s="174"/>
      <c r="M192" s="179"/>
      <c r="N192" s="180"/>
      <c r="O192" s="180"/>
      <c r="P192" s="180"/>
      <c r="Q192" s="180"/>
      <c r="R192" s="180"/>
      <c r="S192" s="180"/>
      <c r="T192" s="181"/>
      <c r="AT192" s="175" t="s">
        <v>131</v>
      </c>
      <c r="AU192" s="175" t="s">
        <v>130</v>
      </c>
      <c r="AV192" s="14" t="s">
        <v>129</v>
      </c>
      <c r="AW192" s="14" t="s">
        <v>33</v>
      </c>
      <c r="AX192" s="14" t="s">
        <v>85</v>
      </c>
      <c r="AY192" s="175" t="s">
        <v>123</v>
      </c>
    </row>
    <row r="193" spans="1:65" s="2" customFormat="1" ht="24.2" customHeight="1">
      <c r="A193" s="32"/>
      <c r="B193" s="150"/>
      <c r="C193" s="182" t="s">
        <v>182</v>
      </c>
      <c r="D193" s="182" t="s">
        <v>174</v>
      </c>
      <c r="E193" s="183" t="s">
        <v>232</v>
      </c>
      <c r="F193" s="184" t="s">
        <v>233</v>
      </c>
      <c r="G193" s="185" t="s">
        <v>206</v>
      </c>
      <c r="H193" s="186">
        <v>14.14</v>
      </c>
      <c r="I193" s="187"/>
      <c r="J193" s="188">
        <f>ROUND(I193*H193,2)</f>
        <v>0</v>
      </c>
      <c r="K193" s="189"/>
      <c r="L193" s="190"/>
      <c r="M193" s="191" t="s">
        <v>1</v>
      </c>
      <c r="N193" s="192" t="s">
        <v>43</v>
      </c>
      <c r="O193" s="61"/>
      <c r="P193" s="161">
        <f>O193*H193</f>
        <v>0</v>
      </c>
      <c r="Q193" s="161">
        <v>0.09</v>
      </c>
      <c r="R193" s="161">
        <f>Q193*H193</f>
        <v>1.2726</v>
      </c>
      <c r="S193" s="161">
        <v>0</v>
      </c>
      <c r="T193" s="162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63" t="s">
        <v>147</v>
      </c>
      <c r="AT193" s="163" t="s">
        <v>174</v>
      </c>
      <c r="AU193" s="163" t="s">
        <v>130</v>
      </c>
      <c r="AY193" s="17" t="s">
        <v>123</v>
      </c>
      <c r="BE193" s="164">
        <f>IF(N193="základná",J193,0)</f>
        <v>0</v>
      </c>
      <c r="BF193" s="164">
        <f>IF(N193="znížená",J193,0)</f>
        <v>0</v>
      </c>
      <c r="BG193" s="164">
        <f>IF(N193="zákl. prenesená",J193,0)</f>
        <v>0</v>
      </c>
      <c r="BH193" s="164">
        <f>IF(N193="zníž. prenesená",J193,0)</f>
        <v>0</v>
      </c>
      <c r="BI193" s="164">
        <f>IF(N193="nulová",J193,0)</f>
        <v>0</v>
      </c>
      <c r="BJ193" s="17" t="s">
        <v>130</v>
      </c>
      <c r="BK193" s="164">
        <f>ROUND(I193*H193,2)</f>
        <v>0</v>
      </c>
      <c r="BL193" s="17" t="s">
        <v>129</v>
      </c>
      <c r="BM193" s="163" t="s">
        <v>234</v>
      </c>
    </row>
    <row r="194" spans="1:65" s="13" customFormat="1" ht="11.25">
      <c r="B194" s="165"/>
      <c r="D194" s="166" t="s">
        <v>131</v>
      </c>
      <c r="E194" s="167" t="s">
        <v>1</v>
      </c>
      <c r="F194" s="168" t="s">
        <v>235</v>
      </c>
      <c r="H194" s="169">
        <v>14.14</v>
      </c>
      <c r="I194" s="170"/>
      <c r="L194" s="165"/>
      <c r="M194" s="171"/>
      <c r="N194" s="172"/>
      <c r="O194" s="172"/>
      <c r="P194" s="172"/>
      <c r="Q194" s="172"/>
      <c r="R194" s="172"/>
      <c r="S194" s="172"/>
      <c r="T194" s="173"/>
      <c r="AT194" s="167" t="s">
        <v>131</v>
      </c>
      <c r="AU194" s="167" t="s">
        <v>130</v>
      </c>
      <c r="AV194" s="13" t="s">
        <v>130</v>
      </c>
      <c r="AW194" s="13" t="s">
        <v>33</v>
      </c>
      <c r="AX194" s="13" t="s">
        <v>77</v>
      </c>
      <c r="AY194" s="167" t="s">
        <v>123</v>
      </c>
    </row>
    <row r="195" spans="1:65" s="14" customFormat="1" ht="11.25">
      <c r="B195" s="174"/>
      <c r="D195" s="166" t="s">
        <v>131</v>
      </c>
      <c r="E195" s="175" t="s">
        <v>1</v>
      </c>
      <c r="F195" s="176" t="s">
        <v>136</v>
      </c>
      <c r="H195" s="177">
        <v>14.14</v>
      </c>
      <c r="I195" s="178"/>
      <c r="L195" s="174"/>
      <c r="M195" s="179"/>
      <c r="N195" s="180"/>
      <c r="O195" s="180"/>
      <c r="P195" s="180"/>
      <c r="Q195" s="180"/>
      <c r="R195" s="180"/>
      <c r="S195" s="180"/>
      <c r="T195" s="181"/>
      <c r="AT195" s="175" t="s">
        <v>131</v>
      </c>
      <c r="AU195" s="175" t="s">
        <v>130</v>
      </c>
      <c r="AV195" s="14" t="s">
        <v>129</v>
      </c>
      <c r="AW195" s="14" t="s">
        <v>33</v>
      </c>
      <c r="AX195" s="14" t="s">
        <v>85</v>
      </c>
      <c r="AY195" s="175" t="s">
        <v>123</v>
      </c>
    </row>
    <row r="196" spans="1:65" s="2" customFormat="1" ht="24.2" customHeight="1">
      <c r="A196" s="32"/>
      <c r="B196" s="150"/>
      <c r="C196" s="151" t="s">
        <v>236</v>
      </c>
      <c r="D196" s="151" t="s">
        <v>125</v>
      </c>
      <c r="E196" s="152" t="s">
        <v>237</v>
      </c>
      <c r="F196" s="153" t="s">
        <v>238</v>
      </c>
      <c r="G196" s="154" t="s">
        <v>128</v>
      </c>
      <c r="H196" s="155">
        <v>1.4</v>
      </c>
      <c r="I196" s="156"/>
      <c r="J196" s="157">
        <f>ROUND(I196*H196,2)</f>
        <v>0</v>
      </c>
      <c r="K196" s="158"/>
      <c r="L196" s="33"/>
      <c r="M196" s="159" t="s">
        <v>1</v>
      </c>
      <c r="N196" s="160" t="s">
        <v>43</v>
      </c>
      <c r="O196" s="61"/>
      <c r="P196" s="161">
        <f>O196*H196</f>
        <v>0</v>
      </c>
      <c r="Q196" s="161">
        <v>2.2010900000000002</v>
      </c>
      <c r="R196" s="161">
        <f>Q196*H196</f>
        <v>3.0815260000000002</v>
      </c>
      <c r="S196" s="161">
        <v>0</v>
      </c>
      <c r="T196" s="162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63" t="s">
        <v>129</v>
      </c>
      <c r="AT196" s="163" t="s">
        <v>125</v>
      </c>
      <c r="AU196" s="163" t="s">
        <v>130</v>
      </c>
      <c r="AY196" s="17" t="s">
        <v>123</v>
      </c>
      <c r="BE196" s="164">
        <f>IF(N196="základná",J196,0)</f>
        <v>0</v>
      </c>
      <c r="BF196" s="164">
        <f>IF(N196="znížená",J196,0)</f>
        <v>0</v>
      </c>
      <c r="BG196" s="164">
        <f>IF(N196="zákl. prenesená",J196,0)</f>
        <v>0</v>
      </c>
      <c r="BH196" s="164">
        <f>IF(N196="zníž. prenesená",J196,0)</f>
        <v>0</v>
      </c>
      <c r="BI196" s="164">
        <f>IF(N196="nulová",J196,0)</f>
        <v>0</v>
      </c>
      <c r="BJ196" s="17" t="s">
        <v>130</v>
      </c>
      <c r="BK196" s="164">
        <f>ROUND(I196*H196,2)</f>
        <v>0</v>
      </c>
      <c r="BL196" s="17" t="s">
        <v>129</v>
      </c>
      <c r="BM196" s="163" t="s">
        <v>239</v>
      </c>
    </row>
    <row r="197" spans="1:65" s="13" customFormat="1" ht="11.25">
      <c r="B197" s="165"/>
      <c r="D197" s="166" t="s">
        <v>131</v>
      </c>
      <c r="E197" s="167" t="s">
        <v>1</v>
      </c>
      <c r="F197" s="168" t="s">
        <v>240</v>
      </c>
      <c r="H197" s="169">
        <v>1.4</v>
      </c>
      <c r="I197" s="170"/>
      <c r="L197" s="165"/>
      <c r="M197" s="171"/>
      <c r="N197" s="172"/>
      <c r="O197" s="172"/>
      <c r="P197" s="172"/>
      <c r="Q197" s="172"/>
      <c r="R197" s="172"/>
      <c r="S197" s="172"/>
      <c r="T197" s="173"/>
      <c r="AT197" s="167" t="s">
        <v>131</v>
      </c>
      <c r="AU197" s="167" t="s">
        <v>130</v>
      </c>
      <c r="AV197" s="13" t="s">
        <v>130</v>
      </c>
      <c r="AW197" s="13" t="s">
        <v>33</v>
      </c>
      <c r="AX197" s="13" t="s">
        <v>77</v>
      </c>
      <c r="AY197" s="167" t="s">
        <v>123</v>
      </c>
    </row>
    <row r="198" spans="1:65" s="14" customFormat="1" ht="11.25">
      <c r="B198" s="174"/>
      <c r="D198" s="166" t="s">
        <v>131</v>
      </c>
      <c r="E198" s="175" t="s">
        <v>1</v>
      </c>
      <c r="F198" s="176" t="s">
        <v>136</v>
      </c>
      <c r="H198" s="177">
        <v>1.4</v>
      </c>
      <c r="I198" s="178"/>
      <c r="L198" s="174"/>
      <c r="M198" s="179"/>
      <c r="N198" s="180"/>
      <c r="O198" s="180"/>
      <c r="P198" s="180"/>
      <c r="Q198" s="180"/>
      <c r="R198" s="180"/>
      <c r="S198" s="180"/>
      <c r="T198" s="181"/>
      <c r="AT198" s="175" t="s">
        <v>131</v>
      </c>
      <c r="AU198" s="175" t="s">
        <v>130</v>
      </c>
      <c r="AV198" s="14" t="s">
        <v>129</v>
      </c>
      <c r="AW198" s="14" t="s">
        <v>33</v>
      </c>
      <c r="AX198" s="14" t="s">
        <v>85</v>
      </c>
      <c r="AY198" s="175" t="s">
        <v>123</v>
      </c>
    </row>
    <row r="199" spans="1:65" s="2" customFormat="1" ht="24.2" customHeight="1">
      <c r="A199" s="32"/>
      <c r="B199" s="150"/>
      <c r="C199" s="151" t="s">
        <v>185</v>
      </c>
      <c r="D199" s="151" t="s">
        <v>125</v>
      </c>
      <c r="E199" s="152" t="s">
        <v>241</v>
      </c>
      <c r="F199" s="153" t="s">
        <v>242</v>
      </c>
      <c r="G199" s="154" t="s">
        <v>223</v>
      </c>
      <c r="H199" s="155">
        <v>785</v>
      </c>
      <c r="I199" s="156"/>
      <c r="J199" s="157">
        <f>ROUND(I199*H199,2)</f>
        <v>0</v>
      </c>
      <c r="K199" s="158"/>
      <c r="L199" s="33"/>
      <c r="M199" s="159" t="s">
        <v>1</v>
      </c>
      <c r="N199" s="160" t="s">
        <v>43</v>
      </c>
      <c r="O199" s="61"/>
      <c r="P199" s="161">
        <f>O199*H199</f>
        <v>0</v>
      </c>
      <c r="Q199" s="161">
        <v>9.2899999999999996E-3</v>
      </c>
      <c r="R199" s="161">
        <f>Q199*H199</f>
        <v>7.2926500000000001</v>
      </c>
      <c r="S199" s="161">
        <v>0</v>
      </c>
      <c r="T199" s="162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63" t="s">
        <v>129</v>
      </c>
      <c r="AT199" s="163" t="s">
        <v>125</v>
      </c>
      <c r="AU199" s="163" t="s">
        <v>130</v>
      </c>
      <c r="AY199" s="17" t="s">
        <v>123</v>
      </c>
      <c r="BE199" s="164">
        <f>IF(N199="základná",J199,0)</f>
        <v>0</v>
      </c>
      <c r="BF199" s="164">
        <f>IF(N199="znížená",J199,0)</f>
        <v>0</v>
      </c>
      <c r="BG199" s="164">
        <f>IF(N199="zákl. prenesená",J199,0)</f>
        <v>0</v>
      </c>
      <c r="BH199" s="164">
        <f>IF(N199="zníž. prenesená",J199,0)</f>
        <v>0</v>
      </c>
      <c r="BI199" s="164">
        <f>IF(N199="nulová",J199,0)</f>
        <v>0</v>
      </c>
      <c r="BJ199" s="17" t="s">
        <v>130</v>
      </c>
      <c r="BK199" s="164">
        <f>ROUND(I199*H199,2)</f>
        <v>0</v>
      </c>
      <c r="BL199" s="17" t="s">
        <v>129</v>
      </c>
      <c r="BM199" s="163" t="s">
        <v>243</v>
      </c>
    </row>
    <row r="200" spans="1:65" s="2" customFormat="1" ht="24.2" customHeight="1">
      <c r="A200" s="32"/>
      <c r="B200" s="150"/>
      <c r="C200" s="151" t="s">
        <v>244</v>
      </c>
      <c r="D200" s="151" t="s">
        <v>125</v>
      </c>
      <c r="E200" s="152" t="s">
        <v>245</v>
      </c>
      <c r="F200" s="153" t="s">
        <v>246</v>
      </c>
      <c r="G200" s="154" t="s">
        <v>223</v>
      </c>
      <c r="H200" s="155">
        <v>785</v>
      </c>
      <c r="I200" s="156"/>
      <c r="J200" s="157">
        <f>ROUND(I200*H200,2)</f>
        <v>0</v>
      </c>
      <c r="K200" s="158"/>
      <c r="L200" s="33"/>
      <c r="M200" s="159" t="s">
        <v>1</v>
      </c>
      <c r="N200" s="160" t="s">
        <v>43</v>
      </c>
      <c r="O200" s="61"/>
      <c r="P200" s="161">
        <f>O200*H200</f>
        <v>0</v>
      </c>
      <c r="Q200" s="161">
        <v>4.3E-3</v>
      </c>
      <c r="R200" s="161">
        <f>Q200*H200</f>
        <v>3.3755000000000002</v>
      </c>
      <c r="S200" s="161">
        <v>0</v>
      </c>
      <c r="T200" s="162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63" t="s">
        <v>129</v>
      </c>
      <c r="AT200" s="163" t="s">
        <v>125</v>
      </c>
      <c r="AU200" s="163" t="s">
        <v>130</v>
      </c>
      <c r="AY200" s="17" t="s">
        <v>123</v>
      </c>
      <c r="BE200" s="164">
        <f>IF(N200="základná",J200,0)</f>
        <v>0</v>
      </c>
      <c r="BF200" s="164">
        <f>IF(N200="znížená",J200,0)</f>
        <v>0</v>
      </c>
      <c r="BG200" s="164">
        <f>IF(N200="zákl. prenesená",J200,0)</f>
        <v>0</v>
      </c>
      <c r="BH200" s="164">
        <f>IF(N200="zníž. prenesená",J200,0)</f>
        <v>0</v>
      </c>
      <c r="BI200" s="164">
        <f>IF(N200="nulová",J200,0)</f>
        <v>0</v>
      </c>
      <c r="BJ200" s="17" t="s">
        <v>130</v>
      </c>
      <c r="BK200" s="164">
        <f>ROUND(I200*H200,2)</f>
        <v>0</v>
      </c>
      <c r="BL200" s="17" t="s">
        <v>129</v>
      </c>
      <c r="BM200" s="163" t="s">
        <v>247</v>
      </c>
    </row>
    <row r="201" spans="1:65" s="13" customFormat="1" ht="11.25">
      <c r="B201" s="165"/>
      <c r="D201" s="166" t="s">
        <v>131</v>
      </c>
      <c r="E201" s="167" t="s">
        <v>1</v>
      </c>
      <c r="F201" s="168" t="s">
        <v>248</v>
      </c>
      <c r="H201" s="169">
        <v>785</v>
      </c>
      <c r="I201" s="170"/>
      <c r="L201" s="165"/>
      <c r="M201" s="171"/>
      <c r="N201" s="172"/>
      <c r="O201" s="172"/>
      <c r="P201" s="172"/>
      <c r="Q201" s="172"/>
      <c r="R201" s="172"/>
      <c r="S201" s="172"/>
      <c r="T201" s="173"/>
      <c r="AT201" s="167" t="s">
        <v>131</v>
      </c>
      <c r="AU201" s="167" t="s">
        <v>130</v>
      </c>
      <c r="AV201" s="13" t="s">
        <v>130</v>
      </c>
      <c r="AW201" s="13" t="s">
        <v>33</v>
      </c>
      <c r="AX201" s="13" t="s">
        <v>77</v>
      </c>
      <c r="AY201" s="167" t="s">
        <v>123</v>
      </c>
    </row>
    <row r="202" spans="1:65" s="14" customFormat="1" ht="11.25">
      <c r="B202" s="174"/>
      <c r="D202" s="166" t="s">
        <v>131</v>
      </c>
      <c r="E202" s="175" t="s">
        <v>1</v>
      </c>
      <c r="F202" s="176" t="s">
        <v>136</v>
      </c>
      <c r="H202" s="177">
        <v>785</v>
      </c>
      <c r="I202" s="178"/>
      <c r="L202" s="174"/>
      <c r="M202" s="179"/>
      <c r="N202" s="180"/>
      <c r="O202" s="180"/>
      <c r="P202" s="180"/>
      <c r="Q202" s="180"/>
      <c r="R202" s="180"/>
      <c r="S202" s="180"/>
      <c r="T202" s="181"/>
      <c r="AT202" s="175" t="s">
        <v>131</v>
      </c>
      <c r="AU202" s="175" t="s">
        <v>130</v>
      </c>
      <c r="AV202" s="14" t="s">
        <v>129</v>
      </c>
      <c r="AW202" s="14" t="s">
        <v>33</v>
      </c>
      <c r="AX202" s="14" t="s">
        <v>85</v>
      </c>
      <c r="AY202" s="175" t="s">
        <v>123</v>
      </c>
    </row>
    <row r="203" spans="1:65" s="2" customFormat="1" ht="33" customHeight="1">
      <c r="A203" s="32"/>
      <c r="B203" s="150"/>
      <c r="C203" s="151" t="s">
        <v>190</v>
      </c>
      <c r="D203" s="151" t="s">
        <v>125</v>
      </c>
      <c r="E203" s="152" t="s">
        <v>249</v>
      </c>
      <c r="F203" s="153" t="s">
        <v>250</v>
      </c>
      <c r="G203" s="154" t="s">
        <v>223</v>
      </c>
      <c r="H203" s="155">
        <v>1250</v>
      </c>
      <c r="I203" s="156"/>
      <c r="J203" s="157">
        <f>ROUND(I203*H203,2)</f>
        <v>0</v>
      </c>
      <c r="K203" s="158"/>
      <c r="L203" s="33"/>
      <c r="M203" s="159" t="s">
        <v>1</v>
      </c>
      <c r="N203" s="160" t="s">
        <v>43</v>
      </c>
      <c r="O203" s="61"/>
      <c r="P203" s="161">
        <f>O203*H203</f>
        <v>0</v>
      </c>
      <c r="Q203" s="161">
        <v>6.701E-2</v>
      </c>
      <c r="R203" s="161">
        <f>Q203*H203</f>
        <v>83.762500000000003</v>
      </c>
      <c r="S203" s="161">
        <v>0</v>
      </c>
      <c r="T203" s="162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63" t="s">
        <v>129</v>
      </c>
      <c r="AT203" s="163" t="s">
        <v>125</v>
      </c>
      <c r="AU203" s="163" t="s">
        <v>130</v>
      </c>
      <c r="AY203" s="17" t="s">
        <v>123</v>
      </c>
      <c r="BE203" s="164">
        <f>IF(N203="základná",J203,0)</f>
        <v>0</v>
      </c>
      <c r="BF203" s="164">
        <f>IF(N203="znížená",J203,0)</f>
        <v>0</v>
      </c>
      <c r="BG203" s="164">
        <f>IF(N203="zákl. prenesená",J203,0)</f>
        <v>0</v>
      </c>
      <c r="BH203" s="164">
        <f>IF(N203="zníž. prenesená",J203,0)</f>
        <v>0</v>
      </c>
      <c r="BI203" s="164">
        <f>IF(N203="nulová",J203,0)</f>
        <v>0</v>
      </c>
      <c r="BJ203" s="17" t="s">
        <v>130</v>
      </c>
      <c r="BK203" s="164">
        <f>ROUND(I203*H203,2)</f>
        <v>0</v>
      </c>
      <c r="BL203" s="17" t="s">
        <v>129</v>
      </c>
      <c r="BM203" s="163" t="s">
        <v>251</v>
      </c>
    </row>
    <row r="204" spans="1:65" s="13" customFormat="1" ht="11.25">
      <c r="B204" s="165"/>
      <c r="D204" s="166" t="s">
        <v>131</v>
      </c>
      <c r="E204" s="167" t="s">
        <v>1</v>
      </c>
      <c r="F204" s="168" t="s">
        <v>252</v>
      </c>
      <c r="H204" s="169">
        <v>1250</v>
      </c>
      <c r="I204" s="170"/>
      <c r="L204" s="165"/>
      <c r="M204" s="171"/>
      <c r="N204" s="172"/>
      <c r="O204" s="172"/>
      <c r="P204" s="172"/>
      <c r="Q204" s="172"/>
      <c r="R204" s="172"/>
      <c r="S204" s="172"/>
      <c r="T204" s="173"/>
      <c r="AT204" s="167" t="s">
        <v>131</v>
      </c>
      <c r="AU204" s="167" t="s">
        <v>130</v>
      </c>
      <c r="AV204" s="13" t="s">
        <v>130</v>
      </c>
      <c r="AW204" s="13" t="s">
        <v>33</v>
      </c>
      <c r="AX204" s="13" t="s">
        <v>77</v>
      </c>
      <c r="AY204" s="167" t="s">
        <v>123</v>
      </c>
    </row>
    <row r="205" spans="1:65" s="14" customFormat="1" ht="11.25">
      <c r="B205" s="174"/>
      <c r="D205" s="166" t="s">
        <v>131</v>
      </c>
      <c r="E205" s="175" t="s">
        <v>1</v>
      </c>
      <c r="F205" s="176" t="s">
        <v>136</v>
      </c>
      <c r="H205" s="177">
        <v>1250</v>
      </c>
      <c r="I205" s="178"/>
      <c r="L205" s="174"/>
      <c r="M205" s="179"/>
      <c r="N205" s="180"/>
      <c r="O205" s="180"/>
      <c r="P205" s="180"/>
      <c r="Q205" s="180"/>
      <c r="R205" s="180"/>
      <c r="S205" s="180"/>
      <c r="T205" s="181"/>
      <c r="AT205" s="175" t="s">
        <v>131</v>
      </c>
      <c r="AU205" s="175" t="s">
        <v>130</v>
      </c>
      <c r="AV205" s="14" t="s">
        <v>129</v>
      </c>
      <c r="AW205" s="14" t="s">
        <v>33</v>
      </c>
      <c r="AX205" s="14" t="s">
        <v>85</v>
      </c>
      <c r="AY205" s="175" t="s">
        <v>123</v>
      </c>
    </row>
    <row r="206" spans="1:65" s="2" customFormat="1" ht="16.5" customHeight="1">
      <c r="A206" s="32"/>
      <c r="B206" s="150"/>
      <c r="C206" s="182" t="s">
        <v>253</v>
      </c>
      <c r="D206" s="182" t="s">
        <v>174</v>
      </c>
      <c r="E206" s="183" t="s">
        <v>254</v>
      </c>
      <c r="F206" s="184" t="s">
        <v>255</v>
      </c>
      <c r="G206" s="185" t="s">
        <v>213</v>
      </c>
      <c r="H206" s="186">
        <v>0.378</v>
      </c>
      <c r="I206" s="187"/>
      <c r="J206" s="188">
        <f>ROUND(I206*H206,2)</f>
        <v>0</v>
      </c>
      <c r="K206" s="189"/>
      <c r="L206" s="190"/>
      <c r="M206" s="191" t="s">
        <v>1</v>
      </c>
      <c r="N206" s="192" t="s">
        <v>43</v>
      </c>
      <c r="O206" s="61"/>
      <c r="P206" s="161">
        <f>O206*H206</f>
        <v>0</v>
      </c>
      <c r="Q206" s="161">
        <v>1</v>
      </c>
      <c r="R206" s="161">
        <f>Q206*H206</f>
        <v>0.378</v>
      </c>
      <c r="S206" s="161">
        <v>0</v>
      </c>
      <c r="T206" s="162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63" t="s">
        <v>147</v>
      </c>
      <c r="AT206" s="163" t="s">
        <v>174</v>
      </c>
      <c r="AU206" s="163" t="s">
        <v>130</v>
      </c>
      <c r="AY206" s="17" t="s">
        <v>123</v>
      </c>
      <c r="BE206" s="164">
        <f>IF(N206="základná",J206,0)</f>
        <v>0</v>
      </c>
      <c r="BF206" s="164">
        <f>IF(N206="znížená",J206,0)</f>
        <v>0</v>
      </c>
      <c r="BG206" s="164">
        <f>IF(N206="zákl. prenesená",J206,0)</f>
        <v>0</v>
      </c>
      <c r="BH206" s="164">
        <f>IF(N206="zníž. prenesená",J206,0)</f>
        <v>0</v>
      </c>
      <c r="BI206" s="164">
        <f>IF(N206="nulová",J206,0)</f>
        <v>0</v>
      </c>
      <c r="BJ206" s="17" t="s">
        <v>130</v>
      </c>
      <c r="BK206" s="164">
        <f>ROUND(I206*H206,2)</f>
        <v>0</v>
      </c>
      <c r="BL206" s="17" t="s">
        <v>129</v>
      </c>
      <c r="BM206" s="163" t="s">
        <v>256</v>
      </c>
    </row>
    <row r="207" spans="1:65" s="13" customFormat="1" ht="11.25">
      <c r="B207" s="165"/>
      <c r="D207" s="166" t="s">
        <v>131</v>
      </c>
      <c r="E207" s="167" t="s">
        <v>1</v>
      </c>
      <c r="F207" s="168" t="s">
        <v>257</v>
      </c>
      <c r="H207" s="169">
        <v>0.378</v>
      </c>
      <c r="I207" s="170"/>
      <c r="L207" s="165"/>
      <c r="M207" s="171"/>
      <c r="N207" s="172"/>
      <c r="O207" s="172"/>
      <c r="P207" s="172"/>
      <c r="Q207" s="172"/>
      <c r="R207" s="172"/>
      <c r="S207" s="172"/>
      <c r="T207" s="173"/>
      <c r="AT207" s="167" t="s">
        <v>131</v>
      </c>
      <c r="AU207" s="167" t="s">
        <v>130</v>
      </c>
      <c r="AV207" s="13" t="s">
        <v>130</v>
      </c>
      <c r="AW207" s="13" t="s">
        <v>33</v>
      </c>
      <c r="AX207" s="13" t="s">
        <v>77</v>
      </c>
      <c r="AY207" s="167" t="s">
        <v>123</v>
      </c>
    </row>
    <row r="208" spans="1:65" s="14" customFormat="1" ht="11.25">
      <c r="B208" s="174"/>
      <c r="D208" s="166" t="s">
        <v>131</v>
      </c>
      <c r="E208" s="175" t="s">
        <v>1</v>
      </c>
      <c r="F208" s="176" t="s">
        <v>136</v>
      </c>
      <c r="H208" s="177">
        <v>0.378</v>
      </c>
      <c r="I208" s="178"/>
      <c r="L208" s="174"/>
      <c r="M208" s="179"/>
      <c r="N208" s="180"/>
      <c r="O208" s="180"/>
      <c r="P208" s="180"/>
      <c r="Q208" s="180"/>
      <c r="R208" s="180"/>
      <c r="S208" s="180"/>
      <c r="T208" s="181"/>
      <c r="AT208" s="175" t="s">
        <v>131</v>
      </c>
      <c r="AU208" s="175" t="s">
        <v>130</v>
      </c>
      <c r="AV208" s="14" t="s">
        <v>129</v>
      </c>
      <c r="AW208" s="14" t="s">
        <v>33</v>
      </c>
      <c r="AX208" s="14" t="s">
        <v>85</v>
      </c>
      <c r="AY208" s="175" t="s">
        <v>123</v>
      </c>
    </row>
    <row r="209" spans="1:65" s="2" customFormat="1" ht="24.2" customHeight="1">
      <c r="A209" s="32"/>
      <c r="B209" s="150"/>
      <c r="C209" s="151" t="s">
        <v>195</v>
      </c>
      <c r="D209" s="151" t="s">
        <v>125</v>
      </c>
      <c r="E209" s="152" t="s">
        <v>258</v>
      </c>
      <c r="F209" s="153" t="s">
        <v>259</v>
      </c>
      <c r="G209" s="154" t="s">
        <v>154</v>
      </c>
      <c r="H209" s="155">
        <v>35.200000000000003</v>
      </c>
      <c r="I209" s="156"/>
      <c r="J209" s="157">
        <f>ROUND(I209*H209,2)</f>
        <v>0</v>
      </c>
      <c r="K209" s="158"/>
      <c r="L209" s="33"/>
      <c r="M209" s="159" t="s">
        <v>1</v>
      </c>
      <c r="N209" s="160" t="s">
        <v>43</v>
      </c>
      <c r="O209" s="61"/>
      <c r="P209" s="161">
        <f>O209*H209</f>
        <v>0</v>
      </c>
      <c r="Q209" s="161">
        <v>4.6000000000000001E-4</v>
      </c>
      <c r="R209" s="161">
        <f>Q209*H209</f>
        <v>1.6192000000000002E-2</v>
      </c>
      <c r="S209" s="161">
        <v>0</v>
      </c>
      <c r="T209" s="162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63" t="s">
        <v>129</v>
      </c>
      <c r="AT209" s="163" t="s">
        <v>125</v>
      </c>
      <c r="AU209" s="163" t="s">
        <v>130</v>
      </c>
      <c r="AY209" s="17" t="s">
        <v>123</v>
      </c>
      <c r="BE209" s="164">
        <f>IF(N209="základná",J209,0)</f>
        <v>0</v>
      </c>
      <c r="BF209" s="164">
        <f>IF(N209="znížená",J209,0)</f>
        <v>0</v>
      </c>
      <c r="BG209" s="164">
        <f>IF(N209="zákl. prenesená",J209,0)</f>
        <v>0</v>
      </c>
      <c r="BH209" s="164">
        <f>IF(N209="zníž. prenesená",J209,0)</f>
        <v>0</v>
      </c>
      <c r="BI209" s="164">
        <f>IF(N209="nulová",J209,0)</f>
        <v>0</v>
      </c>
      <c r="BJ209" s="17" t="s">
        <v>130</v>
      </c>
      <c r="BK209" s="164">
        <f>ROUND(I209*H209,2)</f>
        <v>0</v>
      </c>
      <c r="BL209" s="17" t="s">
        <v>129</v>
      </c>
      <c r="BM209" s="163" t="s">
        <v>260</v>
      </c>
    </row>
    <row r="210" spans="1:65" s="13" customFormat="1" ht="11.25">
      <c r="B210" s="165"/>
      <c r="D210" s="166" t="s">
        <v>131</v>
      </c>
      <c r="E210" s="167" t="s">
        <v>1</v>
      </c>
      <c r="F210" s="168" t="s">
        <v>261</v>
      </c>
      <c r="H210" s="169">
        <v>35.200000000000003</v>
      </c>
      <c r="I210" s="170"/>
      <c r="L210" s="165"/>
      <c r="M210" s="171"/>
      <c r="N210" s="172"/>
      <c r="O210" s="172"/>
      <c r="P210" s="172"/>
      <c r="Q210" s="172"/>
      <c r="R210" s="172"/>
      <c r="S210" s="172"/>
      <c r="T210" s="173"/>
      <c r="AT210" s="167" t="s">
        <v>131</v>
      </c>
      <c r="AU210" s="167" t="s">
        <v>130</v>
      </c>
      <c r="AV210" s="13" t="s">
        <v>130</v>
      </c>
      <c r="AW210" s="13" t="s">
        <v>33</v>
      </c>
      <c r="AX210" s="13" t="s">
        <v>77</v>
      </c>
      <c r="AY210" s="167" t="s">
        <v>123</v>
      </c>
    </row>
    <row r="211" spans="1:65" s="14" customFormat="1" ht="11.25">
      <c r="B211" s="174"/>
      <c r="D211" s="166" t="s">
        <v>131</v>
      </c>
      <c r="E211" s="175" t="s">
        <v>1</v>
      </c>
      <c r="F211" s="176" t="s">
        <v>136</v>
      </c>
      <c r="H211" s="177">
        <v>35.200000000000003</v>
      </c>
      <c r="I211" s="178"/>
      <c r="L211" s="174"/>
      <c r="M211" s="179"/>
      <c r="N211" s="180"/>
      <c r="O211" s="180"/>
      <c r="P211" s="180"/>
      <c r="Q211" s="180"/>
      <c r="R211" s="180"/>
      <c r="S211" s="180"/>
      <c r="T211" s="181"/>
      <c r="AT211" s="175" t="s">
        <v>131</v>
      </c>
      <c r="AU211" s="175" t="s">
        <v>130</v>
      </c>
      <c r="AV211" s="14" t="s">
        <v>129</v>
      </c>
      <c r="AW211" s="14" t="s">
        <v>33</v>
      </c>
      <c r="AX211" s="14" t="s">
        <v>85</v>
      </c>
      <c r="AY211" s="175" t="s">
        <v>123</v>
      </c>
    </row>
    <row r="212" spans="1:65" s="2" customFormat="1" ht="33" customHeight="1">
      <c r="A212" s="32"/>
      <c r="B212" s="150"/>
      <c r="C212" s="151" t="s">
        <v>262</v>
      </c>
      <c r="D212" s="151" t="s">
        <v>125</v>
      </c>
      <c r="E212" s="152" t="s">
        <v>263</v>
      </c>
      <c r="F212" s="153" t="s">
        <v>264</v>
      </c>
      <c r="G212" s="154" t="s">
        <v>154</v>
      </c>
      <c r="H212" s="155">
        <v>4003</v>
      </c>
      <c r="I212" s="156"/>
      <c r="J212" s="157">
        <f>ROUND(I212*H212,2)</f>
        <v>0</v>
      </c>
      <c r="K212" s="158"/>
      <c r="L212" s="33"/>
      <c r="M212" s="159" t="s">
        <v>1</v>
      </c>
      <c r="N212" s="160" t="s">
        <v>43</v>
      </c>
      <c r="O212" s="61"/>
      <c r="P212" s="161">
        <f>O212*H212</f>
        <v>0</v>
      </c>
      <c r="Q212" s="161">
        <v>3.0200000000000001E-3</v>
      </c>
      <c r="R212" s="161">
        <f>Q212*H212</f>
        <v>12.08906</v>
      </c>
      <c r="S212" s="161">
        <v>0</v>
      </c>
      <c r="T212" s="162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63" t="s">
        <v>129</v>
      </c>
      <c r="AT212" s="163" t="s">
        <v>125</v>
      </c>
      <c r="AU212" s="163" t="s">
        <v>130</v>
      </c>
      <c r="AY212" s="17" t="s">
        <v>123</v>
      </c>
      <c r="BE212" s="164">
        <f>IF(N212="základná",J212,0)</f>
        <v>0</v>
      </c>
      <c r="BF212" s="164">
        <f>IF(N212="znížená",J212,0)</f>
        <v>0</v>
      </c>
      <c r="BG212" s="164">
        <f>IF(N212="zákl. prenesená",J212,0)</f>
        <v>0</v>
      </c>
      <c r="BH212" s="164">
        <f>IF(N212="zníž. prenesená",J212,0)</f>
        <v>0</v>
      </c>
      <c r="BI212" s="164">
        <f>IF(N212="nulová",J212,0)</f>
        <v>0</v>
      </c>
      <c r="BJ212" s="17" t="s">
        <v>130</v>
      </c>
      <c r="BK212" s="164">
        <f>ROUND(I212*H212,2)</f>
        <v>0</v>
      </c>
      <c r="BL212" s="17" t="s">
        <v>129</v>
      </c>
      <c r="BM212" s="163" t="s">
        <v>265</v>
      </c>
    </row>
    <row r="213" spans="1:65" s="13" customFormat="1" ht="11.25">
      <c r="B213" s="165"/>
      <c r="D213" s="166" t="s">
        <v>131</v>
      </c>
      <c r="E213" s="167" t="s">
        <v>1</v>
      </c>
      <c r="F213" s="168" t="s">
        <v>161</v>
      </c>
      <c r="H213" s="169">
        <v>4003</v>
      </c>
      <c r="I213" s="170"/>
      <c r="L213" s="165"/>
      <c r="M213" s="171"/>
      <c r="N213" s="172"/>
      <c r="O213" s="172"/>
      <c r="P213" s="172"/>
      <c r="Q213" s="172"/>
      <c r="R213" s="172"/>
      <c r="S213" s="172"/>
      <c r="T213" s="173"/>
      <c r="AT213" s="167" t="s">
        <v>131</v>
      </c>
      <c r="AU213" s="167" t="s">
        <v>130</v>
      </c>
      <c r="AV213" s="13" t="s">
        <v>130</v>
      </c>
      <c r="AW213" s="13" t="s">
        <v>33</v>
      </c>
      <c r="AX213" s="13" t="s">
        <v>77</v>
      </c>
      <c r="AY213" s="167" t="s">
        <v>123</v>
      </c>
    </row>
    <row r="214" spans="1:65" s="14" customFormat="1" ht="11.25">
      <c r="B214" s="174"/>
      <c r="D214" s="166" t="s">
        <v>131</v>
      </c>
      <c r="E214" s="175" t="s">
        <v>1</v>
      </c>
      <c r="F214" s="176" t="s">
        <v>136</v>
      </c>
      <c r="H214" s="177">
        <v>4003</v>
      </c>
      <c r="I214" s="178"/>
      <c r="L214" s="174"/>
      <c r="M214" s="179"/>
      <c r="N214" s="180"/>
      <c r="O214" s="180"/>
      <c r="P214" s="180"/>
      <c r="Q214" s="180"/>
      <c r="R214" s="180"/>
      <c r="S214" s="180"/>
      <c r="T214" s="181"/>
      <c r="AT214" s="175" t="s">
        <v>131</v>
      </c>
      <c r="AU214" s="175" t="s">
        <v>130</v>
      </c>
      <c r="AV214" s="14" t="s">
        <v>129</v>
      </c>
      <c r="AW214" s="14" t="s">
        <v>33</v>
      </c>
      <c r="AX214" s="14" t="s">
        <v>85</v>
      </c>
      <c r="AY214" s="175" t="s">
        <v>123</v>
      </c>
    </row>
    <row r="215" spans="1:65" s="12" customFormat="1" ht="22.9" customHeight="1">
      <c r="B215" s="137"/>
      <c r="D215" s="138" t="s">
        <v>76</v>
      </c>
      <c r="E215" s="148" t="s">
        <v>266</v>
      </c>
      <c r="F215" s="148" t="s">
        <v>267</v>
      </c>
      <c r="I215" s="140"/>
      <c r="J215" s="149">
        <f>BK215</f>
        <v>0</v>
      </c>
      <c r="L215" s="137"/>
      <c r="M215" s="142"/>
      <c r="N215" s="143"/>
      <c r="O215" s="143"/>
      <c r="P215" s="144">
        <f>P216</f>
        <v>0</v>
      </c>
      <c r="Q215" s="143"/>
      <c r="R215" s="144">
        <f>R216</f>
        <v>0</v>
      </c>
      <c r="S215" s="143"/>
      <c r="T215" s="145">
        <f>T216</f>
        <v>0</v>
      </c>
      <c r="AR215" s="138" t="s">
        <v>85</v>
      </c>
      <c r="AT215" s="146" t="s">
        <v>76</v>
      </c>
      <c r="AU215" s="146" t="s">
        <v>85</v>
      </c>
      <c r="AY215" s="138" t="s">
        <v>123</v>
      </c>
      <c r="BK215" s="147">
        <f>BK216</f>
        <v>0</v>
      </c>
    </row>
    <row r="216" spans="1:65" s="2" customFormat="1" ht="33" customHeight="1">
      <c r="A216" s="32"/>
      <c r="B216" s="150"/>
      <c r="C216" s="151" t="s">
        <v>199</v>
      </c>
      <c r="D216" s="151" t="s">
        <v>125</v>
      </c>
      <c r="E216" s="152" t="s">
        <v>268</v>
      </c>
      <c r="F216" s="153" t="s">
        <v>269</v>
      </c>
      <c r="G216" s="154" t="s">
        <v>213</v>
      </c>
      <c r="H216" s="155">
        <v>5323.7070000000003</v>
      </c>
      <c r="I216" s="156"/>
      <c r="J216" s="157">
        <f>ROUND(I216*H216,2)</f>
        <v>0</v>
      </c>
      <c r="K216" s="158"/>
      <c r="L216" s="33"/>
      <c r="M216" s="193" t="s">
        <v>1</v>
      </c>
      <c r="N216" s="194" t="s">
        <v>43</v>
      </c>
      <c r="O216" s="195"/>
      <c r="P216" s="196">
        <f>O216*H216</f>
        <v>0</v>
      </c>
      <c r="Q216" s="196">
        <v>0</v>
      </c>
      <c r="R216" s="196">
        <f>Q216*H216</f>
        <v>0</v>
      </c>
      <c r="S216" s="196">
        <v>0</v>
      </c>
      <c r="T216" s="197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63" t="s">
        <v>129</v>
      </c>
      <c r="AT216" s="163" t="s">
        <v>125</v>
      </c>
      <c r="AU216" s="163" t="s">
        <v>130</v>
      </c>
      <c r="AY216" s="17" t="s">
        <v>123</v>
      </c>
      <c r="BE216" s="164">
        <f>IF(N216="základná",J216,0)</f>
        <v>0</v>
      </c>
      <c r="BF216" s="164">
        <f>IF(N216="znížená",J216,0)</f>
        <v>0</v>
      </c>
      <c r="BG216" s="164">
        <f>IF(N216="zákl. prenesená",J216,0)</f>
        <v>0</v>
      </c>
      <c r="BH216" s="164">
        <f>IF(N216="zníž. prenesená",J216,0)</f>
        <v>0</v>
      </c>
      <c r="BI216" s="164">
        <f>IF(N216="nulová",J216,0)</f>
        <v>0</v>
      </c>
      <c r="BJ216" s="17" t="s">
        <v>130</v>
      </c>
      <c r="BK216" s="164">
        <f>ROUND(I216*H216,2)</f>
        <v>0</v>
      </c>
      <c r="BL216" s="17" t="s">
        <v>129</v>
      </c>
      <c r="BM216" s="163" t="s">
        <v>270</v>
      </c>
    </row>
    <row r="217" spans="1:65" s="2" customFormat="1" ht="6.95" customHeight="1">
      <c r="A217" s="32"/>
      <c r="B217" s="50"/>
      <c r="C217" s="51"/>
      <c r="D217" s="51"/>
      <c r="E217" s="51"/>
      <c r="F217" s="51"/>
      <c r="G217" s="51"/>
      <c r="H217" s="51"/>
      <c r="I217" s="51"/>
      <c r="J217" s="51"/>
      <c r="K217" s="51"/>
      <c r="L217" s="33"/>
      <c r="M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</row>
  </sheetData>
  <autoFilter ref="C123:K216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8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7" t="s">
        <v>89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77</v>
      </c>
    </row>
    <row r="4" spans="1:46" s="1" customFormat="1" ht="24.95" customHeight="1">
      <c r="B4" s="20"/>
      <c r="D4" s="21" t="s">
        <v>93</v>
      </c>
      <c r="L4" s="20"/>
      <c r="M4" s="96" t="s">
        <v>9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15</v>
      </c>
      <c r="L6" s="20"/>
    </row>
    <row r="7" spans="1:46" s="1" customFormat="1" ht="16.5" customHeight="1">
      <c r="B7" s="20"/>
      <c r="E7" s="250" t="str">
        <f>'Rekapitulácia stavby'!K6</f>
        <v>ES Oravská Polhora - rekonštrukcia spevnenej plochy_cú 2022/máj</v>
      </c>
      <c r="F7" s="251"/>
      <c r="G7" s="251"/>
      <c r="H7" s="251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5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0" t="s">
        <v>271</v>
      </c>
      <c r="F9" s="252"/>
      <c r="G9" s="252"/>
      <c r="H9" s="252"/>
      <c r="I9" s="32"/>
      <c r="J9" s="32"/>
      <c r="K9" s="32"/>
      <c r="L9" s="45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5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5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8" t="str">
        <f>'Rekapitulácia stavby'!AN8</f>
        <v>16. 5. 2022</v>
      </c>
      <c r="K12" s="32"/>
      <c r="L12" s="45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5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">
        <v>1</v>
      </c>
      <c r="K14" s="32"/>
      <c r="L14" s="45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25</v>
      </c>
      <c r="F15" s="32"/>
      <c r="G15" s="32"/>
      <c r="H15" s="32"/>
      <c r="I15" s="27" t="s">
        <v>26</v>
      </c>
      <c r="J15" s="25" t="s">
        <v>1</v>
      </c>
      <c r="K15" s="32"/>
      <c r="L15" s="45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5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 t="str">
        <f>'Rekapitulácia stavby'!AN13</f>
        <v>Vyplň údaj</v>
      </c>
      <c r="K17" s="32"/>
      <c r="L17" s="45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3" t="str">
        <f>'Rekapitulácia stavby'!E14</f>
        <v>Vyplň údaj</v>
      </c>
      <c r="F18" s="211"/>
      <c r="G18" s="211"/>
      <c r="H18" s="211"/>
      <c r="I18" s="27" t="s">
        <v>26</v>
      </c>
      <c r="J18" s="28" t="str">
        <f>'Rekapitulácia stavby'!AN14</f>
        <v>Vyplň údaj</v>
      </c>
      <c r="K18" s="32"/>
      <c r="L18" s="45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5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24</v>
      </c>
      <c r="J20" s="25" t="s">
        <v>30</v>
      </c>
      <c r="K20" s="32"/>
      <c r="L20" s="45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27" t="s">
        <v>26</v>
      </c>
      <c r="J21" s="25" t="s">
        <v>32</v>
      </c>
      <c r="K21" s="32"/>
      <c r="L21" s="45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5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27" t="s">
        <v>24</v>
      </c>
      <c r="J23" s="25" t="s">
        <v>1</v>
      </c>
      <c r="K23" s="32"/>
      <c r="L23" s="45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26</v>
      </c>
      <c r="J24" s="25" t="s">
        <v>1</v>
      </c>
      <c r="K24" s="32"/>
      <c r="L24" s="45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5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32"/>
      <c r="J26" s="32"/>
      <c r="K26" s="32"/>
      <c r="L26" s="45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7"/>
      <c r="B27" s="98"/>
      <c r="C27" s="97"/>
      <c r="D27" s="97"/>
      <c r="E27" s="216" t="s">
        <v>1</v>
      </c>
      <c r="F27" s="216"/>
      <c r="G27" s="216"/>
      <c r="H27" s="216"/>
      <c r="I27" s="97"/>
      <c r="J27" s="97"/>
      <c r="K27" s="97"/>
      <c r="L27" s="99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5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9"/>
      <c r="E29" s="69"/>
      <c r="F29" s="69"/>
      <c r="G29" s="69"/>
      <c r="H29" s="69"/>
      <c r="I29" s="69"/>
      <c r="J29" s="69"/>
      <c r="K29" s="69"/>
      <c r="L29" s="45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0" t="s">
        <v>37</v>
      </c>
      <c r="E30" s="32"/>
      <c r="F30" s="32"/>
      <c r="G30" s="32"/>
      <c r="H30" s="32"/>
      <c r="I30" s="32"/>
      <c r="J30" s="74">
        <f>ROUND(J130, 2)</f>
        <v>0</v>
      </c>
      <c r="K30" s="32"/>
      <c r="L30" s="45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9"/>
      <c r="E31" s="69"/>
      <c r="F31" s="69"/>
      <c r="G31" s="69"/>
      <c r="H31" s="69"/>
      <c r="I31" s="69"/>
      <c r="J31" s="69"/>
      <c r="K31" s="69"/>
      <c r="L31" s="45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45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41</v>
      </c>
      <c r="E33" s="38" t="s">
        <v>42</v>
      </c>
      <c r="F33" s="102">
        <f>ROUND((SUM(BE130:BE280)),  2)</f>
        <v>0</v>
      </c>
      <c r="G33" s="103"/>
      <c r="H33" s="103"/>
      <c r="I33" s="104">
        <v>0.2</v>
      </c>
      <c r="J33" s="102">
        <f>ROUND(((SUM(BE130:BE280))*I33),  2)</f>
        <v>0</v>
      </c>
      <c r="K33" s="32"/>
      <c r="L33" s="45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8" t="s">
        <v>43</v>
      </c>
      <c r="F34" s="102">
        <f>ROUND((SUM(BF130:BF280)),  2)</f>
        <v>0</v>
      </c>
      <c r="G34" s="103"/>
      <c r="H34" s="103"/>
      <c r="I34" s="104">
        <v>0.2</v>
      </c>
      <c r="J34" s="102">
        <f>ROUND(((SUM(BF130:BF280))*I34),  2)</f>
        <v>0</v>
      </c>
      <c r="K34" s="32"/>
      <c r="L34" s="45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105">
        <f>ROUND((SUM(BG130:BG280)),  2)</f>
        <v>0</v>
      </c>
      <c r="G35" s="32"/>
      <c r="H35" s="32"/>
      <c r="I35" s="106">
        <v>0.2</v>
      </c>
      <c r="J35" s="105">
        <f>0</f>
        <v>0</v>
      </c>
      <c r="K35" s="32"/>
      <c r="L35" s="45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45</v>
      </c>
      <c r="F36" s="105">
        <f>ROUND((SUM(BH130:BH280)),  2)</f>
        <v>0</v>
      </c>
      <c r="G36" s="32"/>
      <c r="H36" s="32"/>
      <c r="I36" s="106">
        <v>0.2</v>
      </c>
      <c r="J36" s="105">
        <f>0</f>
        <v>0</v>
      </c>
      <c r="K36" s="32"/>
      <c r="L36" s="45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38" t="s">
        <v>46</v>
      </c>
      <c r="F37" s="102">
        <f>ROUND((SUM(BI130:BI280)),  2)</f>
        <v>0</v>
      </c>
      <c r="G37" s="103"/>
      <c r="H37" s="103"/>
      <c r="I37" s="104">
        <v>0</v>
      </c>
      <c r="J37" s="102">
        <f>0</f>
        <v>0</v>
      </c>
      <c r="K37" s="32"/>
      <c r="L37" s="45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5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7"/>
      <c r="D39" s="108" t="s">
        <v>47</v>
      </c>
      <c r="E39" s="63"/>
      <c r="F39" s="63"/>
      <c r="G39" s="109" t="s">
        <v>48</v>
      </c>
      <c r="H39" s="110" t="s">
        <v>49</v>
      </c>
      <c r="I39" s="63"/>
      <c r="J39" s="111">
        <f>SUM(J30:J37)</f>
        <v>0</v>
      </c>
      <c r="K39" s="112"/>
      <c r="L39" s="45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5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5"/>
      <c r="D50" s="46" t="s">
        <v>50</v>
      </c>
      <c r="E50" s="47"/>
      <c r="F50" s="47"/>
      <c r="G50" s="46" t="s">
        <v>51</v>
      </c>
      <c r="H50" s="47"/>
      <c r="I50" s="47"/>
      <c r="J50" s="47"/>
      <c r="K50" s="47"/>
      <c r="L50" s="45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8" t="s">
        <v>52</v>
      </c>
      <c r="E61" s="35"/>
      <c r="F61" s="113" t="s">
        <v>53</v>
      </c>
      <c r="G61" s="48" t="s">
        <v>52</v>
      </c>
      <c r="H61" s="35"/>
      <c r="I61" s="35"/>
      <c r="J61" s="114" t="s">
        <v>53</v>
      </c>
      <c r="K61" s="35"/>
      <c r="L61" s="45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6" t="s">
        <v>54</v>
      </c>
      <c r="E65" s="49"/>
      <c r="F65" s="49"/>
      <c r="G65" s="46" t="s">
        <v>55</v>
      </c>
      <c r="H65" s="49"/>
      <c r="I65" s="49"/>
      <c r="J65" s="49"/>
      <c r="K65" s="49"/>
      <c r="L65" s="45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8" t="s">
        <v>52</v>
      </c>
      <c r="E76" s="35"/>
      <c r="F76" s="113" t="s">
        <v>53</v>
      </c>
      <c r="G76" s="48" t="s">
        <v>52</v>
      </c>
      <c r="H76" s="35"/>
      <c r="I76" s="35"/>
      <c r="J76" s="114" t="s">
        <v>53</v>
      </c>
      <c r="K76" s="35"/>
      <c r="L76" s="45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45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45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5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5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32"/>
      <c r="J84" s="32"/>
      <c r="K84" s="32"/>
      <c r="L84" s="45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2"/>
      <c r="D85" s="32"/>
      <c r="E85" s="250" t="str">
        <f>E7</f>
        <v>ES Oravská Polhora - rekonštrukcia spevnenej plochy_cú 2022/máj</v>
      </c>
      <c r="F85" s="251"/>
      <c r="G85" s="251"/>
      <c r="H85" s="251"/>
      <c r="I85" s="32"/>
      <c r="J85" s="32"/>
      <c r="K85" s="32"/>
      <c r="L85" s="45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5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2"/>
      <c r="D87" s="32"/>
      <c r="E87" s="230" t="str">
        <f>E9</f>
        <v>SO02 - SO 02 Odvodňovací žľab a dažďová kanalizácia</v>
      </c>
      <c r="F87" s="252"/>
      <c r="G87" s="252"/>
      <c r="H87" s="252"/>
      <c r="I87" s="32"/>
      <c r="J87" s="32"/>
      <c r="K87" s="32"/>
      <c r="L87" s="45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5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7" t="s">
        <v>19</v>
      </c>
      <c r="D89" s="32"/>
      <c r="E89" s="32"/>
      <c r="F89" s="25" t="str">
        <f>F12</f>
        <v>Oravská Polhora</v>
      </c>
      <c r="G89" s="32"/>
      <c r="H89" s="32"/>
      <c r="I89" s="27" t="s">
        <v>21</v>
      </c>
      <c r="J89" s="58" t="str">
        <f>IF(J12="","",J12)</f>
        <v>16. 5. 2022</v>
      </c>
      <c r="K89" s="32"/>
      <c r="L89" s="45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5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15" hidden="1" customHeight="1">
      <c r="A91" s="32"/>
      <c r="B91" s="33"/>
      <c r="C91" s="27" t="s">
        <v>23</v>
      </c>
      <c r="D91" s="32"/>
      <c r="E91" s="32"/>
      <c r="F91" s="25" t="str">
        <f>E15</f>
        <v>Lesy SR, š.p.</v>
      </c>
      <c r="G91" s="32"/>
      <c r="H91" s="32"/>
      <c r="I91" s="27" t="s">
        <v>29</v>
      </c>
      <c r="J91" s="30" t="str">
        <f>E21</f>
        <v>Ing. Dušan Grék - ASI, projektovanie stavieb</v>
      </c>
      <c r="K91" s="32"/>
      <c r="L91" s="45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34</v>
      </c>
      <c r="J92" s="30" t="str">
        <f>E24</f>
        <v>Ing. Miroslav Gatial</v>
      </c>
      <c r="K92" s="32"/>
      <c r="L92" s="45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5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15" t="s">
        <v>97</v>
      </c>
      <c r="D94" s="107"/>
      <c r="E94" s="107"/>
      <c r="F94" s="107"/>
      <c r="G94" s="107"/>
      <c r="H94" s="107"/>
      <c r="I94" s="107"/>
      <c r="J94" s="116" t="s">
        <v>98</v>
      </c>
      <c r="K94" s="107"/>
      <c r="L94" s="45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5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17" t="s">
        <v>99</v>
      </c>
      <c r="D96" s="32"/>
      <c r="E96" s="32"/>
      <c r="F96" s="32"/>
      <c r="G96" s="32"/>
      <c r="H96" s="32"/>
      <c r="I96" s="32"/>
      <c r="J96" s="74">
        <f>J130</f>
        <v>0</v>
      </c>
      <c r="K96" s="32"/>
      <c r="L96" s="45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5" hidden="1" customHeight="1">
      <c r="B97" s="118"/>
      <c r="D97" s="119" t="s">
        <v>101</v>
      </c>
      <c r="E97" s="120"/>
      <c r="F97" s="120"/>
      <c r="G97" s="120"/>
      <c r="H97" s="120"/>
      <c r="I97" s="120"/>
      <c r="J97" s="121">
        <f>J131</f>
        <v>0</v>
      </c>
      <c r="L97" s="118"/>
    </row>
    <row r="98" spans="1:31" s="10" customFormat="1" ht="19.899999999999999" hidden="1" customHeight="1">
      <c r="B98" s="122"/>
      <c r="D98" s="123" t="s">
        <v>102</v>
      </c>
      <c r="E98" s="124"/>
      <c r="F98" s="124"/>
      <c r="G98" s="124"/>
      <c r="H98" s="124"/>
      <c r="I98" s="124"/>
      <c r="J98" s="125">
        <f>J132</f>
        <v>0</v>
      </c>
      <c r="L98" s="122"/>
    </row>
    <row r="99" spans="1:31" s="10" customFormat="1" ht="19.899999999999999" hidden="1" customHeight="1">
      <c r="B99" s="122"/>
      <c r="D99" s="123" t="s">
        <v>103</v>
      </c>
      <c r="E99" s="124"/>
      <c r="F99" s="124"/>
      <c r="G99" s="124"/>
      <c r="H99" s="124"/>
      <c r="I99" s="124"/>
      <c r="J99" s="125">
        <f>J172</f>
        <v>0</v>
      </c>
      <c r="L99" s="122"/>
    </row>
    <row r="100" spans="1:31" s="10" customFormat="1" ht="19.899999999999999" hidden="1" customHeight="1">
      <c r="B100" s="122"/>
      <c r="D100" s="123" t="s">
        <v>104</v>
      </c>
      <c r="E100" s="124"/>
      <c r="F100" s="124"/>
      <c r="G100" s="124"/>
      <c r="H100" s="124"/>
      <c r="I100" s="124"/>
      <c r="J100" s="125">
        <f>J182</f>
        <v>0</v>
      </c>
      <c r="L100" s="122"/>
    </row>
    <row r="101" spans="1:31" s="10" customFormat="1" ht="19.899999999999999" hidden="1" customHeight="1">
      <c r="B101" s="122"/>
      <c r="D101" s="123" t="s">
        <v>105</v>
      </c>
      <c r="E101" s="124"/>
      <c r="F101" s="124"/>
      <c r="G101" s="124"/>
      <c r="H101" s="124"/>
      <c r="I101" s="124"/>
      <c r="J101" s="125">
        <f>J204</f>
        <v>0</v>
      </c>
      <c r="L101" s="122"/>
    </row>
    <row r="102" spans="1:31" s="10" customFormat="1" ht="19.899999999999999" hidden="1" customHeight="1">
      <c r="B102" s="122"/>
      <c r="D102" s="123" t="s">
        <v>106</v>
      </c>
      <c r="E102" s="124"/>
      <c r="F102" s="124"/>
      <c r="G102" s="124"/>
      <c r="H102" s="124"/>
      <c r="I102" s="124"/>
      <c r="J102" s="125">
        <f>J217</f>
        <v>0</v>
      </c>
      <c r="L102" s="122"/>
    </row>
    <row r="103" spans="1:31" s="10" customFormat="1" ht="19.899999999999999" hidden="1" customHeight="1">
      <c r="B103" s="122"/>
      <c r="D103" s="123" t="s">
        <v>272</v>
      </c>
      <c r="E103" s="124"/>
      <c r="F103" s="124"/>
      <c r="G103" s="124"/>
      <c r="H103" s="124"/>
      <c r="I103" s="124"/>
      <c r="J103" s="125">
        <f>J226</f>
        <v>0</v>
      </c>
      <c r="L103" s="122"/>
    </row>
    <row r="104" spans="1:31" s="10" customFormat="1" ht="19.899999999999999" hidden="1" customHeight="1">
      <c r="B104" s="122"/>
      <c r="D104" s="123" t="s">
        <v>107</v>
      </c>
      <c r="E104" s="124"/>
      <c r="F104" s="124"/>
      <c r="G104" s="124"/>
      <c r="H104" s="124"/>
      <c r="I104" s="124"/>
      <c r="J104" s="125">
        <f>J255</f>
        <v>0</v>
      </c>
      <c r="L104" s="122"/>
    </row>
    <row r="105" spans="1:31" s="10" customFormat="1" ht="19.899999999999999" hidden="1" customHeight="1">
      <c r="B105" s="122"/>
      <c r="D105" s="123" t="s">
        <v>108</v>
      </c>
      <c r="E105" s="124"/>
      <c r="F105" s="124"/>
      <c r="G105" s="124"/>
      <c r="H105" s="124"/>
      <c r="I105" s="124"/>
      <c r="J105" s="125">
        <f>J262</f>
        <v>0</v>
      </c>
      <c r="L105" s="122"/>
    </row>
    <row r="106" spans="1:31" s="9" customFormat="1" ht="24.95" hidden="1" customHeight="1">
      <c r="B106" s="118"/>
      <c r="D106" s="119" t="s">
        <v>273</v>
      </c>
      <c r="E106" s="120"/>
      <c r="F106" s="120"/>
      <c r="G106" s="120"/>
      <c r="H106" s="120"/>
      <c r="I106" s="120"/>
      <c r="J106" s="121">
        <f>J264</f>
        <v>0</v>
      </c>
      <c r="L106" s="118"/>
    </row>
    <row r="107" spans="1:31" s="10" customFormat="1" ht="19.899999999999999" hidden="1" customHeight="1">
      <c r="B107" s="122"/>
      <c r="D107" s="123" t="s">
        <v>274</v>
      </c>
      <c r="E107" s="124"/>
      <c r="F107" s="124"/>
      <c r="G107" s="124"/>
      <c r="H107" s="124"/>
      <c r="I107" s="124"/>
      <c r="J107" s="125">
        <f>J265</f>
        <v>0</v>
      </c>
      <c r="L107" s="122"/>
    </row>
    <row r="108" spans="1:31" s="10" customFormat="1" ht="19.899999999999999" hidden="1" customHeight="1">
      <c r="B108" s="122"/>
      <c r="D108" s="123" t="s">
        <v>275</v>
      </c>
      <c r="E108" s="124"/>
      <c r="F108" s="124"/>
      <c r="G108" s="124"/>
      <c r="H108" s="124"/>
      <c r="I108" s="124"/>
      <c r="J108" s="125">
        <f>J272</f>
        <v>0</v>
      </c>
      <c r="L108" s="122"/>
    </row>
    <row r="109" spans="1:31" s="10" customFormat="1" ht="19.899999999999999" hidden="1" customHeight="1">
      <c r="B109" s="122"/>
      <c r="D109" s="123" t="s">
        <v>276</v>
      </c>
      <c r="E109" s="124"/>
      <c r="F109" s="124"/>
      <c r="G109" s="124"/>
      <c r="H109" s="124"/>
      <c r="I109" s="124"/>
      <c r="J109" s="125">
        <f>J276</f>
        <v>0</v>
      </c>
      <c r="L109" s="122"/>
    </row>
    <row r="110" spans="1:31" s="9" customFormat="1" ht="24.95" hidden="1" customHeight="1">
      <c r="B110" s="118"/>
      <c r="D110" s="119" t="s">
        <v>277</v>
      </c>
      <c r="E110" s="120"/>
      <c r="F110" s="120"/>
      <c r="G110" s="120"/>
      <c r="H110" s="120"/>
      <c r="I110" s="120"/>
      <c r="J110" s="121">
        <f>J279</f>
        <v>0</v>
      </c>
      <c r="L110" s="118"/>
    </row>
    <row r="111" spans="1:31" s="2" customFormat="1" ht="21.75" hidden="1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5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hidden="1" customHeight="1">
      <c r="A112" s="32"/>
      <c r="B112" s="50"/>
      <c r="C112" s="51"/>
      <c r="D112" s="51"/>
      <c r="E112" s="51"/>
      <c r="F112" s="51"/>
      <c r="G112" s="51"/>
      <c r="H112" s="51"/>
      <c r="I112" s="51"/>
      <c r="J112" s="51"/>
      <c r="K112" s="51"/>
      <c r="L112" s="45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31" ht="11.25" hidden="1"/>
    <row r="114" spans="1:31" ht="11.25" hidden="1"/>
    <row r="115" spans="1:31" ht="11.25" hidden="1"/>
    <row r="116" spans="1:31" s="2" customFormat="1" ht="6.95" customHeight="1">
      <c r="A116" s="32"/>
      <c r="B116" s="52"/>
      <c r="C116" s="53"/>
      <c r="D116" s="53"/>
      <c r="E116" s="53"/>
      <c r="F116" s="53"/>
      <c r="G116" s="53"/>
      <c r="H116" s="53"/>
      <c r="I116" s="53"/>
      <c r="J116" s="53"/>
      <c r="K116" s="53"/>
      <c r="L116" s="45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24.95" customHeight="1">
      <c r="A117" s="32"/>
      <c r="B117" s="33"/>
      <c r="C117" s="21" t="s">
        <v>109</v>
      </c>
      <c r="D117" s="32"/>
      <c r="E117" s="32"/>
      <c r="F117" s="32"/>
      <c r="G117" s="32"/>
      <c r="H117" s="32"/>
      <c r="I117" s="32"/>
      <c r="J117" s="32"/>
      <c r="K117" s="32"/>
      <c r="L117" s="45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6.9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5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12" customHeight="1">
      <c r="A119" s="32"/>
      <c r="B119" s="33"/>
      <c r="C119" s="27" t="s">
        <v>15</v>
      </c>
      <c r="D119" s="32"/>
      <c r="E119" s="32"/>
      <c r="F119" s="32"/>
      <c r="G119" s="32"/>
      <c r="H119" s="32"/>
      <c r="I119" s="32"/>
      <c r="J119" s="32"/>
      <c r="K119" s="32"/>
      <c r="L119" s="45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6.5" customHeight="1">
      <c r="A120" s="32"/>
      <c r="B120" s="33"/>
      <c r="C120" s="32"/>
      <c r="D120" s="32"/>
      <c r="E120" s="250" t="str">
        <f>E7</f>
        <v>ES Oravská Polhora - rekonštrukcia spevnenej plochy_cú 2022/máj</v>
      </c>
      <c r="F120" s="251"/>
      <c r="G120" s="251"/>
      <c r="H120" s="251"/>
      <c r="I120" s="32"/>
      <c r="J120" s="32"/>
      <c r="K120" s="32"/>
      <c r="L120" s="45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7" t="s">
        <v>94</v>
      </c>
      <c r="D121" s="32"/>
      <c r="E121" s="32"/>
      <c r="F121" s="32"/>
      <c r="G121" s="32"/>
      <c r="H121" s="32"/>
      <c r="I121" s="32"/>
      <c r="J121" s="32"/>
      <c r="K121" s="32"/>
      <c r="L121" s="45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6.5" customHeight="1">
      <c r="A122" s="32"/>
      <c r="B122" s="33"/>
      <c r="C122" s="32"/>
      <c r="D122" s="32"/>
      <c r="E122" s="230" t="str">
        <f>E9</f>
        <v>SO02 - SO 02 Odvodňovací žľab a dažďová kanalizácia</v>
      </c>
      <c r="F122" s="252"/>
      <c r="G122" s="252"/>
      <c r="H122" s="252"/>
      <c r="I122" s="32"/>
      <c r="J122" s="32"/>
      <c r="K122" s="32"/>
      <c r="L122" s="45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5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19</v>
      </c>
      <c r="D124" s="32"/>
      <c r="E124" s="32"/>
      <c r="F124" s="25" t="str">
        <f>F12</f>
        <v>Oravská Polhora</v>
      </c>
      <c r="G124" s="32"/>
      <c r="H124" s="32"/>
      <c r="I124" s="27" t="s">
        <v>21</v>
      </c>
      <c r="J124" s="58" t="str">
        <f>IF(J12="","",J12)</f>
        <v>16. 5. 2022</v>
      </c>
      <c r="K124" s="32"/>
      <c r="L124" s="45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5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45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40.15" customHeight="1">
      <c r="A126" s="32"/>
      <c r="B126" s="33"/>
      <c r="C126" s="27" t="s">
        <v>23</v>
      </c>
      <c r="D126" s="32"/>
      <c r="E126" s="32"/>
      <c r="F126" s="25" t="str">
        <f>E15</f>
        <v>Lesy SR, š.p.</v>
      </c>
      <c r="G126" s="32"/>
      <c r="H126" s="32"/>
      <c r="I126" s="27" t="s">
        <v>29</v>
      </c>
      <c r="J126" s="30" t="str">
        <f>E21</f>
        <v>Ing. Dušan Grék - ASI, projektovanie stavieb</v>
      </c>
      <c r="K126" s="32"/>
      <c r="L126" s="45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5.2" customHeight="1">
      <c r="A127" s="32"/>
      <c r="B127" s="33"/>
      <c r="C127" s="27" t="s">
        <v>27</v>
      </c>
      <c r="D127" s="32"/>
      <c r="E127" s="32"/>
      <c r="F127" s="25" t="str">
        <f>IF(E18="","",E18)</f>
        <v>Vyplň údaj</v>
      </c>
      <c r="G127" s="32"/>
      <c r="H127" s="32"/>
      <c r="I127" s="27" t="s">
        <v>34</v>
      </c>
      <c r="J127" s="30" t="str">
        <f>E24</f>
        <v>Ing. Miroslav Gatial</v>
      </c>
      <c r="K127" s="32"/>
      <c r="L127" s="45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0.35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45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11" customFormat="1" ht="29.25" customHeight="1">
      <c r="A129" s="126"/>
      <c r="B129" s="127"/>
      <c r="C129" s="128" t="s">
        <v>110</v>
      </c>
      <c r="D129" s="129" t="s">
        <v>62</v>
      </c>
      <c r="E129" s="129" t="s">
        <v>58</v>
      </c>
      <c r="F129" s="129" t="s">
        <v>59</v>
      </c>
      <c r="G129" s="129" t="s">
        <v>111</v>
      </c>
      <c r="H129" s="129" t="s">
        <v>112</v>
      </c>
      <c r="I129" s="129" t="s">
        <v>113</v>
      </c>
      <c r="J129" s="130" t="s">
        <v>98</v>
      </c>
      <c r="K129" s="131" t="s">
        <v>114</v>
      </c>
      <c r="L129" s="132"/>
      <c r="M129" s="65" t="s">
        <v>1</v>
      </c>
      <c r="N129" s="66" t="s">
        <v>41</v>
      </c>
      <c r="O129" s="66" t="s">
        <v>115</v>
      </c>
      <c r="P129" s="66" t="s">
        <v>116</v>
      </c>
      <c r="Q129" s="66" t="s">
        <v>117</v>
      </c>
      <c r="R129" s="66" t="s">
        <v>118</v>
      </c>
      <c r="S129" s="66" t="s">
        <v>119</v>
      </c>
      <c r="T129" s="67" t="s">
        <v>120</v>
      </c>
      <c r="U129" s="126"/>
      <c r="V129" s="126"/>
      <c r="W129" s="126"/>
      <c r="X129" s="126"/>
      <c r="Y129" s="126"/>
      <c r="Z129" s="126"/>
      <c r="AA129" s="126"/>
      <c r="AB129" s="126"/>
      <c r="AC129" s="126"/>
      <c r="AD129" s="126"/>
      <c r="AE129" s="126"/>
    </row>
    <row r="130" spans="1:65" s="2" customFormat="1" ht="22.9" customHeight="1">
      <c r="A130" s="32"/>
      <c r="B130" s="33"/>
      <c r="C130" s="72" t="s">
        <v>99</v>
      </c>
      <c r="D130" s="32"/>
      <c r="E130" s="32"/>
      <c r="F130" s="32"/>
      <c r="G130" s="32"/>
      <c r="H130" s="32"/>
      <c r="I130" s="32"/>
      <c r="J130" s="133">
        <f>BK130</f>
        <v>0</v>
      </c>
      <c r="K130" s="32"/>
      <c r="L130" s="33"/>
      <c r="M130" s="68"/>
      <c r="N130" s="59"/>
      <c r="O130" s="69"/>
      <c r="P130" s="134">
        <f>P131+P264+P279</f>
        <v>0</v>
      </c>
      <c r="Q130" s="69"/>
      <c r="R130" s="134">
        <f>R131+R264+R279</f>
        <v>691.86952554000004</v>
      </c>
      <c r="S130" s="69"/>
      <c r="T130" s="135">
        <f>T131+T264+T279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76</v>
      </c>
      <c r="AU130" s="17" t="s">
        <v>100</v>
      </c>
      <c r="BK130" s="136">
        <f>BK131+BK264+BK279</f>
        <v>0</v>
      </c>
    </row>
    <row r="131" spans="1:65" s="12" customFormat="1" ht="25.9" customHeight="1">
      <c r="B131" s="137"/>
      <c r="D131" s="138" t="s">
        <v>76</v>
      </c>
      <c r="E131" s="139" t="s">
        <v>121</v>
      </c>
      <c r="F131" s="139" t="s">
        <v>122</v>
      </c>
      <c r="I131" s="140"/>
      <c r="J131" s="141">
        <f>BK131</f>
        <v>0</v>
      </c>
      <c r="L131" s="137"/>
      <c r="M131" s="142"/>
      <c r="N131" s="143"/>
      <c r="O131" s="143"/>
      <c r="P131" s="144">
        <f>P132+P172+P182+P204+P217+P226+P255+P262</f>
        <v>0</v>
      </c>
      <c r="Q131" s="143"/>
      <c r="R131" s="144">
        <f>R132+R172+R182+R204+R217+R226+R255+R262</f>
        <v>691.82236664000004</v>
      </c>
      <c r="S131" s="143"/>
      <c r="T131" s="145">
        <f>T132+T172+T182+T204+T217+T226+T255+T262</f>
        <v>0</v>
      </c>
      <c r="AR131" s="138" t="s">
        <v>85</v>
      </c>
      <c r="AT131" s="146" t="s">
        <v>76</v>
      </c>
      <c r="AU131" s="146" t="s">
        <v>77</v>
      </c>
      <c r="AY131" s="138" t="s">
        <v>123</v>
      </c>
      <c r="BK131" s="147">
        <f>BK132+BK172+BK182+BK204+BK217+BK226+BK255+BK262</f>
        <v>0</v>
      </c>
    </row>
    <row r="132" spans="1:65" s="12" customFormat="1" ht="22.9" customHeight="1">
      <c r="B132" s="137"/>
      <c r="D132" s="138" t="s">
        <v>76</v>
      </c>
      <c r="E132" s="148" t="s">
        <v>85</v>
      </c>
      <c r="F132" s="148" t="s">
        <v>124</v>
      </c>
      <c r="I132" s="140"/>
      <c r="J132" s="149">
        <f>BK132</f>
        <v>0</v>
      </c>
      <c r="L132" s="137"/>
      <c r="M132" s="142"/>
      <c r="N132" s="143"/>
      <c r="O132" s="143"/>
      <c r="P132" s="144">
        <f>SUM(P133:P171)</f>
        <v>0</v>
      </c>
      <c r="Q132" s="143"/>
      <c r="R132" s="144">
        <f>SUM(R133:R171)</f>
        <v>159.21395340000001</v>
      </c>
      <c r="S132" s="143"/>
      <c r="T132" s="145">
        <f>SUM(T133:T171)</f>
        <v>0</v>
      </c>
      <c r="AR132" s="138" t="s">
        <v>85</v>
      </c>
      <c r="AT132" s="146" t="s">
        <v>76</v>
      </c>
      <c r="AU132" s="146" t="s">
        <v>85</v>
      </c>
      <c r="AY132" s="138" t="s">
        <v>123</v>
      </c>
      <c r="BK132" s="147">
        <f>SUM(BK133:BK171)</f>
        <v>0</v>
      </c>
    </row>
    <row r="133" spans="1:65" s="2" customFormat="1" ht="21.75" customHeight="1">
      <c r="A133" s="32"/>
      <c r="B133" s="150"/>
      <c r="C133" s="151" t="s">
        <v>85</v>
      </c>
      <c r="D133" s="151" t="s">
        <v>125</v>
      </c>
      <c r="E133" s="152" t="s">
        <v>278</v>
      </c>
      <c r="F133" s="153" t="s">
        <v>279</v>
      </c>
      <c r="G133" s="154" t="s">
        <v>128</v>
      </c>
      <c r="H133" s="155">
        <v>322.52999999999997</v>
      </c>
      <c r="I133" s="156"/>
      <c r="J133" s="157">
        <f>ROUND(I133*H133,2)</f>
        <v>0</v>
      </c>
      <c r="K133" s="158"/>
      <c r="L133" s="33"/>
      <c r="M133" s="159" t="s">
        <v>1</v>
      </c>
      <c r="N133" s="160" t="s">
        <v>43</v>
      </c>
      <c r="O133" s="61"/>
      <c r="P133" s="161">
        <f>O133*H133</f>
        <v>0</v>
      </c>
      <c r="Q133" s="161">
        <v>0</v>
      </c>
      <c r="R133" s="161">
        <f>Q133*H133</f>
        <v>0</v>
      </c>
      <c r="S133" s="161">
        <v>0</v>
      </c>
      <c r="T133" s="162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3" t="s">
        <v>129</v>
      </c>
      <c r="AT133" s="163" t="s">
        <v>125</v>
      </c>
      <c r="AU133" s="163" t="s">
        <v>130</v>
      </c>
      <c r="AY133" s="17" t="s">
        <v>123</v>
      </c>
      <c r="BE133" s="164">
        <f>IF(N133="základná",J133,0)</f>
        <v>0</v>
      </c>
      <c r="BF133" s="164">
        <f>IF(N133="znížená",J133,0)</f>
        <v>0</v>
      </c>
      <c r="BG133" s="164">
        <f>IF(N133="zákl. prenesená",J133,0)</f>
        <v>0</v>
      </c>
      <c r="BH133" s="164">
        <f>IF(N133="zníž. prenesená",J133,0)</f>
        <v>0</v>
      </c>
      <c r="BI133" s="164">
        <f>IF(N133="nulová",J133,0)</f>
        <v>0</v>
      </c>
      <c r="BJ133" s="17" t="s">
        <v>130</v>
      </c>
      <c r="BK133" s="164">
        <f>ROUND(I133*H133,2)</f>
        <v>0</v>
      </c>
      <c r="BL133" s="17" t="s">
        <v>129</v>
      </c>
      <c r="BM133" s="163" t="s">
        <v>130</v>
      </c>
    </row>
    <row r="134" spans="1:65" s="13" customFormat="1" ht="11.25">
      <c r="B134" s="165"/>
      <c r="D134" s="166" t="s">
        <v>131</v>
      </c>
      <c r="E134" s="167" t="s">
        <v>1</v>
      </c>
      <c r="F134" s="168" t="s">
        <v>280</v>
      </c>
      <c r="H134" s="169">
        <v>5.93</v>
      </c>
      <c r="I134" s="170"/>
      <c r="L134" s="165"/>
      <c r="M134" s="171"/>
      <c r="N134" s="172"/>
      <c r="O134" s="172"/>
      <c r="P134" s="172"/>
      <c r="Q134" s="172"/>
      <c r="R134" s="172"/>
      <c r="S134" s="172"/>
      <c r="T134" s="173"/>
      <c r="AT134" s="167" t="s">
        <v>131</v>
      </c>
      <c r="AU134" s="167" t="s">
        <v>130</v>
      </c>
      <c r="AV134" s="13" t="s">
        <v>130</v>
      </c>
      <c r="AW134" s="13" t="s">
        <v>33</v>
      </c>
      <c r="AX134" s="13" t="s">
        <v>77</v>
      </c>
      <c r="AY134" s="167" t="s">
        <v>123</v>
      </c>
    </row>
    <row r="135" spans="1:65" s="13" customFormat="1" ht="11.25">
      <c r="B135" s="165"/>
      <c r="D135" s="166" t="s">
        <v>131</v>
      </c>
      <c r="E135" s="167" t="s">
        <v>1</v>
      </c>
      <c r="F135" s="168" t="s">
        <v>281</v>
      </c>
      <c r="H135" s="169">
        <v>72.599999999999994</v>
      </c>
      <c r="I135" s="170"/>
      <c r="L135" s="165"/>
      <c r="M135" s="171"/>
      <c r="N135" s="172"/>
      <c r="O135" s="172"/>
      <c r="P135" s="172"/>
      <c r="Q135" s="172"/>
      <c r="R135" s="172"/>
      <c r="S135" s="172"/>
      <c r="T135" s="173"/>
      <c r="AT135" s="167" t="s">
        <v>131</v>
      </c>
      <c r="AU135" s="167" t="s">
        <v>130</v>
      </c>
      <c r="AV135" s="13" t="s">
        <v>130</v>
      </c>
      <c r="AW135" s="13" t="s">
        <v>33</v>
      </c>
      <c r="AX135" s="13" t="s">
        <v>77</v>
      </c>
      <c r="AY135" s="167" t="s">
        <v>123</v>
      </c>
    </row>
    <row r="136" spans="1:65" s="13" customFormat="1" ht="11.25">
      <c r="B136" s="165"/>
      <c r="D136" s="166" t="s">
        <v>131</v>
      </c>
      <c r="E136" s="167" t="s">
        <v>1</v>
      </c>
      <c r="F136" s="168" t="s">
        <v>282</v>
      </c>
      <c r="H136" s="169">
        <v>129.6</v>
      </c>
      <c r="I136" s="170"/>
      <c r="L136" s="165"/>
      <c r="M136" s="171"/>
      <c r="N136" s="172"/>
      <c r="O136" s="172"/>
      <c r="P136" s="172"/>
      <c r="Q136" s="172"/>
      <c r="R136" s="172"/>
      <c r="S136" s="172"/>
      <c r="T136" s="173"/>
      <c r="AT136" s="167" t="s">
        <v>131</v>
      </c>
      <c r="AU136" s="167" t="s">
        <v>130</v>
      </c>
      <c r="AV136" s="13" t="s">
        <v>130</v>
      </c>
      <c r="AW136" s="13" t="s">
        <v>33</v>
      </c>
      <c r="AX136" s="13" t="s">
        <v>77</v>
      </c>
      <c r="AY136" s="167" t="s">
        <v>123</v>
      </c>
    </row>
    <row r="137" spans="1:65" s="13" customFormat="1" ht="11.25">
      <c r="B137" s="165"/>
      <c r="D137" s="166" t="s">
        <v>131</v>
      </c>
      <c r="E137" s="167" t="s">
        <v>1</v>
      </c>
      <c r="F137" s="168" t="s">
        <v>283</v>
      </c>
      <c r="H137" s="169">
        <v>114.4</v>
      </c>
      <c r="I137" s="170"/>
      <c r="L137" s="165"/>
      <c r="M137" s="171"/>
      <c r="N137" s="172"/>
      <c r="O137" s="172"/>
      <c r="P137" s="172"/>
      <c r="Q137" s="172"/>
      <c r="R137" s="172"/>
      <c r="S137" s="172"/>
      <c r="T137" s="173"/>
      <c r="AT137" s="167" t="s">
        <v>131</v>
      </c>
      <c r="AU137" s="167" t="s">
        <v>130</v>
      </c>
      <c r="AV137" s="13" t="s">
        <v>130</v>
      </c>
      <c r="AW137" s="13" t="s">
        <v>33</v>
      </c>
      <c r="AX137" s="13" t="s">
        <v>77</v>
      </c>
      <c r="AY137" s="167" t="s">
        <v>123</v>
      </c>
    </row>
    <row r="138" spans="1:65" s="14" customFormat="1" ht="11.25">
      <c r="B138" s="174"/>
      <c r="D138" s="166" t="s">
        <v>131</v>
      </c>
      <c r="E138" s="175" t="s">
        <v>1</v>
      </c>
      <c r="F138" s="176" t="s">
        <v>136</v>
      </c>
      <c r="H138" s="177">
        <v>322.52999999999997</v>
      </c>
      <c r="I138" s="178"/>
      <c r="L138" s="174"/>
      <c r="M138" s="179"/>
      <c r="N138" s="180"/>
      <c r="O138" s="180"/>
      <c r="P138" s="180"/>
      <c r="Q138" s="180"/>
      <c r="R138" s="180"/>
      <c r="S138" s="180"/>
      <c r="T138" s="181"/>
      <c r="AT138" s="175" t="s">
        <v>131</v>
      </c>
      <c r="AU138" s="175" t="s">
        <v>130</v>
      </c>
      <c r="AV138" s="14" t="s">
        <v>129</v>
      </c>
      <c r="AW138" s="14" t="s">
        <v>33</v>
      </c>
      <c r="AX138" s="14" t="s">
        <v>85</v>
      </c>
      <c r="AY138" s="175" t="s">
        <v>123</v>
      </c>
    </row>
    <row r="139" spans="1:65" s="2" customFormat="1" ht="37.9" customHeight="1">
      <c r="A139" s="32"/>
      <c r="B139" s="150"/>
      <c r="C139" s="151" t="s">
        <v>130</v>
      </c>
      <c r="D139" s="151" t="s">
        <v>125</v>
      </c>
      <c r="E139" s="152" t="s">
        <v>284</v>
      </c>
      <c r="F139" s="153" t="s">
        <v>285</v>
      </c>
      <c r="G139" s="154" t="s">
        <v>128</v>
      </c>
      <c r="H139" s="155">
        <v>161.26499999999999</v>
      </c>
      <c r="I139" s="156"/>
      <c r="J139" s="157">
        <f>ROUND(I139*H139,2)</f>
        <v>0</v>
      </c>
      <c r="K139" s="158"/>
      <c r="L139" s="33"/>
      <c r="M139" s="159" t="s">
        <v>1</v>
      </c>
      <c r="N139" s="160" t="s">
        <v>43</v>
      </c>
      <c r="O139" s="61"/>
      <c r="P139" s="161">
        <f>O139*H139</f>
        <v>0</v>
      </c>
      <c r="Q139" s="161">
        <v>0</v>
      </c>
      <c r="R139" s="161">
        <f>Q139*H139</f>
        <v>0</v>
      </c>
      <c r="S139" s="161">
        <v>0</v>
      </c>
      <c r="T139" s="162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3" t="s">
        <v>129</v>
      </c>
      <c r="AT139" s="163" t="s">
        <v>125</v>
      </c>
      <c r="AU139" s="163" t="s">
        <v>130</v>
      </c>
      <c r="AY139" s="17" t="s">
        <v>123</v>
      </c>
      <c r="BE139" s="164">
        <f>IF(N139="základná",J139,0)</f>
        <v>0</v>
      </c>
      <c r="BF139" s="164">
        <f>IF(N139="znížená",J139,0)</f>
        <v>0</v>
      </c>
      <c r="BG139" s="164">
        <f>IF(N139="zákl. prenesená",J139,0)</f>
        <v>0</v>
      </c>
      <c r="BH139" s="164">
        <f>IF(N139="zníž. prenesená",J139,0)</f>
        <v>0</v>
      </c>
      <c r="BI139" s="164">
        <f>IF(N139="nulová",J139,0)</f>
        <v>0</v>
      </c>
      <c r="BJ139" s="17" t="s">
        <v>130</v>
      </c>
      <c r="BK139" s="164">
        <f>ROUND(I139*H139,2)</f>
        <v>0</v>
      </c>
      <c r="BL139" s="17" t="s">
        <v>129</v>
      </c>
      <c r="BM139" s="163" t="s">
        <v>129</v>
      </c>
    </row>
    <row r="140" spans="1:65" s="13" customFormat="1" ht="11.25">
      <c r="B140" s="165"/>
      <c r="D140" s="166" t="s">
        <v>131</v>
      </c>
      <c r="E140" s="167" t="s">
        <v>1</v>
      </c>
      <c r="F140" s="168" t="s">
        <v>286</v>
      </c>
      <c r="H140" s="169">
        <v>161.26499999999999</v>
      </c>
      <c r="I140" s="170"/>
      <c r="L140" s="165"/>
      <c r="M140" s="171"/>
      <c r="N140" s="172"/>
      <c r="O140" s="172"/>
      <c r="P140" s="172"/>
      <c r="Q140" s="172"/>
      <c r="R140" s="172"/>
      <c r="S140" s="172"/>
      <c r="T140" s="173"/>
      <c r="AT140" s="167" t="s">
        <v>131</v>
      </c>
      <c r="AU140" s="167" t="s">
        <v>130</v>
      </c>
      <c r="AV140" s="13" t="s">
        <v>130</v>
      </c>
      <c r="AW140" s="13" t="s">
        <v>33</v>
      </c>
      <c r="AX140" s="13" t="s">
        <v>77</v>
      </c>
      <c r="AY140" s="167" t="s">
        <v>123</v>
      </c>
    </row>
    <row r="141" spans="1:65" s="14" customFormat="1" ht="11.25">
      <c r="B141" s="174"/>
      <c r="D141" s="166" t="s">
        <v>131</v>
      </c>
      <c r="E141" s="175" t="s">
        <v>1</v>
      </c>
      <c r="F141" s="176" t="s">
        <v>136</v>
      </c>
      <c r="H141" s="177">
        <v>161.26499999999999</v>
      </c>
      <c r="I141" s="178"/>
      <c r="L141" s="174"/>
      <c r="M141" s="179"/>
      <c r="N141" s="180"/>
      <c r="O141" s="180"/>
      <c r="P141" s="180"/>
      <c r="Q141" s="180"/>
      <c r="R141" s="180"/>
      <c r="S141" s="180"/>
      <c r="T141" s="181"/>
      <c r="AT141" s="175" t="s">
        <v>131</v>
      </c>
      <c r="AU141" s="175" t="s">
        <v>130</v>
      </c>
      <c r="AV141" s="14" t="s">
        <v>129</v>
      </c>
      <c r="AW141" s="14" t="s">
        <v>33</v>
      </c>
      <c r="AX141" s="14" t="s">
        <v>85</v>
      </c>
      <c r="AY141" s="175" t="s">
        <v>123</v>
      </c>
    </row>
    <row r="142" spans="1:65" s="2" customFormat="1" ht="16.5" customHeight="1">
      <c r="A142" s="32"/>
      <c r="B142" s="150"/>
      <c r="C142" s="151" t="s">
        <v>140</v>
      </c>
      <c r="D142" s="151" t="s">
        <v>125</v>
      </c>
      <c r="E142" s="152" t="s">
        <v>287</v>
      </c>
      <c r="F142" s="153" t="s">
        <v>288</v>
      </c>
      <c r="G142" s="154" t="s">
        <v>128</v>
      </c>
      <c r="H142" s="155">
        <v>70.655000000000001</v>
      </c>
      <c r="I142" s="156"/>
      <c r="J142" s="157">
        <f>ROUND(I142*H142,2)</f>
        <v>0</v>
      </c>
      <c r="K142" s="158"/>
      <c r="L142" s="33"/>
      <c r="M142" s="159" t="s">
        <v>1</v>
      </c>
      <c r="N142" s="160" t="s">
        <v>43</v>
      </c>
      <c r="O142" s="61"/>
      <c r="P142" s="161">
        <f>O142*H142</f>
        <v>0</v>
      </c>
      <c r="Q142" s="161">
        <v>0</v>
      </c>
      <c r="R142" s="161">
        <f>Q142*H142</f>
        <v>0</v>
      </c>
      <c r="S142" s="161">
        <v>0</v>
      </c>
      <c r="T142" s="162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3" t="s">
        <v>129</v>
      </c>
      <c r="AT142" s="163" t="s">
        <v>125</v>
      </c>
      <c r="AU142" s="163" t="s">
        <v>130</v>
      </c>
      <c r="AY142" s="17" t="s">
        <v>123</v>
      </c>
      <c r="BE142" s="164">
        <f>IF(N142="základná",J142,0)</f>
        <v>0</v>
      </c>
      <c r="BF142" s="164">
        <f>IF(N142="znížená",J142,0)</f>
        <v>0</v>
      </c>
      <c r="BG142" s="164">
        <f>IF(N142="zákl. prenesená",J142,0)</f>
        <v>0</v>
      </c>
      <c r="BH142" s="164">
        <f>IF(N142="zníž. prenesená",J142,0)</f>
        <v>0</v>
      </c>
      <c r="BI142" s="164">
        <f>IF(N142="nulová",J142,0)</f>
        <v>0</v>
      </c>
      <c r="BJ142" s="17" t="s">
        <v>130</v>
      </c>
      <c r="BK142" s="164">
        <f>ROUND(I142*H142,2)</f>
        <v>0</v>
      </c>
      <c r="BL142" s="17" t="s">
        <v>129</v>
      </c>
      <c r="BM142" s="163" t="s">
        <v>143</v>
      </c>
    </row>
    <row r="143" spans="1:65" s="13" customFormat="1" ht="11.25">
      <c r="B143" s="165"/>
      <c r="D143" s="166" t="s">
        <v>131</v>
      </c>
      <c r="E143" s="167" t="s">
        <v>1</v>
      </c>
      <c r="F143" s="168" t="s">
        <v>289</v>
      </c>
      <c r="H143" s="169">
        <v>8.8309999999999995</v>
      </c>
      <c r="I143" s="170"/>
      <c r="L143" s="165"/>
      <c r="M143" s="171"/>
      <c r="N143" s="172"/>
      <c r="O143" s="172"/>
      <c r="P143" s="172"/>
      <c r="Q143" s="172"/>
      <c r="R143" s="172"/>
      <c r="S143" s="172"/>
      <c r="T143" s="173"/>
      <c r="AT143" s="167" t="s">
        <v>131</v>
      </c>
      <c r="AU143" s="167" t="s">
        <v>130</v>
      </c>
      <c r="AV143" s="13" t="s">
        <v>130</v>
      </c>
      <c r="AW143" s="13" t="s">
        <v>33</v>
      </c>
      <c r="AX143" s="13" t="s">
        <v>77</v>
      </c>
      <c r="AY143" s="167" t="s">
        <v>123</v>
      </c>
    </row>
    <row r="144" spans="1:65" s="13" customFormat="1" ht="11.25">
      <c r="B144" s="165"/>
      <c r="D144" s="166" t="s">
        <v>131</v>
      </c>
      <c r="E144" s="167" t="s">
        <v>1</v>
      </c>
      <c r="F144" s="168" t="s">
        <v>290</v>
      </c>
      <c r="H144" s="169">
        <v>61.823999999999998</v>
      </c>
      <c r="I144" s="170"/>
      <c r="L144" s="165"/>
      <c r="M144" s="171"/>
      <c r="N144" s="172"/>
      <c r="O144" s="172"/>
      <c r="P144" s="172"/>
      <c r="Q144" s="172"/>
      <c r="R144" s="172"/>
      <c r="S144" s="172"/>
      <c r="T144" s="173"/>
      <c r="AT144" s="167" t="s">
        <v>131</v>
      </c>
      <c r="AU144" s="167" t="s">
        <v>130</v>
      </c>
      <c r="AV144" s="13" t="s">
        <v>130</v>
      </c>
      <c r="AW144" s="13" t="s">
        <v>33</v>
      </c>
      <c r="AX144" s="13" t="s">
        <v>77</v>
      </c>
      <c r="AY144" s="167" t="s">
        <v>123</v>
      </c>
    </row>
    <row r="145" spans="1:65" s="14" customFormat="1" ht="11.25">
      <c r="B145" s="174"/>
      <c r="D145" s="166" t="s">
        <v>131</v>
      </c>
      <c r="E145" s="175" t="s">
        <v>1</v>
      </c>
      <c r="F145" s="176" t="s">
        <v>136</v>
      </c>
      <c r="H145" s="177">
        <v>70.655000000000001</v>
      </c>
      <c r="I145" s="178"/>
      <c r="L145" s="174"/>
      <c r="M145" s="179"/>
      <c r="N145" s="180"/>
      <c r="O145" s="180"/>
      <c r="P145" s="180"/>
      <c r="Q145" s="180"/>
      <c r="R145" s="180"/>
      <c r="S145" s="180"/>
      <c r="T145" s="181"/>
      <c r="AT145" s="175" t="s">
        <v>131</v>
      </c>
      <c r="AU145" s="175" t="s">
        <v>130</v>
      </c>
      <c r="AV145" s="14" t="s">
        <v>129</v>
      </c>
      <c r="AW145" s="14" t="s">
        <v>33</v>
      </c>
      <c r="AX145" s="14" t="s">
        <v>85</v>
      </c>
      <c r="AY145" s="175" t="s">
        <v>123</v>
      </c>
    </row>
    <row r="146" spans="1:65" s="2" customFormat="1" ht="24.2" customHeight="1">
      <c r="A146" s="32"/>
      <c r="B146" s="150"/>
      <c r="C146" s="151" t="s">
        <v>129</v>
      </c>
      <c r="D146" s="151" t="s">
        <v>125</v>
      </c>
      <c r="E146" s="152" t="s">
        <v>291</v>
      </c>
      <c r="F146" s="153" t="s">
        <v>292</v>
      </c>
      <c r="G146" s="154" t="s">
        <v>128</v>
      </c>
      <c r="H146" s="155">
        <v>49.459000000000003</v>
      </c>
      <c r="I146" s="156"/>
      <c r="J146" s="157">
        <f>ROUND(I146*H146,2)</f>
        <v>0</v>
      </c>
      <c r="K146" s="158"/>
      <c r="L146" s="33"/>
      <c r="M146" s="159" t="s">
        <v>1</v>
      </c>
      <c r="N146" s="160" t="s">
        <v>43</v>
      </c>
      <c r="O146" s="61"/>
      <c r="P146" s="161">
        <f>O146*H146</f>
        <v>0</v>
      </c>
      <c r="Q146" s="161">
        <v>0</v>
      </c>
      <c r="R146" s="161">
        <f>Q146*H146</f>
        <v>0</v>
      </c>
      <c r="S146" s="161">
        <v>0</v>
      </c>
      <c r="T146" s="162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3" t="s">
        <v>129</v>
      </c>
      <c r="AT146" s="163" t="s">
        <v>125</v>
      </c>
      <c r="AU146" s="163" t="s">
        <v>130</v>
      </c>
      <c r="AY146" s="17" t="s">
        <v>123</v>
      </c>
      <c r="BE146" s="164">
        <f>IF(N146="základná",J146,0)</f>
        <v>0</v>
      </c>
      <c r="BF146" s="164">
        <f>IF(N146="znížená",J146,0)</f>
        <v>0</v>
      </c>
      <c r="BG146" s="164">
        <f>IF(N146="zákl. prenesená",J146,0)</f>
        <v>0</v>
      </c>
      <c r="BH146" s="164">
        <f>IF(N146="zníž. prenesená",J146,0)</f>
        <v>0</v>
      </c>
      <c r="BI146" s="164">
        <f>IF(N146="nulová",J146,0)</f>
        <v>0</v>
      </c>
      <c r="BJ146" s="17" t="s">
        <v>130</v>
      </c>
      <c r="BK146" s="164">
        <f>ROUND(I146*H146,2)</f>
        <v>0</v>
      </c>
      <c r="BL146" s="17" t="s">
        <v>129</v>
      </c>
      <c r="BM146" s="163" t="s">
        <v>147</v>
      </c>
    </row>
    <row r="147" spans="1:65" s="13" customFormat="1" ht="11.25">
      <c r="B147" s="165"/>
      <c r="D147" s="166" t="s">
        <v>131</v>
      </c>
      <c r="E147" s="167" t="s">
        <v>1</v>
      </c>
      <c r="F147" s="168" t="s">
        <v>293</v>
      </c>
      <c r="H147" s="169">
        <v>49.459000000000003</v>
      </c>
      <c r="I147" s="170"/>
      <c r="L147" s="165"/>
      <c r="M147" s="171"/>
      <c r="N147" s="172"/>
      <c r="O147" s="172"/>
      <c r="P147" s="172"/>
      <c r="Q147" s="172"/>
      <c r="R147" s="172"/>
      <c r="S147" s="172"/>
      <c r="T147" s="173"/>
      <c r="AT147" s="167" t="s">
        <v>131</v>
      </c>
      <c r="AU147" s="167" t="s">
        <v>130</v>
      </c>
      <c r="AV147" s="13" t="s">
        <v>130</v>
      </c>
      <c r="AW147" s="13" t="s">
        <v>33</v>
      </c>
      <c r="AX147" s="13" t="s">
        <v>77</v>
      </c>
      <c r="AY147" s="167" t="s">
        <v>123</v>
      </c>
    </row>
    <row r="148" spans="1:65" s="14" customFormat="1" ht="11.25">
      <c r="B148" s="174"/>
      <c r="D148" s="166" t="s">
        <v>131</v>
      </c>
      <c r="E148" s="175" t="s">
        <v>1</v>
      </c>
      <c r="F148" s="176" t="s">
        <v>136</v>
      </c>
      <c r="H148" s="177">
        <v>49.459000000000003</v>
      </c>
      <c r="I148" s="178"/>
      <c r="L148" s="174"/>
      <c r="M148" s="179"/>
      <c r="N148" s="180"/>
      <c r="O148" s="180"/>
      <c r="P148" s="180"/>
      <c r="Q148" s="180"/>
      <c r="R148" s="180"/>
      <c r="S148" s="180"/>
      <c r="T148" s="181"/>
      <c r="AT148" s="175" t="s">
        <v>131</v>
      </c>
      <c r="AU148" s="175" t="s">
        <v>130</v>
      </c>
      <c r="AV148" s="14" t="s">
        <v>129</v>
      </c>
      <c r="AW148" s="14" t="s">
        <v>33</v>
      </c>
      <c r="AX148" s="14" t="s">
        <v>85</v>
      </c>
      <c r="AY148" s="175" t="s">
        <v>123</v>
      </c>
    </row>
    <row r="149" spans="1:65" s="2" customFormat="1" ht="24.2" customHeight="1">
      <c r="A149" s="32"/>
      <c r="B149" s="150"/>
      <c r="C149" s="151" t="s">
        <v>148</v>
      </c>
      <c r="D149" s="151" t="s">
        <v>125</v>
      </c>
      <c r="E149" s="152" t="s">
        <v>294</v>
      </c>
      <c r="F149" s="153" t="s">
        <v>295</v>
      </c>
      <c r="G149" s="154" t="s">
        <v>154</v>
      </c>
      <c r="H149" s="155">
        <v>83.46</v>
      </c>
      <c r="I149" s="156"/>
      <c r="J149" s="157">
        <f>ROUND(I149*H149,2)</f>
        <v>0</v>
      </c>
      <c r="K149" s="158"/>
      <c r="L149" s="33"/>
      <c r="M149" s="159" t="s">
        <v>1</v>
      </c>
      <c r="N149" s="160" t="s">
        <v>43</v>
      </c>
      <c r="O149" s="61"/>
      <c r="P149" s="161">
        <f>O149*H149</f>
        <v>0</v>
      </c>
      <c r="Q149" s="161">
        <v>2.853E-2</v>
      </c>
      <c r="R149" s="161">
        <f>Q149*H149</f>
        <v>2.3811137999999996</v>
      </c>
      <c r="S149" s="161">
        <v>0</v>
      </c>
      <c r="T149" s="162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3" t="s">
        <v>129</v>
      </c>
      <c r="AT149" s="163" t="s">
        <v>125</v>
      </c>
      <c r="AU149" s="163" t="s">
        <v>130</v>
      </c>
      <c r="AY149" s="17" t="s">
        <v>123</v>
      </c>
      <c r="BE149" s="164">
        <f>IF(N149="základná",J149,0)</f>
        <v>0</v>
      </c>
      <c r="BF149" s="164">
        <f>IF(N149="znížená",J149,0)</f>
        <v>0</v>
      </c>
      <c r="BG149" s="164">
        <f>IF(N149="zákl. prenesená",J149,0)</f>
        <v>0</v>
      </c>
      <c r="BH149" s="164">
        <f>IF(N149="zníž. prenesená",J149,0)</f>
        <v>0</v>
      </c>
      <c r="BI149" s="164">
        <f>IF(N149="nulová",J149,0)</f>
        <v>0</v>
      </c>
      <c r="BJ149" s="17" t="s">
        <v>130</v>
      </c>
      <c r="BK149" s="164">
        <f>ROUND(I149*H149,2)</f>
        <v>0</v>
      </c>
      <c r="BL149" s="17" t="s">
        <v>129</v>
      </c>
      <c r="BM149" s="163" t="s">
        <v>151</v>
      </c>
    </row>
    <row r="150" spans="1:65" s="13" customFormat="1" ht="11.25">
      <c r="B150" s="165"/>
      <c r="D150" s="166" t="s">
        <v>131</v>
      </c>
      <c r="E150" s="167" t="s">
        <v>1</v>
      </c>
      <c r="F150" s="168" t="s">
        <v>296</v>
      </c>
      <c r="H150" s="169">
        <v>3.2</v>
      </c>
      <c r="I150" s="170"/>
      <c r="L150" s="165"/>
      <c r="M150" s="171"/>
      <c r="N150" s="172"/>
      <c r="O150" s="172"/>
      <c r="P150" s="172"/>
      <c r="Q150" s="172"/>
      <c r="R150" s="172"/>
      <c r="S150" s="172"/>
      <c r="T150" s="173"/>
      <c r="AT150" s="167" t="s">
        <v>131</v>
      </c>
      <c r="AU150" s="167" t="s">
        <v>130</v>
      </c>
      <c r="AV150" s="13" t="s">
        <v>130</v>
      </c>
      <c r="AW150" s="13" t="s">
        <v>33</v>
      </c>
      <c r="AX150" s="13" t="s">
        <v>77</v>
      </c>
      <c r="AY150" s="167" t="s">
        <v>123</v>
      </c>
    </row>
    <row r="151" spans="1:65" s="13" customFormat="1" ht="11.25">
      <c r="B151" s="165"/>
      <c r="D151" s="166" t="s">
        <v>131</v>
      </c>
      <c r="E151" s="167" t="s">
        <v>1</v>
      </c>
      <c r="F151" s="168" t="s">
        <v>297</v>
      </c>
      <c r="H151" s="169">
        <v>12.18</v>
      </c>
      <c r="I151" s="170"/>
      <c r="L151" s="165"/>
      <c r="M151" s="171"/>
      <c r="N151" s="172"/>
      <c r="O151" s="172"/>
      <c r="P151" s="172"/>
      <c r="Q151" s="172"/>
      <c r="R151" s="172"/>
      <c r="S151" s="172"/>
      <c r="T151" s="173"/>
      <c r="AT151" s="167" t="s">
        <v>131</v>
      </c>
      <c r="AU151" s="167" t="s">
        <v>130</v>
      </c>
      <c r="AV151" s="13" t="s">
        <v>130</v>
      </c>
      <c r="AW151" s="13" t="s">
        <v>33</v>
      </c>
      <c r="AX151" s="13" t="s">
        <v>77</v>
      </c>
      <c r="AY151" s="167" t="s">
        <v>123</v>
      </c>
    </row>
    <row r="152" spans="1:65" s="13" customFormat="1" ht="11.25">
      <c r="B152" s="165"/>
      <c r="D152" s="166" t="s">
        <v>131</v>
      </c>
      <c r="E152" s="167" t="s">
        <v>1</v>
      </c>
      <c r="F152" s="168" t="s">
        <v>298</v>
      </c>
      <c r="H152" s="169">
        <v>68.08</v>
      </c>
      <c r="I152" s="170"/>
      <c r="L152" s="165"/>
      <c r="M152" s="171"/>
      <c r="N152" s="172"/>
      <c r="O152" s="172"/>
      <c r="P152" s="172"/>
      <c r="Q152" s="172"/>
      <c r="R152" s="172"/>
      <c r="S152" s="172"/>
      <c r="T152" s="173"/>
      <c r="AT152" s="167" t="s">
        <v>131</v>
      </c>
      <c r="AU152" s="167" t="s">
        <v>130</v>
      </c>
      <c r="AV152" s="13" t="s">
        <v>130</v>
      </c>
      <c r="AW152" s="13" t="s">
        <v>33</v>
      </c>
      <c r="AX152" s="13" t="s">
        <v>77</v>
      </c>
      <c r="AY152" s="167" t="s">
        <v>123</v>
      </c>
    </row>
    <row r="153" spans="1:65" s="14" customFormat="1" ht="11.25">
      <c r="B153" s="174"/>
      <c r="D153" s="166" t="s">
        <v>131</v>
      </c>
      <c r="E153" s="175" t="s">
        <v>1</v>
      </c>
      <c r="F153" s="176" t="s">
        <v>136</v>
      </c>
      <c r="H153" s="177">
        <v>83.46</v>
      </c>
      <c r="I153" s="178"/>
      <c r="L153" s="174"/>
      <c r="M153" s="179"/>
      <c r="N153" s="180"/>
      <c r="O153" s="180"/>
      <c r="P153" s="180"/>
      <c r="Q153" s="180"/>
      <c r="R153" s="180"/>
      <c r="S153" s="180"/>
      <c r="T153" s="181"/>
      <c r="AT153" s="175" t="s">
        <v>131</v>
      </c>
      <c r="AU153" s="175" t="s">
        <v>130</v>
      </c>
      <c r="AV153" s="14" t="s">
        <v>129</v>
      </c>
      <c r="AW153" s="14" t="s">
        <v>33</v>
      </c>
      <c r="AX153" s="14" t="s">
        <v>85</v>
      </c>
      <c r="AY153" s="175" t="s">
        <v>123</v>
      </c>
    </row>
    <row r="154" spans="1:65" s="2" customFormat="1" ht="21.75" customHeight="1">
      <c r="A154" s="32"/>
      <c r="B154" s="150"/>
      <c r="C154" s="151" t="s">
        <v>143</v>
      </c>
      <c r="D154" s="151" t="s">
        <v>125</v>
      </c>
      <c r="E154" s="152" t="s">
        <v>299</v>
      </c>
      <c r="F154" s="153" t="s">
        <v>300</v>
      </c>
      <c r="G154" s="154" t="s">
        <v>154</v>
      </c>
      <c r="H154" s="155">
        <v>83.46</v>
      </c>
      <c r="I154" s="156"/>
      <c r="J154" s="157">
        <f>ROUND(I154*H154,2)</f>
        <v>0</v>
      </c>
      <c r="K154" s="158"/>
      <c r="L154" s="33"/>
      <c r="M154" s="159" t="s">
        <v>1</v>
      </c>
      <c r="N154" s="160" t="s">
        <v>43</v>
      </c>
      <c r="O154" s="61"/>
      <c r="P154" s="161">
        <f>O154*H154</f>
        <v>0</v>
      </c>
      <c r="Q154" s="161">
        <v>0</v>
      </c>
      <c r="R154" s="161">
        <f>Q154*H154</f>
        <v>0</v>
      </c>
      <c r="S154" s="161">
        <v>0</v>
      </c>
      <c r="T154" s="162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3" t="s">
        <v>129</v>
      </c>
      <c r="AT154" s="163" t="s">
        <v>125</v>
      </c>
      <c r="AU154" s="163" t="s">
        <v>130</v>
      </c>
      <c r="AY154" s="17" t="s">
        <v>123</v>
      </c>
      <c r="BE154" s="164">
        <f>IF(N154="základná",J154,0)</f>
        <v>0</v>
      </c>
      <c r="BF154" s="164">
        <f>IF(N154="znížená",J154,0)</f>
        <v>0</v>
      </c>
      <c r="BG154" s="164">
        <f>IF(N154="zákl. prenesená",J154,0)</f>
        <v>0</v>
      </c>
      <c r="BH154" s="164">
        <f>IF(N154="zníž. prenesená",J154,0)</f>
        <v>0</v>
      </c>
      <c r="BI154" s="164">
        <f>IF(N154="nulová",J154,0)</f>
        <v>0</v>
      </c>
      <c r="BJ154" s="17" t="s">
        <v>130</v>
      </c>
      <c r="BK154" s="164">
        <f>ROUND(I154*H154,2)</f>
        <v>0</v>
      </c>
      <c r="BL154" s="17" t="s">
        <v>129</v>
      </c>
      <c r="BM154" s="163" t="s">
        <v>155</v>
      </c>
    </row>
    <row r="155" spans="1:65" s="2" customFormat="1" ht="24.2" customHeight="1">
      <c r="A155" s="32"/>
      <c r="B155" s="150"/>
      <c r="C155" s="151" t="s">
        <v>157</v>
      </c>
      <c r="D155" s="151" t="s">
        <v>125</v>
      </c>
      <c r="E155" s="152" t="s">
        <v>301</v>
      </c>
      <c r="F155" s="153" t="s">
        <v>302</v>
      </c>
      <c r="G155" s="154" t="s">
        <v>128</v>
      </c>
      <c r="H155" s="155">
        <v>83.46</v>
      </c>
      <c r="I155" s="156"/>
      <c r="J155" s="157">
        <f>ROUND(I155*H155,2)</f>
        <v>0</v>
      </c>
      <c r="K155" s="158"/>
      <c r="L155" s="33"/>
      <c r="M155" s="159" t="s">
        <v>1</v>
      </c>
      <c r="N155" s="160" t="s">
        <v>43</v>
      </c>
      <c r="O155" s="61"/>
      <c r="P155" s="161">
        <f>O155*H155</f>
        <v>0</v>
      </c>
      <c r="Q155" s="161">
        <v>9.2599999999999991E-3</v>
      </c>
      <c r="R155" s="161">
        <f>Q155*H155</f>
        <v>0.77283959999999985</v>
      </c>
      <c r="S155" s="161">
        <v>0</v>
      </c>
      <c r="T155" s="162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3" t="s">
        <v>129</v>
      </c>
      <c r="AT155" s="163" t="s">
        <v>125</v>
      </c>
      <c r="AU155" s="163" t="s">
        <v>130</v>
      </c>
      <c r="AY155" s="17" t="s">
        <v>123</v>
      </c>
      <c r="BE155" s="164">
        <f>IF(N155="základná",J155,0)</f>
        <v>0</v>
      </c>
      <c r="BF155" s="164">
        <f>IF(N155="znížená",J155,0)</f>
        <v>0</v>
      </c>
      <c r="BG155" s="164">
        <f>IF(N155="zákl. prenesená",J155,0)</f>
        <v>0</v>
      </c>
      <c r="BH155" s="164">
        <f>IF(N155="zníž. prenesená",J155,0)</f>
        <v>0</v>
      </c>
      <c r="BI155" s="164">
        <f>IF(N155="nulová",J155,0)</f>
        <v>0</v>
      </c>
      <c r="BJ155" s="17" t="s">
        <v>130</v>
      </c>
      <c r="BK155" s="164">
        <f>ROUND(I155*H155,2)</f>
        <v>0</v>
      </c>
      <c r="BL155" s="17" t="s">
        <v>129</v>
      </c>
      <c r="BM155" s="163" t="s">
        <v>160</v>
      </c>
    </row>
    <row r="156" spans="1:65" s="2" customFormat="1" ht="24.2" customHeight="1">
      <c r="A156" s="32"/>
      <c r="B156" s="150"/>
      <c r="C156" s="151" t="s">
        <v>147</v>
      </c>
      <c r="D156" s="151" t="s">
        <v>125</v>
      </c>
      <c r="E156" s="152" t="s">
        <v>303</v>
      </c>
      <c r="F156" s="153" t="s">
        <v>304</v>
      </c>
      <c r="G156" s="154" t="s">
        <v>128</v>
      </c>
      <c r="H156" s="155">
        <v>83.46</v>
      </c>
      <c r="I156" s="156"/>
      <c r="J156" s="157">
        <f>ROUND(I156*H156,2)</f>
        <v>0</v>
      </c>
      <c r="K156" s="158"/>
      <c r="L156" s="33"/>
      <c r="M156" s="159" t="s">
        <v>1</v>
      </c>
      <c r="N156" s="160" t="s">
        <v>43</v>
      </c>
      <c r="O156" s="61"/>
      <c r="P156" s="161">
        <f>O156*H156</f>
        <v>0</v>
      </c>
      <c r="Q156" s="161">
        <v>0</v>
      </c>
      <c r="R156" s="161">
        <f>Q156*H156</f>
        <v>0</v>
      </c>
      <c r="S156" s="161">
        <v>0</v>
      </c>
      <c r="T156" s="162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3" t="s">
        <v>129</v>
      </c>
      <c r="AT156" s="163" t="s">
        <v>125</v>
      </c>
      <c r="AU156" s="163" t="s">
        <v>130</v>
      </c>
      <c r="AY156" s="17" t="s">
        <v>123</v>
      </c>
      <c r="BE156" s="164">
        <f>IF(N156="základná",J156,0)</f>
        <v>0</v>
      </c>
      <c r="BF156" s="164">
        <f>IF(N156="znížená",J156,0)</f>
        <v>0</v>
      </c>
      <c r="BG156" s="164">
        <f>IF(N156="zákl. prenesená",J156,0)</f>
        <v>0</v>
      </c>
      <c r="BH156" s="164">
        <f>IF(N156="zníž. prenesená",J156,0)</f>
        <v>0</v>
      </c>
      <c r="BI156" s="164">
        <f>IF(N156="nulová",J156,0)</f>
        <v>0</v>
      </c>
      <c r="BJ156" s="17" t="s">
        <v>130</v>
      </c>
      <c r="BK156" s="164">
        <f>ROUND(I156*H156,2)</f>
        <v>0</v>
      </c>
      <c r="BL156" s="17" t="s">
        <v>129</v>
      </c>
      <c r="BM156" s="163" t="s">
        <v>166</v>
      </c>
    </row>
    <row r="157" spans="1:65" s="2" customFormat="1" ht="37.9" customHeight="1">
      <c r="A157" s="32"/>
      <c r="B157" s="150"/>
      <c r="C157" s="151" t="s">
        <v>170</v>
      </c>
      <c r="D157" s="151" t="s">
        <v>125</v>
      </c>
      <c r="E157" s="152" t="s">
        <v>305</v>
      </c>
      <c r="F157" s="153" t="s">
        <v>306</v>
      </c>
      <c r="G157" s="154" t="s">
        <v>128</v>
      </c>
      <c r="H157" s="155">
        <v>375.10500000000002</v>
      </c>
      <c r="I157" s="156"/>
      <c r="J157" s="157">
        <f>ROUND(I157*H157,2)</f>
        <v>0</v>
      </c>
      <c r="K157" s="158"/>
      <c r="L157" s="33"/>
      <c r="M157" s="159" t="s">
        <v>1</v>
      </c>
      <c r="N157" s="160" t="s">
        <v>43</v>
      </c>
      <c r="O157" s="61"/>
      <c r="P157" s="161">
        <f>O157*H157</f>
        <v>0</v>
      </c>
      <c r="Q157" s="161">
        <v>0</v>
      </c>
      <c r="R157" s="161">
        <f>Q157*H157</f>
        <v>0</v>
      </c>
      <c r="S157" s="161">
        <v>0</v>
      </c>
      <c r="T157" s="162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3" t="s">
        <v>129</v>
      </c>
      <c r="AT157" s="163" t="s">
        <v>125</v>
      </c>
      <c r="AU157" s="163" t="s">
        <v>130</v>
      </c>
      <c r="AY157" s="17" t="s">
        <v>123</v>
      </c>
      <c r="BE157" s="164">
        <f>IF(N157="základná",J157,0)</f>
        <v>0</v>
      </c>
      <c r="BF157" s="164">
        <f>IF(N157="znížená",J157,0)</f>
        <v>0</v>
      </c>
      <c r="BG157" s="164">
        <f>IF(N157="zákl. prenesená",J157,0)</f>
        <v>0</v>
      </c>
      <c r="BH157" s="164">
        <f>IF(N157="zníž. prenesená",J157,0)</f>
        <v>0</v>
      </c>
      <c r="BI157" s="164">
        <f>IF(N157="nulová",J157,0)</f>
        <v>0</v>
      </c>
      <c r="BJ157" s="17" t="s">
        <v>130</v>
      </c>
      <c r="BK157" s="164">
        <f>ROUND(I157*H157,2)</f>
        <v>0</v>
      </c>
      <c r="BL157" s="17" t="s">
        <v>129</v>
      </c>
      <c r="BM157" s="163" t="s">
        <v>173</v>
      </c>
    </row>
    <row r="158" spans="1:65" s="13" customFormat="1" ht="11.25">
      <c r="B158" s="165"/>
      <c r="D158" s="166" t="s">
        <v>131</v>
      </c>
      <c r="E158" s="167" t="s">
        <v>1</v>
      </c>
      <c r="F158" s="168" t="s">
        <v>307</v>
      </c>
      <c r="H158" s="169">
        <v>375.10500000000002</v>
      </c>
      <c r="I158" s="170"/>
      <c r="L158" s="165"/>
      <c r="M158" s="171"/>
      <c r="N158" s="172"/>
      <c r="O158" s="172"/>
      <c r="P158" s="172"/>
      <c r="Q158" s="172"/>
      <c r="R158" s="172"/>
      <c r="S158" s="172"/>
      <c r="T158" s="173"/>
      <c r="AT158" s="167" t="s">
        <v>131</v>
      </c>
      <c r="AU158" s="167" t="s">
        <v>130</v>
      </c>
      <c r="AV158" s="13" t="s">
        <v>130</v>
      </c>
      <c r="AW158" s="13" t="s">
        <v>33</v>
      </c>
      <c r="AX158" s="13" t="s">
        <v>77</v>
      </c>
      <c r="AY158" s="167" t="s">
        <v>123</v>
      </c>
    </row>
    <row r="159" spans="1:65" s="14" customFormat="1" ht="11.25">
      <c r="B159" s="174"/>
      <c r="D159" s="166" t="s">
        <v>131</v>
      </c>
      <c r="E159" s="175" t="s">
        <v>1</v>
      </c>
      <c r="F159" s="176" t="s">
        <v>136</v>
      </c>
      <c r="H159" s="177">
        <v>375.10500000000002</v>
      </c>
      <c r="I159" s="178"/>
      <c r="L159" s="174"/>
      <c r="M159" s="179"/>
      <c r="N159" s="180"/>
      <c r="O159" s="180"/>
      <c r="P159" s="180"/>
      <c r="Q159" s="180"/>
      <c r="R159" s="180"/>
      <c r="S159" s="180"/>
      <c r="T159" s="181"/>
      <c r="AT159" s="175" t="s">
        <v>131</v>
      </c>
      <c r="AU159" s="175" t="s">
        <v>130</v>
      </c>
      <c r="AV159" s="14" t="s">
        <v>129</v>
      </c>
      <c r="AW159" s="14" t="s">
        <v>33</v>
      </c>
      <c r="AX159" s="14" t="s">
        <v>85</v>
      </c>
      <c r="AY159" s="175" t="s">
        <v>123</v>
      </c>
    </row>
    <row r="160" spans="1:65" s="2" customFormat="1" ht="44.25" customHeight="1">
      <c r="A160" s="32"/>
      <c r="B160" s="150"/>
      <c r="C160" s="151" t="s">
        <v>151</v>
      </c>
      <c r="D160" s="151" t="s">
        <v>125</v>
      </c>
      <c r="E160" s="152" t="s">
        <v>308</v>
      </c>
      <c r="F160" s="153" t="s">
        <v>309</v>
      </c>
      <c r="G160" s="154" t="s">
        <v>128</v>
      </c>
      <c r="H160" s="155">
        <v>750.21</v>
      </c>
      <c r="I160" s="156"/>
      <c r="J160" s="157">
        <f>ROUND(I160*H160,2)</f>
        <v>0</v>
      </c>
      <c r="K160" s="158"/>
      <c r="L160" s="33"/>
      <c r="M160" s="159" t="s">
        <v>1</v>
      </c>
      <c r="N160" s="160" t="s">
        <v>43</v>
      </c>
      <c r="O160" s="61"/>
      <c r="P160" s="161">
        <f>O160*H160</f>
        <v>0</v>
      </c>
      <c r="Q160" s="161">
        <v>0</v>
      </c>
      <c r="R160" s="161">
        <f>Q160*H160</f>
        <v>0</v>
      </c>
      <c r="S160" s="161">
        <v>0</v>
      </c>
      <c r="T160" s="162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3" t="s">
        <v>129</v>
      </c>
      <c r="AT160" s="163" t="s">
        <v>125</v>
      </c>
      <c r="AU160" s="163" t="s">
        <v>130</v>
      </c>
      <c r="AY160" s="17" t="s">
        <v>123</v>
      </c>
      <c r="BE160" s="164">
        <f>IF(N160="základná",J160,0)</f>
        <v>0</v>
      </c>
      <c r="BF160" s="164">
        <f>IF(N160="znížená",J160,0)</f>
        <v>0</v>
      </c>
      <c r="BG160" s="164">
        <f>IF(N160="zákl. prenesená",J160,0)</f>
        <v>0</v>
      </c>
      <c r="BH160" s="164">
        <f>IF(N160="zníž. prenesená",J160,0)</f>
        <v>0</v>
      </c>
      <c r="BI160" s="164">
        <f>IF(N160="nulová",J160,0)</f>
        <v>0</v>
      </c>
      <c r="BJ160" s="17" t="s">
        <v>130</v>
      </c>
      <c r="BK160" s="164">
        <f>ROUND(I160*H160,2)</f>
        <v>0</v>
      </c>
      <c r="BL160" s="17" t="s">
        <v>129</v>
      </c>
      <c r="BM160" s="163" t="s">
        <v>7</v>
      </c>
    </row>
    <row r="161" spans="1:65" s="2" customFormat="1" ht="33" customHeight="1">
      <c r="A161" s="32"/>
      <c r="B161" s="150"/>
      <c r="C161" s="151" t="s">
        <v>179</v>
      </c>
      <c r="D161" s="151" t="s">
        <v>125</v>
      </c>
      <c r="E161" s="152" t="s">
        <v>149</v>
      </c>
      <c r="F161" s="153" t="s">
        <v>150</v>
      </c>
      <c r="G161" s="154" t="s">
        <v>128</v>
      </c>
      <c r="H161" s="155">
        <v>375.10500000000002</v>
      </c>
      <c r="I161" s="156"/>
      <c r="J161" s="157">
        <f>ROUND(I161*H161,2)</f>
        <v>0</v>
      </c>
      <c r="K161" s="158"/>
      <c r="L161" s="33"/>
      <c r="M161" s="159" t="s">
        <v>1</v>
      </c>
      <c r="N161" s="160" t="s">
        <v>43</v>
      </c>
      <c r="O161" s="61"/>
      <c r="P161" s="161">
        <f>O161*H161</f>
        <v>0</v>
      </c>
      <c r="Q161" s="161">
        <v>0</v>
      </c>
      <c r="R161" s="161">
        <f>Q161*H161</f>
        <v>0</v>
      </c>
      <c r="S161" s="161">
        <v>0</v>
      </c>
      <c r="T161" s="162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3" t="s">
        <v>129</v>
      </c>
      <c r="AT161" s="163" t="s">
        <v>125</v>
      </c>
      <c r="AU161" s="163" t="s">
        <v>130</v>
      </c>
      <c r="AY161" s="17" t="s">
        <v>123</v>
      </c>
      <c r="BE161" s="164">
        <f>IF(N161="základná",J161,0)</f>
        <v>0</v>
      </c>
      <c r="BF161" s="164">
        <f>IF(N161="znížená",J161,0)</f>
        <v>0</v>
      </c>
      <c r="BG161" s="164">
        <f>IF(N161="zákl. prenesená",J161,0)</f>
        <v>0</v>
      </c>
      <c r="BH161" s="164">
        <f>IF(N161="zníž. prenesená",J161,0)</f>
        <v>0</v>
      </c>
      <c r="BI161" s="164">
        <f>IF(N161="nulová",J161,0)</f>
        <v>0</v>
      </c>
      <c r="BJ161" s="17" t="s">
        <v>130</v>
      </c>
      <c r="BK161" s="164">
        <f>ROUND(I161*H161,2)</f>
        <v>0</v>
      </c>
      <c r="BL161" s="17" t="s">
        <v>129</v>
      </c>
      <c r="BM161" s="163" t="s">
        <v>182</v>
      </c>
    </row>
    <row r="162" spans="1:65" s="2" customFormat="1" ht="24.2" customHeight="1">
      <c r="A162" s="32"/>
      <c r="B162" s="150"/>
      <c r="C162" s="151" t="s">
        <v>155</v>
      </c>
      <c r="D162" s="151" t="s">
        <v>125</v>
      </c>
      <c r="E162" s="152" t="s">
        <v>310</v>
      </c>
      <c r="F162" s="153" t="s">
        <v>311</v>
      </c>
      <c r="G162" s="154" t="s">
        <v>128</v>
      </c>
      <c r="H162" s="155">
        <v>18.079999999999998</v>
      </c>
      <c r="I162" s="156"/>
      <c r="J162" s="157">
        <f>ROUND(I162*H162,2)</f>
        <v>0</v>
      </c>
      <c r="K162" s="158"/>
      <c r="L162" s="33"/>
      <c r="M162" s="159" t="s">
        <v>1</v>
      </c>
      <c r="N162" s="160" t="s">
        <v>43</v>
      </c>
      <c r="O162" s="61"/>
      <c r="P162" s="161">
        <f>O162*H162</f>
        <v>0</v>
      </c>
      <c r="Q162" s="161">
        <v>0</v>
      </c>
      <c r="R162" s="161">
        <f>Q162*H162</f>
        <v>0</v>
      </c>
      <c r="S162" s="161">
        <v>0</v>
      </c>
      <c r="T162" s="162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3" t="s">
        <v>129</v>
      </c>
      <c r="AT162" s="163" t="s">
        <v>125</v>
      </c>
      <c r="AU162" s="163" t="s">
        <v>130</v>
      </c>
      <c r="AY162" s="17" t="s">
        <v>123</v>
      </c>
      <c r="BE162" s="164">
        <f>IF(N162="základná",J162,0)</f>
        <v>0</v>
      </c>
      <c r="BF162" s="164">
        <f>IF(N162="znížená",J162,0)</f>
        <v>0</v>
      </c>
      <c r="BG162" s="164">
        <f>IF(N162="zákl. prenesená",J162,0)</f>
        <v>0</v>
      </c>
      <c r="BH162" s="164">
        <f>IF(N162="zníž. prenesená",J162,0)</f>
        <v>0</v>
      </c>
      <c r="BI162" s="164">
        <f>IF(N162="nulová",J162,0)</f>
        <v>0</v>
      </c>
      <c r="BJ162" s="17" t="s">
        <v>130</v>
      </c>
      <c r="BK162" s="164">
        <f>ROUND(I162*H162,2)</f>
        <v>0</v>
      </c>
      <c r="BL162" s="17" t="s">
        <v>129</v>
      </c>
      <c r="BM162" s="163" t="s">
        <v>185</v>
      </c>
    </row>
    <row r="163" spans="1:65" s="13" customFormat="1" ht="11.25">
      <c r="B163" s="165"/>
      <c r="D163" s="166" t="s">
        <v>131</v>
      </c>
      <c r="E163" s="167" t="s">
        <v>1</v>
      </c>
      <c r="F163" s="168" t="s">
        <v>312</v>
      </c>
      <c r="H163" s="169">
        <v>3.36</v>
      </c>
      <c r="I163" s="170"/>
      <c r="L163" s="165"/>
      <c r="M163" s="171"/>
      <c r="N163" s="172"/>
      <c r="O163" s="172"/>
      <c r="P163" s="172"/>
      <c r="Q163" s="172"/>
      <c r="R163" s="172"/>
      <c r="S163" s="172"/>
      <c r="T163" s="173"/>
      <c r="AT163" s="167" t="s">
        <v>131</v>
      </c>
      <c r="AU163" s="167" t="s">
        <v>130</v>
      </c>
      <c r="AV163" s="13" t="s">
        <v>130</v>
      </c>
      <c r="AW163" s="13" t="s">
        <v>33</v>
      </c>
      <c r="AX163" s="13" t="s">
        <v>77</v>
      </c>
      <c r="AY163" s="167" t="s">
        <v>123</v>
      </c>
    </row>
    <row r="164" spans="1:65" s="13" customFormat="1" ht="11.25">
      <c r="B164" s="165"/>
      <c r="D164" s="166" t="s">
        <v>131</v>
      </c>
      <c r="E164" s="167" t="s">
        <v>1</v>
      </c>
      <c r="F164" s="168" t="s">
        <v>313</v>
      </c>
      <c r="H164" s="169">
        <v>14.72</v>
      </c>
      <c r="I164" s="170"/>
      <c r="L164" s="165"/>
      <c r="M164" s="171"/>
      <c r="N164" s="172"/>
      <c r="O164" s="172"/>
      <c r="P164" s="172"/>
      <c r="Q164" s="172"/>
      <c r="R164" s="172"/>
      <c r="S164" s="172"/>
      <c r="T164" s="173"/>
      <c r="AT164" s="167" t="s">
        <v>131</v>
      </c>
      <c r="AU164" s="167" t="s">
        <v>130</v>
      </c>
      <c r="AV164" s="13" t="s">
        <v>130</v>
      </c>
      <c r="AW164" s="13" t="s">
        <v>33</v>
      </c>
      <c r="AX164" s="13" t="s">
        <v>77</v>
      </c>
      <c r="AY164" s="167" t="s">
        <v>123</v>
      </c>
    </row>
    <row r="165" spans="1:65" s="14" customFormat="1" ht="11.25">
      <c r="B165" s="174"/>
      <c r="D165" s="166" t="s">
        <v>131</v>
      </c>
      <c r="E165" s="175" t="s">
        <v>1</v>
      </c>
      <c r="F165" s="176" t="s">
        <v>136</v>
      </c>
      <c r="H165" s="177">
        <v>18.079999999999998</v>
      </c>
      <c r="I165" s="178"/>
      <c r="L165" s="174"/>
      <c r="M165" s="179"/>
      <c r="N165" s="180"/>
      <c r="O165" s="180"/>
      <c r="P165" s="180"/>
      <c r="Q165" s="180"/>
      <c r="R165" s="180"/>
      <c r="S165" s="180"/>
      <c r="T165" s="181"/>
      <c r="AT165" s="175" t="s">
        <v>131</v>
      </c>
      <c r="AU165" s="175" t="s">
        <v>130</v>
      </c>
      <c r="AV165" s="14" t="s">
        <v>129</v>
      </c>
      <c r="AW165" s="14" t="s">
        <v>33</v>
      </c>
      <c r="AX165" s="14" t="s">
        <v>85</v>
      </c>
      <c r="AY165" s="175" t="s">
        <v>123</v>
      </c>
    </row>
    <row r="166" spans="1:65" s="2" customFormat="1" ht="24.2" customHeight="1">
      <c r="A166" s="32"/>
      <c r="B166" s="150"/>
      <c r="C166" s="151" t="s">
        <v>187</v>
      </c>
      <c r="D166" s="151" t="s">
        <v>125</v>
      </c>
      <c r="E166" s="152" t="s">
        <v>314</v>
      </c>
      <c r="F166" s="153" t="s">
        <v>315</v>
      </c>
      <c r="G166" s="154" t="s">
        <v>128</v>
      </c>
      <c r="H166" s="155">
        <v>91.8</v>
      </c>
      <c r="I166" s="156"/>
      <c r="J166" s="157">
        <f>ROUND(I166*H166,2)</f>
        <v>0</v>
      </c>
      <c r="K166" s="158"/>
      <c r="L166" s="33"/>
      <c r="M166" s="159" t="s">
        <v>1</v>
      </c>
      <c r="N166" s="160" t="s">
        <v>43</v>
      </c>
      <c r="O166" s="61"/>
      <c r="P166" s="161">
        <f>O166*H166</f>
        <v>0</v>
      </c>
      <c r="Q166" s="161">
        <v>0</v>
      </c>
      <c r="R166" s="161">
        <f>Q166*H166</f>
        <v>0</v>
      </c>
      <c r="S166" s="161">
        <v>0</v>
      </c>
      <c r="T166" s="162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3" t="s">
        <v>129</v>
      </c>
      <c r="AT166" s="163" t="s">
        <v>125</v>
      </c>
      <c r="AU166" s="163" t="s">
        <v>130</v>
      </c>
      <c r="AY166" s="17" t="s">
        <v>123</v>
      </c>
      <c r="BE166" s="164">
        <f>IF(N166="základná",J166,0)</f>
        <v>0</v>
      </c>
      <c r="BF166" s="164">
        <f>IF(N166="znížená",J166,0)</f>
        <v>0</v>
      </c>
      <c r="BG166" s="164">
        <f>IF(N166="zákl. prenesená",J166,0)</f>
        <v>0</v>
      </c>
      <c r="BH166" s="164">
        <f>IF(N166="zníž. prenesená",J166,0)</f>
        <v>0</v>
      </c>
      <c r="BI166" s="164">
        <f>IF(N166="nulová",J166,0)</f>
        <v>0</v>
      </c>
      <c r="BJ166" s="17" t="s">
        <v>130</v>
      </c>
      <c r="BK166" s="164">
        <f>ROUND(I166*H166,2)</f>
        <v>0</v>
      </c>
      <c r="BL166" s="17" t="s">
        <v>129</v>
      </c>
      <c r="BM166" s="163" t="s">
        <v>190</v>
      </c>
    </row>
    <row r="167" spans="1:65" s="13" customFormat="1" ht="11.25">
      <c r="B167" s="165"/>
      <c r="D167" s="166" t="s">
        <v>131</v>
      </c>
      <c r="E167" s="167" t="s">
        <v>1</v>
      </c>
      <c r="F167" s="168" t="s">
        <v>316</v>
      </c>
      <c r="H167" s="169">
        <v>91.8</v>
      </c>
      <c r="I167" s="170"/>
      <c r="L167" s="165"/>
      <c r="M167" s="171"/>
      <c r="N167" s="172"/>
      <c r="O167" s="172"/>
      <c r="P167" s="172"/>
      <c r="Q167" s="172"/>
      <c r="R167" s="172"/>
      <c r="S167" s="172"/>
      <c r="T167" s="173"/>
      <c r="AT167" s="167" t="s">
        <v>131</v>
      </c>
      <c r="AU167" s="167" t="s">
        <v>130</v>
      </c>
      <c r="AV167" s="13" t="s">
        <v>130</v>
      </c>
      <c r="AW167" s="13" t="s">
        <v>33</v>
      </c>
      <c r="AX167" s="13" t="s">
        <v>77</v>
      </c>
      <c r="AY167" s="167" t="s">
        <v>123</v>
      </c>
    </row>
    <row r="168" spans="1:65" s="14" customFormat="1" ht="11.25">
      <c r="B168" s="174"/>
      <c r="D168" s="166" t="s">
        <v>131</v>
      </c>
      <c r="E168" s="175" t="s">
        <v>1</v>
      </c>
      <c r="F168" s="176" t="s">
        <v>136</v>
      </c>
      <c r="H168" s="177">
        <v>91.8</v>
      </c>
      <c r="I168" s="178"/>
      <c r="L168" s="174"/>
      <c r="M168" s="179"/>
      <c r="N168" s="180"/>
      <c r="O168" s="180"/>
      <c r="P168" s="180"/>
      <c r="Q168" s="180"/>
      <c r="R168" s="180"/>
      <c r="S168" s="180"/>
      <c r="T168" s="181"/>
      <c r="AT168" s="175" t="s">
        <v>131</v>
      </c>
      <c r="AU168" s="175" t="s">
        <v>130</v>
      </c>
      <c r="AV168" s="14" t="s">
        <v>129</v>
      </c>
      <c r="AW168" s="14" t="s">
        <v>33</v>
      </c>
      <c r="AX168" s="14" t="s">
        <v>85</v>
      </c>
      <c r="AY168" s="175" t="s">
        <v>123</v>
      </c>
    </row>
    <row r="169" spans="1:65" s="2" customFormat="1" ht="16.5" customHeight="1">
      <c r="A169" s="32"/>
      <c r="B169" s="150"/>
      <c r="C169" s="182" t="s">
        <v>160</v>
      </c>
      <c r="D169" s="182" t="s">
        <v>174</v>
      </c>
      <c r="E169" s="183" t="s">
        <v>317</v>
      </c>
      <c r="F169" s="184" t="s">
        <v>318</v>
      </c>
      <c r="G169" s="185" t="s">
        <v>213</v>
      </c>
      <c r="H169" s="186">
        <v>156.06</v>
      </c>
      <c r="I169" s="187"/>
      <c r="J169" s="188">
        <f>ROUND(I169*H169,2)</f>
        <v>0</v>
      </c>
      <c r="K169" s="189"/>
      <c r="L169" s="190"/>
      <c r="M169" s="191" t="s">
        <v>1</v>
      </c>
      <c r="N169" s="192" t="s">
        <v>43</v>
      </c>
      <c r="O169" s="61"/>
      <c r="P169" s="161">
        <f>O169*H169</f>
        <v>0</v>
      </c>
      <c r="Q169" s="161">
        <v>1</v>
      </c>
      <c r="R169" s="161">
        <f>Q169*H169</f>
        <v>156.06</v>
      </c>
      <c r="S169" s="161">
        <v>0</v>
      </c>
      <c r="T169" s="162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3" t="s">
        <v>147</v>
      </c>
      <c r="AT169" s="163" t="s">
        <v>174</v>
      </c>
      <c r="AU169" s="163" t="s">
        <v>130</v>
      </c>
      <c r="AY169" s="17" t="s">
        <v>123</v>
      </c>
      <c r="BE169" s="164">
        <f>IF(N169="základná",J169,0)</f>
        <v>0</v>
      </c>
      <c r="BF169" s="164">
        <f>IF(N169="znížená",J169,0)</f>
        <v>0</v>
      </c>
      <c r="BG169" s="164">
        <f>IF(N169="zákl. prenesená",J169,0)</f>
        <v>0</v>
      </c>
      <c r="BH169" s="164">
        <f>IF(N169="zníž. prenesená",J169,0)</f>
        <v>0</v>
      </c>
      <c r="BI169" s="164">
        <f>IF(N169="nulová",J169,0)</f>
        <v>0</v>
      </c>
      <c r="BJ169" s="17" t="s">
        <v>130</v>
      </c>
      <c r="BK169" s="164">
        <f>ROUND(I169*H169,2)</f>
        <v>0</v>
      </c>
      <c r="BL169" s="17" t="s">
        <v>129</v>
      </c>
      <c r="BM169" s="163" t="s">
        <v>195</v>
      </c>
    </row>
    <row r="170" spans="1:65" s="13" customFormat="1" ht="11.25">
      <c r="B170" s="165"/>
      <c r="D170" s="166" t="s">
        <v>131</v>
      </c>
      <c r="E170" s="167" t="s">
        <v>1</v>
      </c>
      <c r="F170" s="168" t="s">
        <v>319</v>
      </c>
      <c r="H170" s="169">
        <v>156.06</v>
      </c>
      <c r="I170" s="170"/>
      <c r="L170" s="165"/>
      <c r="M170" s="171"/>
      <c r="N170" s="172"/>
      <c r="O170" s="172"/>
      <c r="P170" s="172"/>
      <c r="Q170" s="172"/>
      <c r="R170" s="172"/>
      <c r="S170" s="172"/>
      <c r="T170" s="173"/>
      <c r="AT170" s="167" t="s">
        <v>131</v>
      </c>
      <c r="AU170" s="167" t="s">
        <v>130</v>
      </c>
      <c r="AV170" s="13" t="s">
        <v>130</v>
      </c>
      <c r="AW170" s="13" t="s">
        <v>33</v>
      </c>
      <c r="AX170" s="13" t="s">
        <v>77</v>
      </c>
      <c r="AY170" s="167" t="s">
        <v>123</v>
      </c>
    </row>
    <row r="171" spans="1:65" s="14" customFormat="1" ht="11.25">
      <c r="B171" s="174"/>
      <c r="D171" s="166" t="s">
        <v>131</v>
      </c>
      <c r="E171" s="175" t="s">
        <v>1</v>
      </c>
      <c r="F171" s="176" t="s">
        <v>136</v>
      </c>
      <c r="H171" s="177">
        <v>156.06</v>
      </c>
      <c r="I171" s="178"/>
      <c r="L171" s="174"/>
      <c r="M171" s="179"/>
      <c r="N171" s="180"/>
      <c r="O171" s="180"/>
      <c r="P171" s="180"/>
      <c r="Q171" s="180"/>
      <c r="R171" s="180"/>
      <c r="S171" s="180"/>
      <c r="T171" s="181"/>
      <c r="AT171" s="175" t="s">
        <v>131</v>
      </c>
      <c r="AU171" s="175" t="s">
        <v>130</v>
      </c>
      <c r="AV171" s="14" t="s">
        <v>129</v>
      </c>
      <c r="AW171" s="14" t="s">
        <v>33</v>
      </c>
      <c r="AX171" s="14" t="s">
        <v>85</v>
      </c>
      <c r="AY171" s="175" t="s">
        <v>123</v>
      </c>
    </row>
    <row r="172" spans="1:65" s="12" customFormat="1" ht="22.9" customHeight="1">
      <c r="B172" s="137"/>
      <c r="D172" s="138" t="s">
        <v>76</v>
      </c>
      <c r="E172" s="148" t="s">
        <v>140</v>
      </c>
      <c r="F172" s="148" t="s">
        <v>163</v>
      </c>
      <c r="I172" s="140"/>
      <c r="J172" s="149">
        <f>BK172</f>
        <v>0</v>
      </c>
      <c r="L172" s="137"/>
      <c r="M172" s="142"/>
      <c r="N172" s="143"/>
      <c r="O172" s="143"/>
      <c r="P172" s="144">
        <f>SUM(P173:P181)</f>
        <v>0</v>
      </c>
      <c r="Q172" s="143"/>
      <c r="R172" s="144">
        <f>SUM(R173:R181)</f>
        <v>7.6466112000000006</v>
      </c>
      <c r="S172" s="143"/>
      <c r="T172" s="145">
        <f>SUM(T173:T181)</f>
        <v>0</v>
      </c>
      <c r="AR172" s="138" t="s">
        <v>85</v>
      </c>
      <c r="AT172" s="146" t="s">
        <v>76</v>
      </c>
      <c r="AU172" s="146" t="s">
        <v>85</v>
      </c>
      <c r="AY172" s="138" t="s">
        <v>123</v>
      </c>
      <c r="BK172" s="147">
        <f>SUM(BK173:BK181)</f>
        <v>0</v>
      </c>
    </row>
    <row r="173" spans="1:65" s="2" customFormat="1" ht="24.2" customHeight="1">
      <c r="A173" s="32"/>
      <c r="B173" s="150"/>
      <c r="C173" s="151" t="s">
        <v>196</v>
      </c>
      <c r="D173" s="151" t="s">
        <v>125</v>
      </c>
      <c r="E173" s="152" t="s">
        <v>320</v>
      </c>
      <c r="F173" s="153" t="s">
        <v>321</v>
      </c>
      <c r="G173" s="154" t="s">
        <v>128</v>
      </c>
      <c r="H173" s="155">
        <v>1.68</v>
      </c>
      <c r="I173" s="156"/>
      <c r="J173" s="157">
        <f>ROUND(I173*H173,2)</f>
        <v>0</v>
      </c>
      <c r="K173" s="158"/>
      <c r="L173" s="33"/>
      <c r="M173" s="159" t="s">
        <v>1</v>
      </c>
      <c r="N173" s="160" t="s">
        <v>43</v>
      </c>
      <c r="O173" s="61"/>
      <c r="P173" s="161">
        <f>O173*H173</f>
        <v>0</v>
      </c>
      <c r="Q173" s="161">
        <v>2.2374200000000002</v>
      </c>
      <c r="R173" s="161">
        <f>Q173*H173</f>
        <v>3.7588656</v>
      </c>
      <c r="S173" s="161">
        <v>0</v>
      </c>
      <c r="T173" s="162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3" t="s">
        <v>129</v>
      </c>
      <c r="AT173" s="163" t="s">
        <v>125</v>
      </c>
      <c r="AU173" s="163" t="s">
        <v>130</v>
      </c>
      <c r="AY173" s="17" t="s">
        <v>123</v>
      </c>
      <c r="BE173" s="164">
        <f>IF(N173="základná",J173,0)</f>
        <v>0</v>
      </c>
      <c r="BF173" s="164">
        <f>IF(N173="znížená",J173,0)</f>
        <v>0</v>
      </c>
      <c r="BG173" s="164">
        <f>IF(N173="zákl. prenesená",J173,0)</f>
        <v>0</v>
      </c>
      <c r="BH173" s="164">
        <f>IF(N173="zníž. prenesená",J173,0)</f>
        <v>0</v>
      </c>
      <c r="BI173" s="164">
        <f>IF(N173="nulová",J173,0)</f>
        <v>0</v>
      </c>
      <c r="BJ173" s="17" t="s">
        <v>130</v>
      </c>
      <c r="BK173" s="164">
        <f>ROUND(I173*H173,2)</f>
        <v>0</v>
      </c>
      <c r="BL173" s="17" t="s">
        <v>129</v>
      </c>
      <c r="BM173" s="163" t="s">
        <v>199</v>
      </c>
    </row>
    <row r="174" spans="1:65" s="13" customFormat="1" ht="11.25">
      <c r="B174" s="165"/>
      <c r="D174" s="166" t="s">
        <v>131</v>
      </c>
      <c r="E174" s="167" t="s">
        <v>1</v>
      </c>
      <c r="F174" s="168" t="s">
        <v>322</v>
      </c>
      <c r="H174" s="169">
        <v>1.68</v>
      </c>
      <c r="I174" s="170"/>
      <c r="L174" s="165"/>
      <c r="M174" s="171"/>
      <c r="N174" s="172"/>
      <c r="O174" s="172"/>
      <c r="P174" s="172"/>
      <c r="Q174" s="172"/>
      <c r="R174" s="172"/>
      <c r="S174" s="172"/>
      <c r="T174" s="173"/>
      <c r="AT174" s="167" t="s">
        <v>131</v>
      </c>
      <c r="AU174" s="167" t="s">
        <v>130</v>
      </c>
      <c r="AV174" s="13" t="s">
        <v>130</v>
      </c>
      <c r="AW174" s="13" t="s">
        <v>33</v>
      </c>
      <c r="AX174" s="13" t="s">
        <v>77</v>
      </c>
      <c r="AY174" s="167" t="s">
        <v>123</v>
      </c>
    </row>
    <row r="175" spans="1:65" s="14" customFormat="1" ht="11.25">
      <c r="B175" s="174"/>
      <c r="D175" s="166" t="s">
        <v>131</v>
      </c>
      <c r="E175" s="175" t="s">
        <v>1</v>
      </c>
      <c r="F175" s="176" t="s">
        <v>136</v>
      </c>
      <c r="H175" s="177">
        <v>1.68</v>
      </c>
      <c r="I175" s="178"/>
      <c r="L175" s="174"/>
      <c r="M175" s="179"/>
      <c r="N175" s="180"/>
      <c r="O175" s="180"/>
      <c r="P175" s="180"/>
      <c r="Q175" s="180"/>
      <c r="R175" s="180"/>
      <c r="S175" s="180"/>
      <c r="T175" s="181"/>
      <c r="AT175" s="175" t="s">
        <v>131</v>
      </c>
      <c r="AU175" s="175" t="s">
        <v>130</v>
      </c>
      <c r="AV175" s="14" t="s">
        <v>129</v>
      </c>
      <c r="AW175" s="14" t="s">
        <v>33</v>
      </c>
      <c r="AX175" s="14" t="s">
        <v>85</v>
      </c>
      <c r="AY175" s="175" t="s">
        <v>123</v>
      </c>
    </row>
    <row r="176" spans="1:65" s="2" customFormat="1" ht="33" customHeight="1">
      <c r="A176" s="32"/>
      <c r="B176" s="150"/>
      <c r="C176" s="151" t="s">
        <v>166</v>
      </c>
      <c r="D176" s="151" t="s">
        <v>125</v>
      </c>
      <c r="E176" s="152" t="s">
        <v>164</v>
      </c>
      <c r="F176" s="153" t="s">
        <v>165</v>
      </c>
      <c r="G176" s="154" t="s">
        <v>154</v>
      </c>
      <c r="H176" s="155">
        <v>10.08</v>
      </c>
      <c r="I176" s="156"/>
      <c r="J176" s="157">
        <f>ROUND(I176*H176,2)</f>
        <v>0</v>
      </c>
      <c r="K176" s="158"/>
      <c r="L176" s="33"/>
      <c r="M176" s="159" t="s">
        <v>1</v>
      </c>
      <c r="N176" s="160" t="s">
        <v>43</v>
      </c>
      <c r="O176" s="61"/>
      <c r="P176" s="161">
        <f>O176*H176</f>
        <v>0</v>
      </c>
      <c r="Q176" s="161">
        <v>0.14907000000000001</v>
      </c>
      <c r="R176" s="161">
        <f>Q176*H176</f>
        <v>1.5026256</v>
      </c>
      <c r="S176" s="161">
        <v>0</v>
      </c>
      <c r="T176" s="162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63" t="s">
        <v>129</v>
      </c>
      <c r="AT176" s="163" t="s">
        <v>125</v>
      </c>
      <c r="AU176" s="163" t="s">
        <v>130</v>
      </c>
      <c r="AY176" s="17" t="s">
        <v>123</v>
      </c>
      <c r="BE176" s="164">
        <f>IF(N176="základná",J176,0)</f>
        <v>0</v>
      </c>
      <c r="BF176" s="164">
        <f>IF(N176="znížená",J176,0)</f>
        <v>0</v>
      </c>
      <c r="BG176" s="164">
        <f>IF(N176="zákl. prenesená",J176,0)</f>
        <v>0</v>
      </c>
      <c r="BH176" s="164">
        <f>IF(N176="zníž. prenesená",J176,0)</f>
        <v>0</v>
      </c>
      <c r="BI176" s="164">
        <f>IF(N176="nulová",J176,0)</f>
        <v>0</v>
      </c>
      <c r="BJ176" s="17" t="s">
        <v>130</v>
      </c>
      <c r="BK176" s="164">
        <f>ROUND(I176*H176,2)</f>
        <v>0</v>
      </c>
      <c r="BL176" s="17" t="s">
        <v>129</v>
      </c>
      <c r="BM176" s="163" t="s">
        <v>202</v>
      </c>
    </row>
    <row r="177" spans="1:65" s="13" customFormat="1" ht="11.25">
      <c r="B177" s="165"/>
      <c r="D177" s="166" t="s">
        <v>131</v>
      </c>
      <c r="E177" s="167" t="s">
        <v>1</v>
      </c>
      <c r="F177" s="168" t="s">
        <v>323</v>
      </c>
      <c r="H177" s="169">
        <v>10.08</v>
      </c>
      <c r="I177" s="170"/>
      <c r="L177" s="165"/>
      <c r="M177" s="171"/>
      <c r="N177" s="172"/>
      <c r="O177" s="172"/>
      <c r="P177" s="172"/>
      <c r="Q177" s="172"/>
      <c r="R177" s="172"/>
      <c r="S177" s="172"/>
      <c r="T177" s="173"/>
      <c r="AT177" s="167" t="s">
        <v>131</v>
      </c>
      <c r="AU177" s="167" t="s">
        <v>130</v>
      </c>
      <c r="AV177" s="13" t="s">
        <v>130</v>
      </c>
      <c r="AW177" s="13" t="s">
        <v>33</v>
      </c>
      <c r="AX177" s="13" t="s">
        <v>77</v>
      </c>
      <c r="AY177" s="167" t="s">
        <v>123</v>
      </c>
    </row>
    <row r="178" spans="1:65" s="14" customFormat="1" ht="11.25">
      <c r="B178" s="174"/>
      <c r="D178" s="166" t="s">
        <v>131</v>
      </c>
      <c r="E178" s="175" t="s">
        <v>1</v>
      </c>
      <c r="F178" s="176" t="s">
        <v>136</v>
      </c>
      <c r="H178" s="177">
        <v>10.08</v>
      </c>
      <c r="I178" s="178"/>
      <c r="L178" s="174"/>
      <c r="M178" s="179"/>
      <c r="N178" s="180"/>
      <c r="O178" s="180"/>
      <c r="P178" s="180"/>
      <c r="Q178" s="180"/>
      <c r="R178" s="180"/>
      <c r="S178" s="180"/>
      <c r="T178" s="181"/>
      <c r="AT178" s="175" t="s">
        <v>131</v>
      </c>
      <c r="AU178" s="175" t="s">
        <v>130</v>
      </c>
      <c r="AV178" s="14" t="s">
        <v>129</v>
      </c>
      <c r="AW178" s="14" t="s">
        <v>33</v>
      </c>
      <c r="AX178" s="14" t="s">
        <v>85</v>
      </c>
      <c r="AY178" s="175" t="s">
        <v>123</v>
      </c>
    </row>
    <row r="179" spans="1:65" s="2" customFormat="1" ht="33" customHeight="1">
      <c r="A179" s="32"/>
      <c r="B179" s="150"/>
      <c r="C179" s="151" t="s">
        <v>203</v>
      </c>
      <c r="D179" s="151" t="s">
        <v>125</v>
      </c>
      <c r="E179" s="152" t="s">
        <v>164</v>
      </c>
      <c r="F179" s="153" t="s">
        <v>165</v>
      </c>
      <c r="G179" s="154" t="s">
        <v>154</v>
      </c>
      <c r="H179" s="155">
        <v>16</v>
      </c>
      <c r="I179" s="156"/>
      <c r="J179" s="157">
        <f>ROUND(I179*H179,2)</f>
        <v>0</v>
      </c>
      <c r="K179" s="158"/>
      <c r="L179" s="33"/>
      <c r="M179" s="159" t="s">
        <v>1</v>
      </c>
      <c r="N179" s="160" t="s">
        <v>43</v>
      </c>
      <c r="O179" s="61"/>
      <c r="P179" s="161">
        <f>O179*H179</f>
        <v>0</v>
      </c>
      <c r="Q179" s="161">
        <v>0.14907000000000001</v>
      </c>
      <c r="R179" s="161">
        <f>Q179*H179</f>
        <v>2.3851200000000001</v>
      </c>
      <c r="S179" s="161">
        <v>0</v>
      </c>
      <c r="T179" s="162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63" t="s">
        <v>129</v>
      </c>
      <c r="AT179" s="163" t="s">
        <v>125</v>
      </c>
      <c r="AU179" s="163" t="s">
        <v>130</v>
      </c>
      <c r="AY179" s="17" t="s">
        <v>123</v>
      </c>
      <c r="BE179" s="164">
        <f>IF(N179="základná",J179,0)</f>
        <v>0</v>
      </c>
      <c r="BF179" s="164">
        <f>IF(N179="znížená",J179,0)</f>
        <v>0</v>
      </c>
      <c r="BG179" s="164">
        <f>IF(N179="zákl. prenesená",J179,0)</f>
        <v>0</v>
      </c>
      <c r="BH179" s="164">
        <f>IF(N179="zníž. prenesená",J179,0)</f>
        <v>0</v>
      </c>
      <c r="BI179" s="164">
        <f>IF(N179="nulová",J179,0)</f>
        <v>0</v>
      </c>
      <c r="BJ179" s="17" t="s">
        <v>130</v>
      </c>
      <c r="BK179" s="164">
        <f>ROUND(I179*H179,2)</f>
        <v>0</v>
      </c>
      <c r="BL179" s="17" t="s">
        <v>129</v>
      </c>
      <c r="BM179" s="163" t="s">
        <v>207</v>
      </c>
    </row>
    <row r="180" spans="1:65" s="13" customFormat="1" ht="11.25">
      <c r="B180" s="165"/>
      <c r="D180" s="166" t="s">
        <v>131</v>
      </c>
      <c r="E180" s="167" t="s">
        <v>1</v>
      </c>
      <c r="F180" s="168" t="s">
        <v>324</v>
      </c>
      <c r="H180" s="169">
        <v>16</v>
      </c>
      <c r="I180" s="170"/>
      <c r="L180" s="165"/>
      <c r="M180" s="171"/>
      <c r="N180" s="172"/>
      <c r="O180" s="172"/>
      <c r="P180" s="172"/>
      <c r="Q180" s="172"/>
      <c r="R180" s="172"/>
      <c r="S180" s="172"/>
      <c r="T180" s="173"/>
      <c r="AT180" s="167" t="s">
        <v>131</v>
      </c>
      <c r="AU180" s="167" t="s">
        <v>130</v>
      </c>
      <c r="AV180" s="13" t="s">
        <v>130</v>
      </c>
      <c r="AW180" s="13" t="s">
        <v>33</v>
      </c>
      <c r="AX180" s="13" t="s">
        <v>77</v>
      </c>
      <c r="AY180" s="167" t="s">
        <v>123</v>
      </c>
    </row>
    <row r="181" spans="1:65" s="14" customFormat="1" ht="11.25">
      <c r="B181" s="174"/>
      <c r="D181" s="166" t="s">
        <v>131</v>
      </c>
      <c r="E181" s="175" t="s">
        <v>1</v>
      </c>
      <c r="F181" s="176" t="s">
        <v>136</v>
      </c>
      <c r="H181" s="177">
        <v>16</v>
      </c>
      <c r="I181" s="178"/>
      <c r="L181" s="174"/>
      <c r="M181" s="179"/>
      <c r="N181" s="180"/>
      <c r="O181" s="180"/>
      <c r="P181" s="180"/>
      <c r="Q181" s="180"/>
      <c r="R181" s="180"/>
      <c r="S181" s="180"/>
      <c r="T181" s="181"/>
      <c r="AT181" s="175" t="s">
        <v>131</v>
      </c>
      <c r="AU181" s="175" t="s">
        <v>130</v>
      </c>
      <c r="AV181" s="14" t="s">
        <v>129</v>
      </c>
      <c r="AW181" s="14" t="s">
        <v>33</v>
      </c>
      <c r="AX181" s="14" t="s">
        <v>85</v>
      </c>
      <c r="AY181" s="175" t="s">
        <v>123</v>
      </c>
    </row>
    <row r="182" spans="1:65" s="12" customFormat="1" ht="22.9" customHeight="1">
      <c r="B182" s="137"/>
      <c r="D182" s="138" t="s">
        <v>76</v>
      </c>
      <c r="E182" s="148" t="s">
        <v>129</v>
      </c>
      <c r="F182" s="148" t="s">
        <v>169</v>
      </c>
      <c r="I182" s="140"/>
      <c r="J182" s="149">
        <f>BK182</f>
        <v>0</v>
      </c>
      <c r="L182" s="137"/>
      <c r="M182" s="142"/>
      <c r="N182" s="143"/>
      <c r="O182" s="143"/>
      <c r="P182" s="144">
        <f>SUM(P183:P203)</f>
        <v>0</v>
      </c>
      <c r="Q182" s="143"/>
      <c r="R182" s="144">
        <f>SUM(R183:R203)</f>
        <v>55.155051399999998</v>
      </c>
      <c r="S182" s="143"/>
      <c r="T182" s="145">
        <f>SUM(T183:T203)</f>
        <v>0</v>
      </c>
      <c r="AR182" s="138" t="s">
        <v>85</v>
      </c>
      <c r="AT182" s="146" t="s">
        <v>76</v>
      </c>
      <c r="AU182" s="146" t="s">
        <v>85</v>
      </c>
      <c r="AY182" s="138" t="s">
        <v>123</v>
      </c>
      <c r="BK182" s="147">
        <f>SUM(BK183:BK203)</f>
        <v>0</v>
      </c>
    </row>
    <row r="183" spans="1:65" s="2" customFormat="1" ht="33" customHeight="1">
      <c r="A183" s="32"/>
      <c r="B183" s="150"/>
      <c r="C183" s="151" t="s">
        <v>173</v>
      </c>
      <c r="D183" s="151" t="s">
        <v>125</v>
      </c>
      <c r="E183" s="152" t="s">
        <v>325</v>
      </c>
      <c r="F183" s="153" t="s">
        <v>326</v>
      </c>
      <c r="G183" s="154" t="s">
        <v>128</v>
      </c>
      <c r="H183" s="155">
        <v>25.5</v>
      </c>
      <c r="I183" s="156"/>
      <c r="J183" s="157">
        <f>ROUND(I183*H183,2)</f>
        <v>0</v>
      </c>
      <c r="K183" s="158"/>
      <c r="L183" s="33"/>
      <c r="M183" s="159" t="s">
        <v>1</v>
      </c>
      <c r="N183" s="160" t="s">
        <v>43</v>
      </c>
      <c r="O183" s="61"/>
      <c r="P183" s="161">
        <f>O183*H183</f>
        <v>0</v>
      </c>
      <c r="Q183" s="161">
        <v>1.89076</v>
      </c>
      <c r="R183" s="161">
        <f>Q183*H183</f>
        <v>48.214379999999998</v>
      </c>
      <c r="S183" s="161">
        <v>0</v>
      </c>
      <c r="T183" s="162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63" t="s">
        <v>129</v>
      </c>
      <c r="AT183" s="163" t="s">
        <v>125</v>
      </c>
      <c r="AU183" s="163" t="s">
        <v>130</v>
      </c>
      <c r="AY183" s="17" t="s">
        <v>123</v>
      </c>
      <c r="BE183" s="164">
        <f>IF(N183="základná",J183,0)</f>
        <v>0</v>
      </c>
      <c r="BF183" s="164">
        <f>IF(N183="znížená",J183,0)</f>
        <v>0</v>
      </c>
      <c r="BG183" s="164">
        <f>IF(N183="zákl. prenesená",J183,0)</f>
        <v>0</v>
      </c>
      <c r="BH183" s="164">
        <f>IF(N183="zníž. prenesená",J183,0)</f>
        <v>0</v>
      </c>
      <c r="BI183" s="164">
        <f>IF(N183="nulová",J183,0)</f>
        <v>0</v>
      </c>
      <c r="BJ183" s="17" t="s">
        <v>130</v>
      </c>
      <c r="BK183" s="164">
        <f>ROUND(I183*H183,2)</f>
        <v>0</v>
      </c>
      <c r="BL183" s="17" t="s">
        <v>129</v>
      </c>
      <c r="BM183" s="163" t="s">
        <v>214</v>
      </c>
    </row>
    <row r="184" spans="1:65" s="13" customFormat="1" ht="11.25">
      <c r="B184" s="165"/>
      <c r="D184" s="166" t="s">
        <v>131</v>
      </c>
      <c r="E184" s="167" t="s">
        <v>1</v>
      </c>
      <c r="F184" s="168" t="s">
        <v>327</v>
      </c>
      <c r="H184" s="169">
        <v>25.5</v>
      </c>
      <c r="I184" s="170"/>
      <c r="L184" s="165"/>
      <c r="M184" s="171"/>
      <c r="N184" s="172"/>
      <c r="O184" s="172"/>
      <c r="P184" s="172"/>
      <c r="Q184" s="172"/>
      <c r="R184" s="172"/>
      <c r="S184" s="172"/>
      <c r="T184" s="173"/>
      <c r="AT184" s="167" t="s">
        <v>131</v>
      </c>
      <c r="AU184" s="167" t="s">
        <v>130</v>
      </c>
      <c r="AV184" s="13" t="s">
        <v>130</v>
      </c>
      <c r="AW184" s="13" t="s">
        <v>33</v>
      </c>
      <c r="AX184" s="13" t="s">
        <v>85</v>
      </c>
      <c r="AY184" s="167" t="s">
        <v>123</v>
      </c>
    </row>
    <row r="185" spans="1:65" s="2" customFormat="1" ht="33" customHeight="1">
      <c r="A185" s="32"/>
      <c r="B185" s="150"/>
      <c r="C185" s="151" t="s">
        <v>216</v>
      </c>
      <c r="D185" s="151" t="s">
        <v>125</v>
      </c>
      <c r="E185" s="152" t="s">
        <v>171</v>
      </c>
      <c r="F185" s="153" t="s">
        <v>172</v>
      </c>
      <c r="G185" s="154" t="s">
        <v>154</v>
      </c>
      <c r="H185" s="155">
        <v>384</v>
      </c>
      <c r="I185" s="156"/>
      <c r="J185" s="157">
        <f>ROUND(I185*H185,2)</f>
        <v>0</v>
      </c>
      <c r="K185" s="158"/>
      <c r="L185" s="33"/>
      <c r="M185" s="159" t="s">
        <v>1</v>
      </c>
      <c r="N185" s="160" t="s">
        <v>43</v>
      </c>
      <c r="O185" s="61"/>
      <c r="P185" s="161">
        <f>O185*H185</f>
        <v>0</v>
      </c>
      <c r="Q185" s="161">
        <v>2.2499999999999998E-3</v>
      </c>
      <c r="R185" s="161">
        <f>Q185*H185</f>
        <v>0.86399999999999988</v>
      </c>
      <c r="S185" s="161">
        <v>0</v>
      </c>
      <c r="T185" s="162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3" t="s">
        <v>129</v>
      </c>
      <c r="AT185" s="163" t="s">
        <v>125</v>
      </c>
      <c r="AU185" s="163" t="s">
        <v>130</v>
      </c>
      <c r="AY185" s="17" t="s">
        <v>123</v>
      </c>
      <c r="BE185" s="164">
        <f>IF(N185="základná",J185,0)</f>
        <v>0</v>
      </c>
      <c r="BF185" s="164">
        <f>IF(N185="znížená",J185,0)</f>
        <v>0</v>
      </c>
      <c r="BG185" s="164">
        <f>IF(N185="zákl. prenesená",J185,0)</f>
        <v>0</v>
      </c>
      <c r="BH185" s="164">
        <f>IF(N185="zníž. prenesená",J185,0)</f>
        <v>0</v>
      </c>
      <c r="BI185" s="164">
        <f>IF(N185="nulová",J185,0)</f>
        <v>0</v>
      </c>
      <c r="BJ185" s="17" t="s">
        <v>130</v>
      </c>
      <c r="BK185" s="164">
        <f>ROUND(I185*H185,2)</f>
        <v>0</v>
      </c>
      <c r="BL185" s="17" t="s">
        <v>129</v>
      </c>
      <c r="BM185" s="163" t="s">
        <v>224</v>
      </c>
    </row>
    <row r="186" spans="1:65" s="13" customFormat="1" ht="11.25">
      <c r="B186" s="165"/>
      <c r="D186" s="166" t="s">
        <v>131</v>
      </c>
      <c r="E186" s="167" t="s">
        <v>1</v>
      </c>
      <c r="F186" s="168" t="s">
        <v>328</v>
      </c>
      <c r="H186" s="169">
        <v>60</v>
      </c>
      <c r="I186" s="170"/>
      <c r="L186" s="165"/>
      <c r="M186" s="171"/>
      <c r="N186" s="172"/>
      <c r="O186" s="172"/>
      <c r="P186" s="172"/>
      <c r="Q186" s="172"/>
      <c r="R186" s="172"/>
      <c r="S186" s="172"/>
      <c r="T186" s="173"/>
      <c r="AT186" s="167" t="s">
        <v>131</v>
      </c>
      <c r="AU186" s="167" t="s">
        <v>130</v>
      </c>
      <c r="AV186" s="13" t="s">
        <v>130</v>
      </c>
      <c r="AW186" s="13" t="s">
        <v>33</v>
      </c>
      <c r="AX186" s="13" t="s">
        <v>77</v>
      </c>
      <c r="AY186" s="167" t="s">
        <v>123</v>
      </c>
    </row>
    <row r="187" spans="1:65" s="13" customFormat="1" ht="11.25">
      <c r="B187" s="165"/>
      <c r="D187" s="166" t="s">
        <v>131</v>
      </c>
      <c r="E187" s="167" t="s">
        <v>1</v>
      </c>
      <c r="F187" s="168" t="s">
        <v>329</v>
      </c>
      <c r="H187" s="169">
        <v>312</v>
      </c>
      <c r="I187" s="170"/>
      <c r="L187" s="165"/>
      <c r="M187" s="171"/>
      <c r="N187" s="172"/>
      <c r="O187" s="172"/>
      <c r="P187" s="172"/>
      <c r="Q187" s="172"/>
      <c r="R187" s="172"/>
      <c r="S187" s="172"/>
      <c r="T187" s="173"/>
      <c r="AT187" s="167" t="s">
        <v>131</v>
      </c>
      <c r="AU187" s="167" t="s">
        <v>130</v>
      </c>
      <c r="AV187" s="13" t="s">
        <v>130</v>
      </c>
      <c r="AW187" s="13" t="s">
        <v>33</v>
      </c>
      <c r="AX187" s="13" t="s">
        <v>77</v>
      </c>
      <c r="AY187" s="167" t="s">
        <v>123</v>
      </c>
    </row>
    <row r="188" spans="1:65" s="13" customFormat="1" ht="11.25">
      <c r="B188" s="165"/>
      <c r="D188" s="166" t="s">
        <v>131</v>
      </c>
      <c r="E188" s="167" t="s">
        <v>1</v>
      </c>
      <c r="F188" s="168" t="s">
        <v>330</v>
      </c>
      <c r="H188" s="169">
        <v>12</v>
      </c>
      <c r="I188" s="170"/>
      <c r="L188" s="165"/>
      <c r="M188" s="171"/>
      <c r="N188" s="172"/>
      <c r="O188" s="172"/>
      <c r="P188" s="172"/>
      <c r="Q188" s="172"/>
      <c r="R188" s="172"/>
      <c r="S188" s="172"/>
      <c r="T188" s="173"/>
      <c r="AT188" s="167" t="s">
        <v>131</v>
      </c>
      <c r="AU188" s="167" t="s">
        <v>130</v>
      </c>
      <c r="AV188" s="13" t="s">
        <v>130</v>
      </c>
      <c r="AW188" s="13" t="s">
        <v>33</v>
      </c>
      <c r="AX188" s="13" t="s">
        <v>77</v>
      </c>
      <c r="AY188" s="167" t="s">
        <v>123</v>
      </c>
    </row>
    <row r="189" spans="1:65" s="14" customFormat="1" ht="11.25">
      <c r="B189" s="174"/>
      <c r="D189" s="166" t="s">
        <v>131</v>
      </c>
      <c r="E189" s="175" t="s">
        <v>1</v>
      </c>
      <c r="F189" s="176" t="s">
        <v>136</v>
      </c>
      <c r="H189" s="177">
        <v>384</v>
      </c>
      <c r="I189" s="178"/>
      <c r="L189" s="174"/>
      <c r="M189" s="179"/>
      <c r="N189" s="180"/>
      <c r="O189" s="180"/>
      <c r="P189" s="180"/>
      <c r="Q189" s="180"/>
      <c r="R189" s="180"/>
      <c r="S189" s="180"/>
      <c r="T189" s="181"/>
      <c r="AT189" s="175" t="s">
        <v>131</v>
      </c>
      <c r="AU189" s="175" t="s">
        <v>130</v>
      </c>
      <c r="AV189" s="14" t="s">
        <v>129</v>
      </c>
      <c r="AW189" s="14" t="s">
        <v>33</v>
      </c>
      <c r="AX189" s="14" t="s">
        <v>85</v>
      </c>
      <c r="AY189" s="175" t="s">
        <v>123</v>
      </c>
    </row>
    <row r="190" spans="1:65" s="2" customFormat="1" ht="21.75" customHeight="1">
      <c r="A190" s="32"/>
      <c r="B190" s="150"/>
      <c r="C190" s="182" t="s">
        <v>7</v>
      </c>
      <c r="D190" s="182" t="s">
        <v>174</v>
      </c>
      <c r="E190" s="183" t="s">
        <v>175</v>
      </c>
      <c r="F190" s="184" t="s">
        <v>176</v>
      </c>
      <c r="G190" s="185" t="s">
        <v>154</v>
      </c>
      <c r="H190" s="186">
        <v>391.68</v>
      </c>
      <c r="I190" s="187"/>
      <c r="J190" s="188">
        <f>ROUND(I190*H190,2)</f>
        <v>0</v>
      </c>
      <c r="K190" s="189"/>
      <c r="L190" s="190"/>
      <c r="M190" s="191" t="s">
        <v>1</v>
      </c>
      <c r="N190" s="192" t="s">
        <v>43</v>
      </c>
      <c r="O190" s="61"/>
      <c r="P190" s="161">
        <f>O190*H190</f>
        <v>0</v>
      </c>
      <c r="Q190" s="161">
        <v>4.0000000000000002E-4</v>
      </c>
      <c r="R190" s="161">
        <f>Q190*H190</f>
        <v>0.15667200000000001</v>
      </c>
      <c r="S190" s="161">
        <v>0</v>
      </c>
      <c r="T190" s="162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3" t="s">
        <v>147</v>
      </c>
      <c r="AT190" s="163" t="s">
        <v>174</v>
      </c>
      <c r="AU190" s="163" t="s">
        <v>130</v>
      </c>
      <c r="AY190" s="17" t="s">
        <v>123</v>
      </c>
      <c r="BE190" s="164">
        <f>IF(N190="základná",J190,0)</f>
        <v>0</v>
      </c>
      <c r="BF190" s="164">
        <f>IF(N190="znížená",J190,0)</f>
        <v>0</v>
      </c>
      <c r="BG190" s="164">
        <f>IF(N190="zákl. prenesená",J190,0)</f>
        <v>0</v>
      </c>
      <c r="BH190" s="164">
        <f>IF(N190="zníž. prenesená",J190,0)</f>
        <v>0</v>
      </c>
      <c r="BI190" s="164">
        <f>IF(N190="nulová",J190,0)</f>
        <v>0</v>
      </c>
      <c r="BJ190" s="17" t="s">
        <v>130</v>
      </c>
      <c r="BK190" s="164">
        <f>ROUND(I190*H190,2)</f>
        <v>0</v>
      </c>
      <c r="BL190" s="17" t="s">
        <v>129</v>
      </c>
      <c r="BM190" s="163" t="s">
        <v>230</v>
      </c>
    </row>
    <row r="191" spans="1:65" s="13" customFormat="1" ht="11.25">
      <c r="B191" s="165"/>
      <c r="D191" s="166" t="s">
        <v>131</v>
      </c>
      <c r="E191" s="167" t="s">
        <v>1</v>
      </c>
      <c r="F191" s="168" t="s">
        <v>331</v>
      </c>
      <c r="H191" s="169">
        <v>391.68</v>
      </c>
      <c r="I191" s="170"/>
      <c r="L191" s="165"/>
      <c r="M191" s="171"/>
      <c r="N191" s="172"/>
      <c r="O191" s="172"/>
      <c r="P191" s="172"/>
      <c r="Q191" s="172"/>
      <c r="R191" s="172"/>
      <c r="S191" s="172"/>
      <c r="T191" s="173"/>
      <c r="AT191" s="167" t="s">
        <v>131</v>
      </c>
      <c r="AU191" s="167" t="s">
        <v>130</v>
      </c>
      <c r="AV191" s="13" t="s">
        <v>130</v>
      </c>
      <c r="AW191" s="13" t="s">
        <v>33</v>
      </c>
      <c r="AX191" s="13" t="s">
        <v>77</v>
      </c>
      <c r="AY191" s="167" t="s">
        <v>123</v>
      </c>
    </row>
    <row r="192" spans="1:65" s="14" customFormat="1" ht="11.25">
      <c r="B192" s="174"/>
      <c r="D192" s="166" t="s">
        <v>131</v>
      </c>
      <c r="E192" s="175" t="s">
        <v>1</v>
      </c>
      <c r="F192" s="176" t="s">
        <v>136</v>
      </c>
      <c r="H192" s="177">
        <v>391.68</v>
      </c>
      <c r="I192" s="178"/>
      <c r="L192" s="174"/>
      <c r="M192" s="179"/>
      <c r="N192" s="180"/>
      <c r="O192" s="180"/>
      <c r="P192" s="180"/>
      <c r="Q192" s="180"/>
      <c r="R192" s="180"/>
      <c r="S192" s="180"/>
      <c r="T192" s="181"/>
      <c r="AT192" s="175" t="s">
        <v>131</v>
      </c>
      <c r="AU192" s="175" t="s">
        <v>130</v>
      </c>
      <c r="AV192" s="14" t="s">
        <v>129</v>
      </c>
      <c r="AW192" s="14" t="s">
        <v>33</v>
      </c>
      <c r="AX192" s="14" t="s">
        <v>85</v>
      </c>
      <c r="AY192" s="175" t="s">
        <v>123</v>
      </c>
    </row>
    <row r="193" spans="1:65" s="2" customFormat="1" ht="24.2" customHeight="1">
      <c r="A193" s="32"/>
      <c r="B193" s="150"/>
      <c r="C193" s="151" t="s">
        <v>227</v>
      </c>
      <c r="D193" s="151" t="s">
        <v>125</v>
      </c>
      <c r="E193" s="152" t="s">
        <v>332</v>
      </c>
      <c r="F193" s="153" t="s">
        <v>333</v>
      </c>
      <c r="G193" s="154" t="s">
        <v>128</v>
      </c>
      <c r="H193" s="155">
        <v>1.17</v>
      </c>
      <c r="I193" s="156"/>
      <c r="J193" s="157">
        <f>ROUND(I193*H193,2)</f>
        <v>0</v>
      </c>
      <c r="K193" s="158"/>
      <c r="L193" s="33"/>
      <c r="M193" s="159" t="s">
        <v>1</v>
      </c>
      <c r="N193" s="160" t="s">
        <v>43</v>
      </c>
      <c r="O193" s="61"/>
      <c r="P193" s="161">
        <f>O193*H193</f>
        <v>0</v>
      </c>
      <c r="Q193" s="161">
        <v>2.1922799999999998</v>
      </c>
      <c r="R193" s="161">
        <f>Q193*H193</f>
        <v>2.5649675999999997</v>
      </c>
      <c r="S193" s="161">
        <v>0</v>
      </c>
      <c r="T193" s="162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63" t="s">
        <v>129</v>
      </c>
      <c r="AT193" s="163" t="s">
        <v>125</v>
      </c>
      <c r="AU193" s="163" t="s">
        <v>130</v>
      </c>
      <c r="AY193" s="17" t="s">
        <v>123</v>
      </c>
      <c r="BE193" s="164">
        <f>IF(N193="základná",J193,0)</f>
        <v>0</v>
      </c>
      <c r="BF193" s="164">
        <f>IF(N193="znížená",J193,0)</f>
        <v>0</v>
      </c>
      <c r="BG193" s="164">
        <f>IF(N193="zákl. prenesená",J193,0)</f>
        <v>0</v>
      </c>
      <c r="BH193" s="164">
        <f>IF(N193="zníž. prenesená",J193,0)</f>
        <v>0</v>
      </c>
      <c r="BI193" s="164">
        <f>IF(N193="nulová",J193,0)</f>
        <v>0</v>
      </c>
      <c r="BJ193" s="17" t="s">
        <v>130</v>
      </c>
      <c r="BK193" s="164">
        <f>ROUND(I193*H193,2)</f>
        <v>0</v>
      </c>
      <c r="BL193" s="17" t="s">
        <v>129</v>
      </c>
      <c r="BM193" s="163" t="s">
        <v>234</v>
      </c>
    </row>
    <row r="194" spans="1:65" s="13" customFormat="1" ht="11.25">
      <c r="B194" s="165"/>
      <c r="D194" s="166" t="s">
        <v>131</v>
      </c>
      <c r="E194" s="167" t="s">
        <v>1</v>
      </c>
      <c r="F194" s="168" t="s">
        <v>334</v>
      </c>
      <c r="H194" s="169">
        <v>0.33800000000000002</v>
      </c>
      <c r="I194" s="170"/>
      <c r="L194" s="165"/>
      <c r="M194" s="171"/>
      <c r="N194" s="172"/>
      <c r="O194" s="172"/>
      <c r="P194" s="172"/>
      <c r="Q194" s="172"/>
      <c r="R194" s="172"/>
      <c r="S194" s="172"/>
      <c r="T194" s="173"/>
      <c r="AT194" s="167" t="s">
        <v>131</v>
      </c>
      <c r="AU194" s="167" t="s">
        <v>130</v>
      </c>
      <c r="AV194" s="13" t="s">
        <v>130</v>
      </c>
      <c r="AW194" s="13" t="s">
        <v>33</v>
      </c>
      <c r="AX194" s="13" t="s">
        <v>77</v>
      </c>
      <c r="AY194" s="167" t="s">
        <v>123</v>
      </c>
    </row>
    <row r="195" spans="1:65" s="13" customFormat="1" ht="11.25">
      <c r="B195" s="165"/>
      <c r="D195" s="166" t="s">
        <v>131</v>
      </c>
      <c r="E195" s="167" t="s">
        <v>1</v>
      </c>
      <c r="F195" s="168" t="s">
        <v>335</v>
      </c>
      <c r="H195" s="169">
        <v>0.83199999999999996</v>
      </c>
      <c r="I195" s="170"/>
      <c r="L195" s="165"/>
      <c r="M195" s="171"/>
      <c r="N195" s="172"/>
      <c r="O195" s="172"/>
      <c r="P195" s="172"/>
      <c r="Q195" s="172"/>
      <c r="R195" s="172"/>
      <c r="S195" s="172"/>
      <c r="T195" s="173"/>
      <c r="AT195" s="167" t="s">
        <v>131</v>
      </c>
      <c r="AU195" s="167" t="s">
        <v>130</v>
      </c>
      <c r="AV195" s="13" t="s">
        <v>130</v>
      </c>
      <c r="AW195" s="13" t="s">
        <v>33</v>
      </c>
      <c r="AX195" s="13" t="s">
        <v>77</v>
      </c>
      <c r="AY195" s="167" t="s">
        <v>123</v>
      </c>
    </row>
    <row r="196" spans="1:65" s="14" customFormat="1" ht="11.25">
      <c r="B196" s="174"/>
      <c r="D196" s="166" t="s">
        <v>131</v>
      </c>
      <c r="E196" s="175" t="s">
        <v>1</v>
      </c>
      <c r="F196" s="176" t="s">
        <v>136</v>
      </c>
      <c r="H196" s="177">
        <v>1.17</v>
      </c>
      <c r="I196" s="178"/>
      <c r="L196" s="174"/>
      <c r="M196" s="179"/>
      <c r="N196" s="180"/>
      <c r="O196" s="180"/>
      <c r="P196" s="180"/>
      <c r="Q196" s="180"/>
      <c r="R196" s="180"/>
      <c r="S196" s="180"/>
      <c r="T196" s="181"/>
      <c r="AT196" s="175" t="s">
        <v>131</v>
      </c>
      <c r="AU196" s="175" t="s">
        <v>130</v>
      </c>
      <c r="AV196" s="14" t="s">
        <v>129</v>
      </c>
      <c r="AW196" s="14" t="s">
        <v>33</v>
      </c>
      <c r="AX196" s="14" t="s">
        <v>85</v>
      </c>
      <c r="AY196" s="175" t="s">
        <v>123</v>
      </c>
    </row>
    <row r="197" spans="1:65" s="2" customFormat="1" ht="33" customHeight="1">
      <c r="A197" s="32"/>
      <c r="B197" s="150"/>
      <c r="C197" s="151" t="s">
        <v>182</v>
      </c>
      <c r="D197" s="151" t="s">
        <v>125</v>
      </c>
      <c r="E197" s="152" t="s">
        <v>336</v>
      </c>
      <c r="F197" s="153" t="s">
        <v>337</v>
      </c>
      <c r="G197" s="154" t="s">
        <v>154</v>
      </c>
      <c r="H197" s="155">
        <v>2.2599999999999998</v>
      </c>
      <c r="I197" s="156"/>
      <c r="J197" s="157">
        <f>ROUND(I197*H197,2)</f>
        <v>0</v>
      </c>
      <c r="K197" s="158"/>
      <c r="L197" s="33"/>
      <c r="M197" s="159" t="s">
        <v>1</v>
      </c>
      <c r="N197" s="160" t="s">
        <v>43</v>
      </c>
      <c r="O197" s="61"/>
      <c r="P197" s="161">
        <f>O197*H197</f>
        <v>0</v>
      </c>
      <c r="Q197" s="161">
        <v>3.3029999999999997E-2</v>
      </c>
      <c r="R197" s="161">
        <f>Q197*H197</f>
        <v>7.4647799999999986E-2</v>
      </c>
      <c r="S197" s="161">
        <v>0</v>
      </c>
      <c r="T197" s="162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63" t="s">
        <v>129</v>
      </c>
      <c r="AT197" s="163" t="s">
        <v>125</v>
      </c>
      <c r="AU197" s="163" t="s">
        <v>130</v>
      </c>
      <c r="AY197" s="17" t="s">
        <v>123</v>
      </c>
      <c r="BE197" s="164">
        <f>IF(N197="základná",J197,0)</f>
        <v>0</v>
      </c>
      <c r="BF197" s="164">
        <f>IF(N197="znížená",J197,0)</f>
        <v>0</v>
      </c>
      <c r="BG197" s="164">
        <f>IF(N197="zákl. prenesená",J197,0)</f>
        <v>0</v>
      </c>
      <c r="BH197" s="164">
        <f>IF(N197="zníž. prenesená",J197,0)</f>
        <v>0</v>
      </c>
      <c r="BI197" s="164">
        <f>IF(N197="nulová",J197,0)</f>
        <v>0</v>
      </c>
      <c r="BJ197" s="17" t="s">
        <v>130</v>
      </c>
      <c r="BK197" s="164">
        <f>ROUND(I197*H197,2)</f>
        <v>0</v>
      </c>
      <c r="BL197" s="17" t="s">
        <v>129</v>
      </c>
      <c r="BM197" s="163" t="s">
        <v>239</v>
      </c>
    </row>
    <row r="198" spans="1:65" s="13" customFormat="1" ht="11.25">
      <c r="B198" s="165"/>
      <c r="D198" s="166" t="s">
        <v>131</v>
      </c>
      <c r="E198" s="167" t="s">
        <v>1</v>
      </c>
      <c r="F198" s="168" t="s">
        <v>338</v>
      </c>
      <c r="H198" s="169">
        <v>0.9</v>
      </c>
      <c r="I198" s="170"/>
      <c r="L198" s="165"/>
      <c r="M198" s="171"/>
      <c r="N198" s="172"/>
      <c r="O198" s="172"/>
      <c r="P198" s="172"/>
      <c r="Q198" s="172"/>
      <c r="R198" s="172"/>
      <c r="S198" s="172"/>
      <c r="T198" s="173"/>
      <c r="AT198" s="167" t="s">
        <v>131</v>
      </c>
      <c r="AU198" s="167" t="s">
        <v>130</v>
      </c>
      <c r="AV198" s="13" t="s">
        <v>130</v>
      </c>
      <c r="AW198" s="13" t="s">
        <v>33</v>
      </c>
      <c r="AX198" s="13" t="s">
        <v>77</v>
      </c>
      <c r="AY198" s="167" t="s">
        <v>123</v>
      </c>
    </row>
    <row r="199" spans="1:65" s="13" customFormat="1" ht="11.25">
      <c r="B199" s="165"/>
      <c r="D199" s="166" t="s">
        <v>131</v>
      </c>
      <c r="E199" s="167" t="s">
        <v>1</v>
      </c>
      <c r="F199" s="168" t="s">
        <v>339</v>
      </c>
      <c r="H199" s="169">
        <v>1.36</v>
      </c>
      <c r="I199" s="170"/>
      <c r="L199" s="165"/>
      <c r="M199" s="171"/>
      <c r="N199" s="172"/>
      <c r="O199" s="172"/>
      <c r="P199" s="172"/>
      <c r="Q199" s="172"/>
      <c r="R199" s="172"/>
      <c r="S199" s="172"/>
      <c r="T199" s="173"/>
      <c r="AT199" s="167" t="s">
        <v>131</v>
      </c>
      <c r="AU199" s="167" t="s">
        <v>130</v>
      </c>
      <c r="AV199" s="13" t="s">
        <v>130</v>
      </c>
      <c r="AW199" s="13" t="s">
        <v>33</v>
      </c>
      <c r="AX199" s="13" t="s">
        <v>77</v>
      </c>
      <c r="AY199" s="167" t="s">
        <v>123</v>
      </c>
    </row>
    <row r="200" spans="1:65" s="14" customFormat="1" ht="11.25">
      <c r="B200" s="174"/>
      <c r="D200" s="166" t="s">
        <v>131</v>
      </c>
      <c r="E200" s="175" t="s">
        <v>1</v>
      </c>
      <c r="F200" s="176" t="s">
        <v>136</v>
      </c>
      <c r="H200" s="177">
        <v>2.2599999999999998</v>
      </c>
      <c r="I200" s="178"/>
      <c r="L200" s="174"/>
      <c r="M200" s="179"/>
      <c r="N200" s="180"/>
      <c r="O200" s="180"/>
      <c r="P200" s="180"/>
      <c r="Q200" s="180"/>
      <c r="R200" s="180"/>
      <c r="S200" s="180"/>
      <c r="T200" s="181"/>
      <c r="AT200" s="175" t="s">
        <v>131</v>
      </c>
      <c r="AU200" s="175" t="s">
        <v>130</v>
      </c>
      <c r="AV200" s="14" t="s">
        <v>129</v>
      </c>
      <c r="AW200" s="14" t="s">
        <v>33</v>
      </c>
      <c r="AX200" s="14" t="s">
        <v>85</v>
      </c>
      <c r="AY200" s="175" t="s">
        <v>123</v>
      </c>
    </row>
    <row r="201" spans="1:65" s="2" customFormat="1" ht="24.2" customHeight="1">
      <c r="A201" s="32"/>
      <c r="B201" s="150"/>
      <c r="C201" s="151" t="s">
        <v>236</v>
      </c>
      <c r="D201" s="151" t="s">
        <v>125</v>
      </c>
      <c r="E201" s="152" t="s">
        <v>340</v>
      </c>
      <c r="F201" s="153" t="s">
        <v>341</v>
      </c>
      <c r="G201" s="154" t="s">
        <v>154</v>
      </c>
      <c r="H201" s="155">
        <v>3.2</v>
      </c>
      <c r="I201" s="156"/>
      <c r="J201" s="157">
        <f>ROUND(I201*H201,2)</f>
        <v>0</v>
      </c>
      <c r="K201" s="158"/>
      <c r="L201" s="33"/>
      <c r="M201" s="159" t="s">
        <v>1</v>
      </c>
      <c r="N201" s="160" t="s">
        <v>43</v>
      </c>
      <c r="O201" s="61"/>
      <c r="P201" s="161">
        <f>O201*H201</f>
        <v>0</v>
      </c>
      <c r="Q201" s="161">
        <v>1.02512</v>
      </c>
      <c r="R201" s="161">
        <f>Q201*H201</f>
        <v>3.2803840000000002</v>
      </c>
      <c r="S201" s="161">
        <v>0</v>
      </c>
      <c r="T201" s="162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63" t="s">
        <v>129</v>
      </c>
      <c r="AT201" s="163" t="s">
        <v>125</v>
      </c>
      <c r="AU201" s="163" t="s">
        <v>130</v>
      </c>
      <c r="AY201" s="17" t="s">
        <v>123</v>
      </c>
      <c r="BE201" s="164">
        <f>IF(N201="základná",J201,0)</f>
        <v>0</v>
      </c>
      <c r="BF201" s="164">
        <f>IF(N201="znížená",J201,0)</f>
        <v>0</v>
      </c>
      <c r="BG201" s="164">
        <f>IF(N201="zákl. prenesená",J201,0)</f>
        <v>0</v>
      </c>
      <c r="BH201" s="164">
        <f>IF(N201="zníž. prenesená",J201,0)</f>
        <v>0</v>
      </c>
      <c r="BI201" s="164">
        <f>IF(N201="nulová",J201,0)</f>
        <v>0</v>
      </c>
      <c r="BJ201" s="17" t="s">
        <v>130</v>
      </c>
      <c r="BK201" s="164">
        <f>ROUND(I201*H201,2)</f>
        <v>0</v>
      </c>
      <c r="BL201" s="17" t="s">
        <v>129</v>
      </c>
      <c r="BM201" s="163" t="s">
        <v>243</v>
      </c>
    </row>
    <row r="202" spans="1:65" s="13" customFormat="1" ht="11.25">
      <c r="B202" s="165"/>
      <c r="D202" s="166" t="s">
        <v>131</v>
      </c>
      <c r="E202" s="167" t="s">
        <v>1</v>
      </c>
      <c r="F202" s="168" t="s">
        <v>342</v>
      </c>
      <c r="H202" s="169">
        <v>3.2</v>
      </c>
      <c r="I202" s="170"/>
      <c r="L202" s="165"/>
      <c r="M202" s="171"/>
      <c r="N202" s="172"/>
      <c r="O202" s="172"/>
      <c r="P202" s="172"/>
      <c r="Q202" s="172"/>
      <c r="R202" s="172"/>
      <c r="S202" s="172"/>
      <c r="T202" s="173"/>
      <c r="AT202" s="167" t="s">
        <v>131</v>
      </c>
      <c r="AU202" s="167" t="s">
        <v>130</v>
      </c>
      <c r="AV202" s="13" t="s">
        <v>130</v>
      </c>
      <c r="AW202" s="13" t="s">
        <v>33</v>
      </c>
      <c r="AX202" s="13" t="s">
        <v>77</v>
      </c>
      <c r="AY202" s="167" t="s">
        <v>123</v>
      </c>
    </row>
    <row r="203" spans="1:65" s="14" customFormat="1" ht="11.25">
      <c r="B203" s="174"/>
      <c r="D203" s="166" t="s">
        <v>131</v>
      </c>
      <c r="E203" s="175" t="s">
        <v>1</v>
      </c>
      <c r="F203" s="176" t="s">
        <v>136</v>
      </c>
      <c r="H203" s="177">
        <v>3.2</v>
      </c>
      <c r="I203" s="178"/>
      <c r="L203" s="174"/>
      <c r="M203" s="179"/>
      <c r="N203" s="180"/>
      <c r="O203" s="180"/>
      <c r="P203" s="180"/>
      <c r="Q203" s="180"/>
      <c r="R203" s="180"/>
      <c r="S203" s="180"/>
      <c r="T203" s="181"/>
      <c r="AT203" s="175" t="s">
        <v>131</v>
      </c>
      <c r="AU203" s="175" t="s">
        <v>130</v>
      </c>
      <c r="AV203" s="14" t="s">
        <v>129</v>
      </c>
      <c r="AW203" s="14" t="s">
        <v>33</v>
      </c>
      <c r="AX203" s="14" t="s">
        <v>85</v>
      </c>
      <c r="AY203" s="175" t="s">
        <v>123</v>
      </c>
    </row>
    <row r="204" spans="1:65" s="12" customFormat="1" ht="22.9" customHeight="1">
      <c r="B204" s="137"/>
      <c r="D204" s="138" t="s">
        <v>76</v>
      </c>
      <c r="E204" s="148" t="s">
        <v>148</v>
      </c>
      <c r="F204" s="148" t="s">
        <v>178</v>
      </c>
      <c r="I204" s="140"/>
      <c r="J204" s="149">
        <f>BK204</f>
        <v>0</v>
      </c>
      <c r="L204" s="137"/>
      <c r="M204" s="142"/>
      <c r="N204" s="143"/>
      <c r="O204" s="143"/>
      <c r="P204" s="144">
        <f>SUM(P205:P216)</f>
        <v>0</v>
      </c>
      <c r="Q204" s="143"/>
      <c r="R204" s="144">
        <f>SUM(R205:R216)</f>
        <v>415.46047199999998</v>
      </c>
      <c r="S204" s="143"/>
      <c r="T204" s="145">
        <f>SUM(T205:T216)</f>
        <v>0</v>
      </c>
      <c r="AR204" s="138" t="s">
        <v>85</v>
      </c>
      <c r="AT204" s="146" t="s">
        <v>76</v>
      </c>
      <c r="AU204" s="146" t="s">
        <v>85</v>
      </c>
      <c r="AY204" s="138" t="s">
        <v>123</v>
      </c>
      <c r="BK204" s="147">
        <f>SUM(BK205:BK216)</f>
        <v>0</v>
      </c>
    </row>
    <row r="205" spans="1:65" s="2" customFormat="1" ht="33" customHeight="1">
      <c r="A205" s="32"/>
      <c r="B205" s="150"/>
      <c r="C205" s="151" t="s">
        <v>185</v>
      </c>
      <c r="D205" s="151" t="s">
        <v>125</v>
      </c>
      <c r="E205" s="152" t="s">
        <v>343</v>
      </c>
      <c r="F205" s="153" t="s">
        <v>344</v>
      </c>
      <c r="G205" s="154" t="s">
        <v>154</v>
      </c>
      <c r="H205" s="155">
        <v>383.92</v>
      </c>
      <c r="I205" s="156"/>
      <c r="J205" s="157">
        <f>ROUND(I205*H205,2)</f>
        <v>0</v>
      </c>
      <c r="K205" s="158"/>
      <c r="L205" s="33"/>
      <c r="M205" s="159" t="s">
        <v>1</v>
      </c>
      <c r="N205" s="160" t="s">
        <v>43</v>
      </c>
      <c r="O205" s="61"/>
      <c r="P205" s="161">
        <f>O205*H205</f>
        <v>0</v>
      </c>
      <c r="Q205" s="161">
        <v>0.38624999999999998</v>
      </c>
      <c r="R205" s="161">
        <f>Q205*H205</f>
        <v>148.28909999999999</v>
      </c>
      <c r="S205" s="161">
        <v>0</v>
      </c>
      <c r="T205" s="162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63" t="s">
        <v>129</v>
      </c>
      <c r="AT205" s="163" t="s">
        <v>125</v>
      </c>
      <c r="AU205" s="163" t="s">
        <v>130</v>
      </c>
      <c r="AY205" s="17" t="s">
        <v>123</v>
      </c>
      <c r="BE205" s="164">
        <f>IF(N205="základná",J205,0)</f>
        <v>0</v>
      </c>
      <c r="BF205" s="164">
        <f>IF(N205="znížená",J205,0)</f>
        <v>0</v>
      </c>
      <c r="BG205" s="164">
        <f>IF(N205="zákl. prenesená",J205,0)</f>
        <v>0</v>
      </c>
      <c r="BH205" s="164">
        <f>IF(N205="zníž. prenesená",J205,0)</f>
        <v>0</v>
      </c>
      <c r="BI205" s="164">
        <f>IF(N205="nulová",J205,0)</f>
        <v>0</v>
      </c>
      <c r="BJ205" s="17" t="s">
        <v>130</v>
      </c>
      <c r="BK205" s="164">
        <f>ROUND(I205*H205,2)</f>
        <v>0</v>
      </c>
      <c r="BL205" s="17" t="s">
        <v>129</v>
      </c>
      <c r="BM205" s="163" t="s">
        <v>247</v>
      </c>
    </row>
    <row r="206" spans="1:65" s="13" customFormat="1" ht="11.25">
      <c r="B206" s="165"/>
      <c r="D206" s="166" t="s">
        <v>131</v>
      </c>
      <c r="E206" s="167" t="s">
        <v>1</v>
      </c>
      <c r="F206" s="168" t="s">
        <v>329</v>
      </c>
      <c r="H206" s="169">
        <v>312</v>
      </c>
      <c r="I206" s="170"/>
      <c r="L206" s="165"/>
      <c r="M206" s="171"/>
      <c r="N206" s="172"/>
      <c r="O206" s="172"/>
      <c r="P206" s="172"/>
      <c r="Q206" s="172"/>
      <c r="R206" s="172"/>
      <c r="S206" s="172"/>
      <c r="T206" s="173"/>
      <c r="AT206" s="167" t="s">
        <v>131</v>
      </c>
      <c r="AU206" s="167" t="s">
        <v>130</v>
      </c>
      <c r="AV206" s="13" t="s">
        <v>130</v>
      </c>
      <c r="AW206" s="13" t="s">
        <v>33</v>
      </c>
      <c r="AX206" s="13" t="s">
        <v>77</v>
      </c>
      <c r="AY206" s="167" t="s">
        <v>123</v>
      </c>
    </row>
    <row r="207" spans="1:65" s="13" customFormat="1" ht="11.25">
      <c r="B207" s="165"/>
      <c r="D207" s="166" t="s">
        <v>131</v>
      </c>
      <c r="E207" s="167" t="s">
        <v>1</v>
      </c>
      <c r="F207" s="168" t="s">
        <v>345</v>
      </c>
      <c r="H207" s="169">
        <v>63.6</v>
      </c>
      <c r="I207" s="170"/>
      <c r="L207" s="165"/>
      <c r="M207" s="171"/>
      <c r="N207" s="172"/>
      <c r="O207" s="172"/>
      <c r="P207" s="172"/>
      <c r="Q207" s="172"/>
      <c r="R207" s="172"/>
      <c r="S207" s="172"/>
      <c r="T207" s="173"/>
      <c r="AT207" s="167" t="s">
        <v>131</v>
      </c>
      <c r="AU207" s="167" t="s">
        <v>130</v>
      </c>
      <c r="AV207" s="13" t="s">
        <v>130</v>
      </c>
      <c r="AW207" s="13" t="s">
        <v>33</v>
      </c>
      <c r="AX207" s="13" t="s">
        <v>77</v>
      </c>
      <c r="AY207" s="167" t="s">
        <v>123</v>
      </c>
    </row>
    <row r="208" spans="1:65" s="13" customFormat="1" ht="11.25">
      <c r="B208" s="165"/>
      <c r="D208" s="166" t="s">
        <v>131</v>
      </c>
      <c r="E208" s="167" t="s">
        <v>1</v>
      </c>
      <c r="F208" s="168" t="s">
        <v>346</v>
      </c>
      <c r="H208" s="169">
        <v>8.32</v>
      </c>
      <c r="I208" s="170"/>
      <c r="L208" s="165"/>
      <c r="M208" s="171"/>
      <c r="N208" s="172"/>
      <c r="O208" s="172"/>
      <c r="P208" s="172"/>
      <c r="Q208" s="172"/>
      <c r="R208" s="172"/>
      <c r="S208" s="172"/>
      <c r="T208" s="173"/>
      <c r="AT208" s="167" t="s">
        <v>131</v>
      </c>
      <c r="AU208" s="167" t="s">
        <v>130</v>
      </c>
      <c r="AV208" s="13" t="s">
        <v>130</v>
      </c>
      <c r="AW208" s="13" t="s">
        <v>33</v>
      </c>
      <c r="AX208" s="13" t="s">
        <v>77</v>
      </c>
      <c r="AY208" s="167" t="s">
        <v>123</v>
      </c>
    </row>
    <row r="209" spans="1:65" s="14" customFormat="1" ht="11.25">
      <c r="B209" s="174"/>
      <c r="D209" s="166" t="s">
        <v>131</v>
      </c>
      <c r="E209" s="175" t="s">
        <v>1</v>
      </c>
      <c r="F209" s="176" t="s">
        <v>136</v>
      </c>
      <c r="H209" s="177">
        <v>383.92</v>
      </c>
      <c r="I209" s="178"/>
      <c r="L209" s="174"/>
      <c r="M209" s="179"/>
      <c r="N209" s="180"/>
      <c r="O209" s="180"/>
      <c r="P209" s="180"/>
      <c r="Q209" s="180"/>
      <c r="R209" s="180"/>
      <c r="S209" s="180"/>
      <c r="T209" s="181"/>
      <c r="AT209" s="175" t="s">
        <v>131</v>
      </c>
      <c r="AU209" s="175" t="s">
        <v>130</v>
      </c>
      <c r="AV209" s="14" t="s">
        <v>129</v>
      </c>
      <c r="AW209" s="14" t="s">
        <v>33</v>
      </c>
      <c r="AX209" s="14" t="s">
        <v>85</v>
      </c>
      <c r="AY209" s="175" t="s">
        <v>123</v>
      </c>
    </row>
    <row r="210" spans="1:65" s="2" customFormat="1" ht="24.2" customHeight="1">
      <c r="A210" s="32"/>
      <c r="B210" s="150"/>
      <c r="C210" s="151" t="s">
        <v>244</v>
      </c>
      <c r="D210" s="151" t="s">
        <v>125</v>
      </c>
      <c r="E210" s="152" t="s">
        <v>347</v>
      </c>
      <c r="F210" s="153" t="s">
        <v>348</v>
      </c>
      <c r="G210" s="154" t="s">
        <v>154</v>
      </c>
      <c r="H210" s="155">
        <v>375.6</v>
      </c>
      <c r="I210" s="156"/>
      <c r="J210" s="157">
        <f>ROUND(I210*H210,2)</f>
        <v>0</v>
      </c>
      <c r="K210" s="158"/>
      <c r="L210" s="33"/>
      <c r="M210" s="159" t="s">
        <v>1</v>
      </c>
      <c r="N210" s="160" t="s">
        <v>43</v>
      </c>
      <c r="O210" s="61"/>
      <c r="P210" s="161">
        <f>O210*H210</f>
        <v>0</v>
      </c>
      <c r="Q210" s="161">
        <v>0.28977000000000003</v>
      </c>
      <c r="R210" s="161">
        <f>Q210*H210</f>
        <v>108.83761200000002</v>
      </c>
      <c r="S210" s="161">
        <v>0</v>
      </c>
      <c r="T210" s="162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63" t="s">
        <v>129</v>
      </c>
      <c r="AT210" s="163" t="s">
        <v>125</v>
      </c>
      <c r="AU210" s="163" t="s">
        <v>130</v>
      </c>
      <c r="AY210" s="17" t="s">
        <v>123</v>
      </c>
      <c r="BE210" s="164">
        <f>IF(N210="základná",J210,0)</f>
        <v>0</v>
      </c>
      <c r="BF210" s="164">
        <f>IF(N210="znížená",J210,0)</f>
        <v>0</v>
      </c>
      <c r="BG210" s="164">
        <f>IF(N210="zákl. prenesená",J210,0)</f>
        <v>0</v>
      </c>
      <c r="BH210" s="164">
        <f>IF(N210="zníž. prenesená",J210,0)</f>
        <v>0</v>
      </c>
      <c r="BI210" s="164">
        <f>IF(N210="nulová",J210,0)</f>
        <v>0</v>
      </c>
      <c r="BJ210" s="17" t="s">
        <v>130</v>
      </c>
      <c r="BK210" s="164">
        <f>ROUND(I210*H210,2)</f>
        <v>0</v>
      </c>
      <c r="BL210" s="17" t="s">
        <v>129</v>
      </c>
      <c r="BM210" s="163" t="s">
        <v>251</v>
      </c>
    </row>
    <row r="211" spans="1:65" s="13" customFormat="1" ht="11.25">
      <c r="B211" s="165"/>
      <c r="D211" s="166" t="s">
        <v>131</v>
      </c>
      <c r="E211" s="167" t="s">
        <v>1</v>
      </c>
      <c r="F211" s="168" t="s">
        <v>329</v>
      </c>
      <c r="H211" s="169">
        <v>312</v>
      </c>
      <c r="I211" s="170"/>
      <c r="L211" s="165"/>
      <c r="M211" s="171"/>
      <c r="N211" s="172"/>
      <c r="O211" s="172"/>
      <c r="P211" s="172"/>
      <c r="Q211" s="172"/>
      <c r="R211" s="172"/>
      <c r="S211" s="172"/>
      <c r="T211" s="173"/>
      <c r="AT211" s="167" t="s">
        <v>131</v>
      </c>
      <c r="AU211" s="167" t="s">
        <v>130</v>
      </c>
      <c r="AV211" s="13" t="s">
        <v>130</v>
      </c>
      <c r="AW211" s="13" t="s">
        <v>33</v>
      </c>
      <c r="AX211" s="13" t="s">
        <v>77</v>
      </c>
      <c r="AY211" s="167" t="s">
        <v>123</v>
      </c>
    </row>
    <row r="212" spans="1:65" s="13" customFormat="1" ht="11.25">
      <c r="B212" s="165"/>
      <c r="D212" s="166" t="s">
        <v>131</v>
      </c>
      <c r="E212" s="167" t="s">
        <v>1</v>
      </c>
      <c r="F212" s="168" t="s">
        <v>345</v>
      </c>
      <c r="H212" s="169">
        <v>63.6</v>
      </c>
      <c r="I212" s="170"/>
      <c r="L212" s="165"/>
      <c r="M212" s="171"/>
      <c r="N212" s="172"/>
      <c r="O212" s="172"/>
      <c r="P212" s="172"/>
      <c r="Q212" s="172"/>
      <c r="R212" s="172"/>
      <c r="S212" s="172"/>
      <c r="T212" s="173"/>
      <c r="AT212" s="167" t="s">
        <v>131</v>
      </c>
      <c r="AU212" s="167" t="s">
        <v>130</v>
      </c>
      <c r="AV212" s="13" t="s">
        <v>130</v>
      </c>
      <c r="AW212" s="13" t="s">
        <v>33</v>
      </c>
      <c r="AX212" s="13" t="s">
        <v>77</v>
      </c>
      <c r="AY212" s="167" t="s">
        <v>123</v>
      </c>
    </row>
    <row r="213" spans="1:65" s="14" customFormat="1" ht="11.25">
      <c r="B213" s="174"/>
      <c r="D213" s="166" t="s">
        <v>131</v>
      </c>
      <c r="E213" s="175" t="s">
        <v>1</v>
      </c>
      <c r="F213" s="176" t="s">
        <v>136</v>
      </c>
      <c r="H213" s="177">
        <v>375.6</v>
      </c>
      <c r="I213" s="178"/>
      <c r="L213" s="174"/>
      <c r="M213" s="179"/>
      <c r="N213" s="180"/>
      <c r="O213" s="180"/>
      <c r="P213" s="180"/>
      <c r="Q213" s="180"/>
      <c r="R213" s="180"/>
      <c r="S213" s="180"/>
      <c r="T213" s="181"/>
      <c r="AT213" s="175" t="s">
        <v>131</v>
      </c>
      <c r="AU213" s="175" t="s">
        <v>130</v>
      </c>
      <c r="AV213" s="14" t="s">
        <v>129</v>
      </c>
      <c r="AW213" s="14" t="s">
        <v>33</v>
      </c>
      <c r="AX213" s="14" t="s">
        <v>85</v>
      </c>
      <c r="AY213" s="175" t="s">
        <v>123</v>
      </c>
    </row>
    <row r="214" spans="1:65" s="2" customFormat="1" ht="24.2" customHeight="1">
      <c r="A214" s="32"/>
      <c r="B214" s="150"/>
      <c r="C214" s="151" t="s">
        <v>190</v>
      </c>
      <c r="D214" s="151" t="s">
        <v>125</v>
      </c>
      <c r="E214" s="152" t="s">
        <v>197</v>
      </c>
      <c r="F214" s="153" t="s">
        <v>198</v>
      </c>
      <c r="G214" s="154" t="s">
        <v>154</v>
      </c>
      <c r="H214" s="155">
        <v>312</v>
      </c>
      <c r="I214" s="156"/>
      <c r="J214" s="157">
        <f>ROUND(I214*H214,2)</f>
        <v>0</v>
      </c>
      <c r="K214" s="158"/>
      <c r="L214" s="33"/>
      <c r="M214" s="159" t="s">
        <v>1</v>
      </c>
      <c r="N214" s="160" t="s">
        <v>43</v>
      </c>
      <c r="O214" s="61"/>
      <c r="P214" s="161">
        <f>O214*H214</f>
        <v>0</v>
      </c>
      <c r="Q214" s="161">
        <v>0.50748000000000004</v>
      </c>
      <c r="R214" s="161">
        <f>Q214*H214</f>
        <v>158.33376000000001</v>
      </c>
      <c r="S214" s="161">
        <v>0</v>
      </c>
      <c r="T214" s="162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63" t="s">
        <v>129</v>
      </c>
      <c r="AT214" s="163" t="s">
        <v>125</v>
      </c>
      <c r="AU214" s="163" t="s">
        <v>130</v>
      </c>
      <c r="AY214" s="17" t="s">
        <v>123</v>
      </c>
      <c r="BE214" s="164">
        <f>IF(N214="základná",J214,0)</f>
        <v>0</v>
      </c>
      <c r="BF214" s="164">
        <f>IF(N214="znížená",J214,0)</f>
        <v>0</v>
      </c>
      <c r="BG214" s="164">
        <f>IF(N214="zákl. prenesená",J214,0)</f>
        <v>0</v>
      </c>
      <c r="BH214" s="164">
        <f>IF(N214="zníž. prenesená",J214,0)</f>
        <v>0</v>
      </c>
      <c r="BI214" s="164">
        <f>IF(N214="nulová",J214,0)</f>
        <v>0</v>
      </c>
      <c r="BJ214" s="17" t="s">
        <v>130</v>
      </c>
      <c r="BK214" s="164">
        <f>ROUND(I214*H214,2)</f>
        <v>0</v>
      </c>
      <c r="BL214" s="17" t="s">
        <v>129</v>
      </c>
      <c r="BM214" s="163" t="s">
        <v>256</v>
      </c>
    </row>
    <row r="215" spans="1:65" s="13" customFormat="1" ht="11.25">
      <c r="B215" s="165"/>
      <c r="D215" s="166" t="s">
        <v>131</v>
      </c>
      <c r="E215" s="167" t="s">
        <v>1</v>
      </c>
      <c r="F215" s="168" t="s">
        <v>329</v>
      </c>
      <c r="H215" s="169">
        <v>312</v>
      </c>
      <c r="I215" s="170"/>
      <c r="L215" s="165"/>
      <c r="M215" s="171"/>
      <c r="N215" s="172"/>
      <c r="O215" s="172"/>
      <c r="P215" s="172"/>
      <c r="Q215" s="172"/>
      <c r="R215" s="172"/>
      <c r="S215" s="172"/>
      <c r="T215" s="173"/>
      <c r="AT215" s="167" t="s">
        <v>131</v>
      </c>
      <c r="AU215" s="167" t="s">
        <v>130</v>
      </c>
      <c r="AV215" s="13" t="s">
        <v>130</v>
      </c>
      <c r="AW215" s="13" t="s">
        <v>33</v>
      </c>
      <c r="AX215" s="13" t="s">
        <v>77</v>
      </c>
      <c r="AY215" s="167" t="s">
        <v>123</v>
      </c>
    </row>
    <row r="216" spans="1:65" s="14" customFormat="1" ht="11.25">
      <c r="B216" s="174"/>
      <c r="D216" s="166" t="s">
        <v>131</v>
      </c>
      <c r="E216" s="175" t="s">
        <v>1</v>
      </c>
      <c r="F216" s="176" t="s">
        <v>136</v>
      </c>
      <c r="H216" s="177">
        <v>312</v>
      </c>
      <c r="I216" s="178"/>
      <c r="L216" s="174"/>
      <c r="M216" s="179"/>
      <c r="N216" s="180"/>
      <c r="O216" s="180"/>
      <c r="P216" s="180"/>
      <c r="Q216" s="180"/>
      <c r="R216" s="180"/>
      <c r="S216" s="180"/>
      <c r="T216" s="181"/>
      <c r="AT216" s="175" t="s">
        <v>131</v>
      </c>
      <c r="AU216" s="175" t="s">
        <v>130</v>
      </c>
      <c r="AV216" s="14" t="s">
        <v>129</v>
      </c>
      <c r="AW216" s="14" t="s">
        <v>33</v>
      </c>
      <c r="AX216" s="14" t="s">
        <v>85</v>
      </c>
      <c r="AY216" s="175" t="s">
        <v>123</v>
      </c>
    </row>
    <row r="217" spans="1:65" s="12" customFormat="1" ht="22.9" customHeight="1">
      <c r="B217" s="137"/>
      <c r="D217" s="138" t="s">
        <v>76</v>
      </c>
      <c r="E217" s="148" t="s">
        <v>143</v>
      </c>
      <c r="F217" s="148" t="s">
        <v>210</v>
      </c>
      <c r="I217" s="140"/>
      <c r="J217" s="149">
        <f>BK217</f>
        <v>0</v>
      </c>
      <c r="L217" s="137"/>
      <c r="M217" s="142"/>
      <c r="N217" s="143"/>
      <c r="O217" s="143"/>
      <c r="P217" s="144">
        <f>SUM(P218:P225)</f>
        <v>0</v>
      </c>
      <c r="Q217" s="143"/>
      <c r="R217" s="144">
        <f>SUM(R218:R225)</f>
        <v>3.7281939199999998</v>
      </c>
      <c r="S217" s="143"/>
      <c r="T217" s="145">
        <f>SUM(T218:T225)</f>
        <v>0</v>
      </c>
      <c r="AR217" s="138" t="s">
        <v>85</v>
      </c>
      <c r="AT217" s="146" t="s">
        <v>76</v>
      </c>
      <c r="AU217" s="146" t="s">
        <v>85</v>
      </c>
      <c r="AY217" s="138" t="s">
        <v>123</v>
      </c>
      <c r="BK217" s="147">
        <f>SUM(BK218:BK225)</f>
        <v>0</v>
      </c>
    </row>
    <row r="218" spans="1:65" s="2" customFormat="1" ht="24.2" customHeight="1">
      <c r="A218" s="32"/>
      <c r="B218" s="150"/>
      <c r="C218" s="151" t="s">
        <v>253</v>
      </c>
      <c r="D218" s="151" t="s">
        <v>125</v>
      </c>
      <c r="E218" s="152" t="s">
        <v>211</v>
      </c>
      <c r="F218" s="153" t="s">
        <v>212</v>
      </c>
      <c r="G218" s="154" t="s">
        <v>213</v>
      </c>
      <c r="H218" s="155">
        <v>2.8000000000000001E-2</v>
      </c>
      <c r="I218" s="156"/>
      <c r="J218" s="157">
        <f>ROUND(I218*H218,2)</f>
        <v>0</v>
      </c>
      <c r="K218" s="158"/>
      <c r="L218" s="33"/>
      <c r="M218" s="159" t="s">
        <v>1</v>
      </c>
      <c r="N218" s="160" t="s">
        <v>43</v>
      </c>
      <c r="O218" s="61"/>
      <c r="P218" s="161">
        <f>O218*H218</f>
        <v>0</v>
      </c>
      <c r="Q218" s="161">
        <v>1.00864</v>
      </c>
      <c r="R218" s="161">
        <f>Q218*H218</f>
        <v>2.824192E-2</v>
      </c>
      <c r="S218" s="161">
        <v>0</v>
      </c>
      <c r="T218" s="162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63" t="s">
        <v>129</v>
      </c>
      <c r="AT218" s="163" t="s">
        <v>125</v>
      </c>
      <c r="AU218" s="163" t="s">
        <v>130</v>
      </c>
      <c r="AY218" s="17" t="s">
        <v>123</v>
      </c>
      <c r="BE218" s="164">
        <f>IF(N218="základná",J218,0)</f>
        <v>0</v>
      </c>
      <c r="BF218" s="164">
        <f>IF(N218="znížená",J218,0)</f>
        <v>0</v>
      </c>
      <c r="BG218" s="164">
        <f>IF(N218="zákl. prenesená",J218,0)</f>
        <v>0</v>
      </c>
      <c r="BH218" s="164">
        <f>IF(N218="zníž. prenesená",J218,0)</f>
        <v>0</v>
      </c>
      <c r="BI218" s="164">
        <f>IF(N218="nulová",J218,0)</f>
        <v>0</v>
      </c>
      <c r="BJ218" s="17" t="s">
        <v>130</v>
      </c>
      <c r="BK218" s="164">
        <f>ROUND(I218*H218,2)</f>
        <v>0</v>
      </c>
      <c r="BL218" s="17" t="s">
        <v>129</v>
      </c>
      <c r="BM218" s="163" t="s">
        <v>260</v>
      </c>
    </row>
    <row r="219" spans="1:65" s="13" customFormat="1" ht="11.25">
      <c r="B219" s="165"/>
      <c r="D219" s="166" t="s">
        <v>131</v>
      </c>
      <c r="E219" s="167" t="s">
        <v>1</v>
      </c>
      <c r="F219" s="168" t="s">
        <v>349</v>
      </c>
      <c r="H219" s="169">
        <v>2.8000000000000001E-2</v>
      </c>
      <c r="I219" s="170"/>
      <c r="L219" s="165"/>
      <c r="M219" s="171"/>
      <c r="N219" s="172"/>
      <c r="O219" s="172"/>
      <c r="P219" s="172"/>
      <c r="Q219" s="172"/>
      <c r="R219" s="172"/>
      <c r="S219" s="172"/>
      <c r="T219" s="173"/>
      <c r="AT219" s="167" t="s">
        <v>131</v>
      </c>
      <c r="AU219" s="167" t="s">
        <v>130</v>
      </c>
      <c r="AV219" s="13" t="s">
        <v>130</v>
      </c>
      <c r="AW219" s="13" t="s">
        <v>33</v>
      </c>
      <c r="AX219" s="13" t="s">
        <v>85</v>
      </c>
      <c r="AY219" s="167" t="s">
        <v>123</v>
      </c>
    </row>
    <row r="220" spans="1:65" s="2" customFormat="1" ht="37.9" customHeight="1">
      <c r="A220" s="32"/>
      <c r="B220" s="150"/>
      <c r="C220" s="151" t="s">
        <v>195</v>
      </c>
      <c r="D220" s="151" t="s">
        <v>125</v>
      </c>
      <c r="E220" s="152" t="s">
        <v>217</v>
      </c>
      <c r="F220" s="153" t="s">
        <v>218</v>
      </c>
      <c r="G220" s="154" t="s">
        <v>154</v>
      </c>
      <c r="H220" s="155">
        <v>748.8</v>
      </c>
      <c r="I220" s="156"/>
      <c r="J220" s="157">
        <f>ROUND(I220*H220,2)</f>
        <v>0</v>
      </c>
      <c r="K220" s="158"/>
      <c r="L220" s="33"/>
      <c r="M220" s="159" t="s">
        <v>1</v>
      </c>
      <c r="N220" s="160" t="s">
        <v>43</v>
      </c>
      <c r="O220" s="61"/>
      <c r="P220" s="161">
        <f>O220*H220</f>
        <v>0</v>
      </c>
      <c r="Q220" s="161">
        <v>4.9399999999999999E-3</v>
      </c>
      <c r="R220" s="161">
        <f>Q220*H220</f>
        <v>3.6990719999999997</v>
      </c>
      <c r="S220" s="161">
        <v>0</v>
      </c>
      <c r="T220" s="162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63" t="s">
        <v>129</v>
      </c>
      <c r="AT220" s="163" t="s">
        <v>125</v>
      </c>
      <c r="AU220" s="163" t="s">
        <v>130</v>
      </c>
      <c r="AY220" s="17" t="s">
        <v>123</v>
      </c>
      <c r="BE220" s="164">
        <f>IF(N220="základná",J220,0)</f>
        <v>0</v>
      </c>
      <c r="BF220" s="164">
        <f>IF(N220="znížená",J220,0)</f>
        <v>0</v>
      </c>
      <c r="BG220" s="164">
        <f>IF(N220="zákl. prenesená",J220,0)</f>
        <v>0</v>
      </c>
      <c r="BH220" s="164">
        <f>IF(N220="zníž. prenesená",J220,0)</f>
        <v>0</v>
      </c>
      <c r="BI220" s="164">
        <f>IF(N220="nulová",J220,0)</f>
        <v>0</v>
      </c>
      <c r="BJ220" s="17" t="s">
        <v>130</v>
      </c>
      <c r="BK220" s="164">
        <f>ROUND(I220*H220,2)</f>
        <v>0</v>
      </c>
      <c r="BL220" s="17" t="s">
        <v>129</v>
      </c>
      <c r="BM220" s="163" t="s">
        <v>270</v>
      </c>
    </row>
    <row r="221" spans="1:65" s="13" customFormat="1" ht="11.25">
      <c r="B221" s="165"/>
      <c r="D221" s="166" t="s">
        <v>131</v>
      </c>
      <c r="E221" s="167" t="s">
        <v>1</v>
      </c>
      <c r="F221" s="168" t="s">
        <v>350</v>
      </c>
      <c r="H221" s="169">
        <v>748.8</v>
      </c>
      <c r="I221" s="170"/>
      <c r="L221" s="165"/>
      <c r="M221" s="171"/>
      <c r="N221" s="172"/>
      <c r="O221" s="172"/>
      <c r="P221" s="172"/>
      <c r="Q221" s="172"/>
      <c r="R221" s="172"/>
      <c r="S221" s="172"/>
      <c r="T221" s="173"/>
      <c r="AT221" s="167" t="s">
        <v>131</v>
      </c>
      <c r="AU221" s="167" t="s">
        <v>130</v>
      </c>
      <c r="AV221" s="13" t="s">
        <v>130</v>
      </c>
      <c r="AW221" s="13" t="s">
        <v>33</v>
      </c>
      <c r="AX221" s="13" t="s">
        <v>77</v>
      </c>
      <c r="AY221" s="167" t="s">
        <v>123</v>
      </c>
    </row>
    <row r="222" spans="1:65" s="14" customFormat="1" ht="11.25">
      <c r="B222" s="174"/>
      <c r="D222" s="166" t="s">
        <v>131</v>
      </c>
      <c r="E222" s="175" t="s">
        <v>1</v>
      </c>
      <c r="F222" s="176" t="s">
        <v>136</v>
      </c>
      <c r="H222" s="177">
        <v>748.8</v>
      </c>
      <c r="I222" s="178"/>
      <c r="L222" s="174"/>
      <c r="M222" s="179"/>
      <c r="N222" s="180"/>
      <c r="O222" s="180"/>
      <c r="P222" s="180"/>
      <c r="Q222" s="180"/>
      <c r="R222" s="180"/>
      <c r="S222" s="180"/>
      <c r="T222" s="181"/>
      <c r="AT222" s="175" t="s">
        <v>131</v>
      </c>
      <c r="AU222" s="175" t="s">
        <v>130</v>
      </c>
      <c r="AV222" s="14" t="s">
        <v>129</v>
      </c>
      <c r="AW222" s="14" t="s">
        <v>33</v>
      </c>
      <c r="AX222" s="14" t="s">
        <v>85</v>
      </c>
      <c r="AY222" s="175" t="s">
        <v>123</v>
      </c>
    </row>
    <row r="223" spans="1:65" s="2" customFormat="1" ht="24.2" customHeight="1">
      <c r="A223" s="32"/>
      <c r="B223" s="150"/>
      <c r="C223" s="151" t="s">
        <v>262</v>
      </c>
      <c r="D223" s="151" t="s">
        <v>125</v>
      </c>
      <c r="E223" s="152" t="s">
        <v>221</v>
      </c>
      <c r="F223" s="153" t="s">
        <v>222</v>
      </c>
      <c r="G223" s="154" t="s">
        <v>223</v>
      </c>
      <c r="H223" s="155">
        <v>11</v>
      </c>
      <c r="I223" s="156"/>
      <c r="J223" s="157">
        <f>ROUND(I223*H223,2)</f>
        <v>0</v>
      </c>
      <c r="K223" s="158"/>
      <c r="L223" s="33"/>
      <c r="M223" s="159" t="s">
        <v>1</v>
      </c>
      <c r="N223" s="160" t="s">
        <v>43</v>
      </c>
      <c r="O223" s="61"/>
      <c r="P223" s="161">
        <f>O223*H223</f>
        <v>0</v>
      </c>
      <c r="Q223" s="161">
        <v>8.0000000000000007E-5</v>
      </c>
      <c r="R223" s="161">
        <f>Q223*H223</f>
        <v>8.8000000000000003E-4</v>
      </c>
      <c r="S223" s="161">
        <v>0</v>
      </c>
      <c r="T223" s="162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63" t="s">
        <v>129</v>
      </c>
      <c r="AT223" s="163" t="s">
        <v>125</v>
      </c>
      <c r="AU223" s="163" t="s">
        <v>130</v>
      </c>
      <c r="AY223" s="17" t="s">
        <v>123</v>
      </c>
      <c r="BE223" s="164">
        <f>IF(N223="základná",J223,0)</f>
        <v>0</v>
      </c>
      <c r="BF223" s="164">
        <f>IF(N223="znížená",J223,0)</f>
        <v>0</v>
      </c>
      <c r="BG223" s="164">
        <f>IF(N223="zákl. prenesená",J223,0)</f>
        <v>0</v>
      </c>
      <c r="BH223" s="164">
        <f>IF(N223="zníž. prenesená",J223,0)</f>
        <v>0</v>
      </c>
      <c r="BI223" s="164">
        <f>IF(N223="nulová",J223,0)</f>
        <v>0</v>
      </c>
      <c r="BJ223" s="17" t="s">
        <v>130</v>
      </c>
      <c r="BK223" s="164">
        <f>ROUND(I223*H223,2)</f>
        <v>0</v>
      </c>
      <c r="BL223" s="17" t="s">
        <v>129</v>
      </c>
      <c r="BM223" s="163" t="s">
        <v>351</v>
      </c>
    </row>
    <row r="224" spans="1:65" s="13" customFormat="1" ht="11.25">
      <c r="B224" s="165"/>
      <c r="D224" s="166" t="s">
        <v>131</v>
      </c>
      <c r="E224" s="167" t="s">
        <v>1</v>
      </c>
      <c r="F224" s="168" t="s">
        <v>179</v>
      </c>
      <c r="H224" s="169">
        <v>11</v>
      </c>
      <c r="I224" s="170"/>
      <c r="L224" s="165"/>
      <c r="M224" s="171"/>
      <c r="N224" s="172"/>
      <c r="O224" s="172"/>
      <c r="P224" s="172"/>
      <c r="Q224" s="172"/>
      <c r="R224" s="172"/>
      <c r="S224" s="172"/>
      <c r="T224" s="173"/>
      <c r="AT224" s="167" t="s">
        <v>131</v>
      </c>
      <c r="AU224" s="167" t="s">
        <v>130</v>
      </c>
      <c r="AV224" s="13" t="s">
        <v>130</v>
      </c>
      <c r="AW224" s="13" t="s">
        <v>33</v>
      </c>
      <c r="AX224" s="13" t="s">
        <v>77</v>
      </c>
      <c r="AY224" s="167" t="s">
        <v>123</v>
      </c>
    </row>
    <row r="225" spans="1:65" s="14" customFormat="1" ht="11.25">
      <c r="B225" s="174"/>
      <c r="D225" s="166" t="s">
        <v>131</v>
      </c>
      <c r="E225" s="175" t="s">
        <v>1</v>
      </c>
      <c r="F225" s="176" t="s">
        <v>136</v>
      </c>
      <c r="H225" s="177">
        <v>11</v>
      </c>
      <c r="I225" s="178"/>
      <c r="L225" s="174"/>
      <c r="M225" s="179"/>
      <c r="N225" s="180"/>
      <c r="O225" s="180"/>
      <c r="P225" s="180"/>
      <c r="Q225" s="180"/>
      <c r="R225" s="180"/>
      <c r="S225" s="180"/>
      <c r="T225" s="181"/>
      <c r="AT225" s="175" t="s">
        <v>131</v>
      </c>
      <c r="AU225" s="175" t="s">
        <v>130</v>
      </c>
      <c r="AV225" s="14" t="s">
        <v>129</v>
      </c>
      <c r="AW225" s="14" t="s">
        <v>33</v>
      </c>
      <c r="AX225" s="14" t="s">
        <v>85</v>
      </c>
      <c r="AY225" s="175" t="s">
        <v>123</v>
      </c>
    </row>
    <row r="226" spans="1:65" s="12" customFormat="1" ht="22.9" customHeight="1">
      <c r="B226" s="137"/>
      <c r="D226" s="138" t="s">
        <v>76</v>
      </c>
      <c r="E226" s="148" t="s">
        <v>147</v>
      </c>
      <c r="F226" s="148" t="s">
        <v>352</v>
      </c>
      <c r="I226" s="140"/>
      <c r="J226" s="149">
        <f>BK226</f>
        <v>0</v>
      </c>
      <c r="L226" s="137"/>
      <c r="M226" s="142"/>
      <c r="N226" s="143"/>
      <c r="O226" s="143"/>
      <c r="P226" s="144">
        <f>SUM(P227:P254)</f>
        <v>0</v>
      </c>
      <c r="Q226" s="143"/>
      <c r="R226" s="144">
        <f>SUM(R227:R254)</f>
        <v>50.51533812000001</v>
      </c>
      <c r="S226" s="143"/>
      <c r="T226" s="145">
        <f>SUM(T227:T254)</f>
        <v>0</v>
      </c>
      <c r="AR226" s="138" t="s">
        <v>85</v>
      </c>
      <c r="AT226" s="146" t="s">
        <v>76</v>
      </c>
      <c r="AU226" s="146" t="s">
        <v>85</v>
      </c>
      <c r="AY226" s="138" t="s">
        <v>123</v>
      </c>
      <c r="BK226" s="147">
        <f>SUM(BK227:BK254)</f>
        <v>0</v>
      </c>
    </row>
    <row r="227" spans="1:65" s="2" customFormat="1" ht="24.2" customHeight="1">
      <c r="A227" s="32"/>
      <c r="B227" s="150"/>
      <c r="C227" s="151" t="s">
        <v>199</v>
      </c>
      <c r="D227" s="151" t="s">
        <v>125</v>
      </c>
      <c r="E227" s="152" t="s">
        <v>353</v>
      </c>
      <c r="F227" s="153" t="s">
        <v>354</v>
      </c>
      <c r="G227" s="154" t="s">
        <v>223</v>
      </c>
      <c r="H227" s="155">
        <v>125.5</v>
      </c>
      <c r="I227" s="156"/>
      <c r="J227" s="157">
        <f>ROUND(I227*H227,2)</f>
        <v>0</v>
      </c>
      <c r="K227" s="158"/>
      <c r="L227" s="33"/>
      <c r="M227" s="159" t="s">
        <v>1</v>
      </c>
      <c r="N227" s="160" t="s">
        <v>43</v>
      </c>
      <c r="O227" s="61"/>
      <c r="P227" s="161">
        <f>O227*H227</f>
        <v>0</v>
      </c>
      <c r="Q227" s="161">
        <v>3.0000000000000001E-5</v>
      </c>
      <c r="R227" s="161">
        <f>Q227*H227</f>
        <v>3.7650000000000001E-3</v>
      </c>
      <c r="S227" s="161">
        <v>0</v>
      </c>
      <c r="T227" s="162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63" t="s">
        <v>129</v>
      </c>
      <c r="AT227" s="163" t="s">
        <v>125</v>
      </c>
      <c r="AU227" s="163" t="s">
        <v>130</v>
      </c>
      <c r="AY227" s="17" t="s">
        <v>123</v>
      </c>
      <c r="BE227" s="164">
        <f>IF(N227="základná",J227,0)</f>
        <v>0</v>
      </c>
      <c r="BF227" s="164">
        <f>IF(N227="znížená",J227,0)</f>
        <v>0</v>
      </c>
      <c r="BG227" s="164">
        <f>IF(N227="zákl. prenesená",J227,0)</f>
        <v>0</v>
      </c>
      <c r="BH227" s="164">
        <f>IF(N227="zníž. prenesená",J227,0)</f>
        <v>0</v>
      </c>
      <c r="BI227" s="164">
        <f>IF(N227="nulová",J227,0)</f>
        <v>0</v>
      </c>
      <c r="BJ227" s="17" t="s">
        <v>130</v>
      </c>
      <c r="BK227" s="164">
        <f>ROUND(I227*H227,2)</f>
        <v>0</v>
      </c>
      <c r="BL227" s="17" t="s">
        <v>129</v>
      </c>
      <c r="BM227" s="163" t="s">
        <v>355</v>
      </c>
    </row>
    <row r="228" spans="1:65" s="13" customFormat="1" ht="11.25">
      <c r="B228" s="165"/>
      <c r="D228" s="166" t="s">
        <v>131</v>
      </c>
      <c r="E228" s="167" t="s">
        <v>1</v>
      </c>
      <c r="F228" s="168" t="s">
        <v>356</v>
      </c>
      <c r="H228" s="169">
        <v>125.5</v>
      </c>
      <c r="I228" s="170"/>
      <c r="L228" s="165"/>
      <c r="M228" s="171"/>
      <c r="N228" s="172"/>
      <c r="O228" s="172"/>
      <c r="P228" s="172"/>
      <c r="Q228" s="172"/>
      <c r="R228" s="172"/>
      <c r="S228" s="172"/>
      <c r="T228" s="173"/>
      <c r="AT228" s="167" t="s">
        <v>131</v>
      </c>
      <c r="AU228" s="167" t="s">
        <v>130</v>
      </c>
      <c r="AV228" s="13" t="s">
        <v>130</v>
      </c>
      <c r="AW228" s="13" t="s">
        <v>33</v>
      </c>
      <c r="AX228" s="13" t="s">
        <v>77</v>
      </c>
      <c r="AY228" s="167" t="s">
        <v>123</v>
      </c>
    </row>
    <row r="229" spans="1:65" s="14" customFormat="1" ht="11.25">
      <c r="B229" s="174"/>
      <c r="D229" s="166" t="s">
        <v>131</v>
      </c>
      <c r="E229" s="175" t="s">
        <v>1</v>
      </c>
      <c r="F229" s="176" t="s">
        <v>136</v>
      </c>
      <c r="H229" s="177">
        <v>125.5</v>
      </c>
      <c r="I229" s="178"/>
      <c r="L229" s="174"/>
      <c r="M229" s="179"/>
      <c r="N229" s="180"/>
      <c r="O229" s="180"/>
      <c r="P229" s="180"/>
      <c r="Q229" s="180"/>
      <c r="R229" s="180"/>
      <c r="S229" s="180"/>
      <c r="T229" s="181"/>
      <c r="AT229" s="175" t="s">
        <v>131</v>
      </c>
      <c r="AU229" s="175" t="s">
        <v>130</v>
      </c>
      <c r="AV229" s="14" t="s">
        <v>129</v>
      </c>
      <c r="AW229" s="14" t="s">
        <v>33</v>
      </c>
      <c r="AX229" s="14" t="s">
        <v>85</v>
      </c>
      <c r="AY229" s="175" t="s">
        <v>123</v>
      </c>
    </row>
    <row r="230" spans="1:65" s="2" customFormat="1" ht="24.2" customHeight="1">
      <c r="A230" s="32"/>
      <c r="B230" s="150"/>
      <c r="C230" s="182" t="s">
        <v>357</v>
      </c>
      <c r="D230" s="182" t="s">
        <v>174</v>
      </c>
      <c r="E230" s="183" t="s">
        <v>358</v>
      </c>
      <c r="F230" s="184" t="s">
        <v>359</v>
      </c>
      <c r="G230" s="185" t="s">
        <v>206</v>
      </c>
      <c r="H230" s="186">
        <v>22</v>
      </c>
      <c r="I230" s="187"/>
      <c r="J230" s="188">
        <f>ROUND(I230*H230,2)</f>
        <v>0</v>
      </c>
      <c r="K230" s="189"/>
      <c r="L230" s="190"/>
      <c r="M230" s="191" t="s">
        <v>1</v>
      </c>
      <c r="N230" s="192" t="s">
        <v>43</v>
      </c>
      <c r="O230" s="61"/>
      <c r="P230" s="161">
        <f>O230*H230</f>
        <v>0</v>
      </c>
      <c r="Q230" s="161">
        <v>6.9000000000000006E-2</v>
      </c>
      <c r="R230" s="161">
        <f>Q230*H230</f>
        <v>1.5180000000000002</v>
      </c>
      <c r="S230" s="161">
        <v>0</v>
      </c>
      <c r="T230" s="162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63" t="s">
        <v>147</v>
      </c>
      <c r="AT230" s="163" t="s">
        <v>174</v>
      </c>
      <c r="AU230" s="163" t="s">
        <v>130</v>
      </c>
      <c r="AY230" s="17" t="s">
        <v>123</v>
      </c>
      <c r="BE230" s="164">
        <f>IF(N230="základná",J230,0)</f>
        <v>0</v>
      </c>
      <c r="BF230" s="164">
        <f>IF(N230="znížená",J230,0)</f>
        <v>0</v>
      </c>
      <c r="BG230" s="164">
        <f>IF(N230="zákl. prenesená",J230,0)</f>
        <v>0</v>
      </c>
      <c r="BH230" s="164">
        <f>IF(N230="zníž. prenesená",J230,0)</f>
        <v>0</v>
      </c>
      <c r="BI230" s="164">
        <f>IF(N230="nulová",J230,0)</f>
        <v>0</v>
      </c>
      <c r="BJ230" s="17" t="s">
        <v>130</v>
      </c>
      <c r="BK230" s="164">
        <f>ROUND(I230*H230,2)</f>
        <v>0</v>
      </c>
      <c r="BL230" s="17" t="s">
        <v>129</v>
      </c>
      <c r="BM230" s="163" t="s">
        <v>360</v>
      </c>
    </row>
    <row r="231" spans="1:65" s="13" customFormat="1" ht="11.25">
      <c r="B231" s="165"/>
      <c r="D231" s="166" t="s">
        <v>131</v>
      </c>
      <c r="E231" s="167" t="s">
        <v>1</v>
      </c>
      <c r="F231" s="168" t="s">
        <v>361</v>
      </c>
      <c r="H231" s="169">
        <v>22</v>
      </c>
      <c r="I231" s="170"/>
      <c r="L231" s="165"/>
      <c r="M231" s="171"/>
      <c r="N231" s="172"/>
      <c r="O231" s="172"/>
      <c r="P231" s="172"/>
      <c r="Q231" s="172"/>
      <c r="R231" s="172"/>
      <c r="S231" s="172"/>
      <c r="T231" s="173"/>
      <c r="AT231" s="167" t="s">
        <v>131</v>
      </c>
      <c r="AU231" s="167" t="s">
        <v>130</v>
      </c>
      <c r="AV231" s="13" t="s">
        <v>130</v>
      </c>
      <c r="AW231" s="13" t="s">
        <v>33</v>
      </c>
      <c r="AX231" s="13" t="s">
        <v>77</v>
      </c>
      <c r="AY231" s="167" t="s">
        <v>123</v>
      </c>
    </row>
    <row r="232" spans="1:65" s="14" customFormat="1" ht="11.25">
      <c r="B232" s="174"/>
      <c r="D232" s="166" t="s">
        <v>131</v>
      </c>
      <c r="E232" s="175" t="s">
        <v>1</v>
      </c>
      <c r="F232" s="176" t="s">
        <v>136</v>
      </c>
      <c r="H232" s="177">
        <v>22</v>
      </c>
      <c r="I232" s="178"/>
      <c r="L232" s="174"/>
      <c r="M232" s="179"/>
      <c r="N232" s="180"/>
      <c r="O232" s="180"/>
      <c r="P232" s="180"/>
      <c r="Q232" s="180"/>
      <c r="R232" s="180"/>
      <c r="S232" s="180"/>
      <c r="T232" s="181"/>
      <c r="AT232" s="175" t="s">
        <v>131</v>
      </c>
      <c r="AU232" s="175" t="s">
        <v>130</v>
      </c>
      <c r="AV232" s="14" t="s">
        <v>129</v>
      </c>
      <c r="AW232" s="14" t="s">
        <v>33</v>
      </c>
      <c r="AX232" s="14" t="s">
        <v>85</v>
      </c>
      <c r="AY232" s="175" t="s">
        <v>123</v>
      </c>
    </row>
    <row r="233" spans="1:65" s="2" customFormat="1" ht="16.5" customHeight="1">
      <c r="A233" s="32"/>
      <c r="B233" s="150"/>
      <c r="C233" s="151" t="s">
        <v>202</v>
      </c>
      <c r="D233" s="151" t="s">
        <v>125</v>
      </c>
      <c r="E233" s="152" t="s">
        <v>362</v>
      </c>
      <c r="F233" s="153" t="s">
        <v>363</v>
      </c>
      <c r="G233" s="154" t="s">
        <v>223</v>
      </c>
      <c r="H233" s="155">
        <v>125.5</v>
      </c>
      <c r="I233" s="156"/>
      <c r="J233" s="157">
        <f>ROUND(I233*H233,2)</f>
        <v>0</v>
      </c>
      <c r="K233" s="158"/>
      <c r="L233" s="33"/>
      <c r="M233" s="159" t="s">
        <v>1</v>
      </c>
      <c r="N233" s="160" t="s">
        <v>43</v>
      </c>
      <c r="O233" s="61"/>
      <c r="P233" s="161">
        <f>O233*H233</f>
        <v>0</v>
      </c>
      <c r="Q233" s="161">
        <v>0.13195000000000001</v>
      </c>
      <c r="R233" s="161">
        <f>Q233*H233</f>
        <v>16.559725</v>
      </c>
      <c r="S233" s="161">
        <v>0</v>
      </c>
      <c r="T233" s="162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63" t="s">
        <v>129</v>
      </c>
      <c r="AT233" s="163" t="s">
        <v>125</v>
      </c>
      <c r="AU233" s="163" t="s">
        <v>130</v>
      </c>
      <c r="AY233" s="17" t="s">
        <v>123</v>
      </c>
      <c r="BE233" s="164">
        <f>IF(N233="základná",J233,0)</f>
        <v>0</v>
      </c>
      <c r="BF233" s="164">
        <f>IF(N233="znížená",J233,0)</f>
        <v>0</v>
      </c>
      <c r="BG233" s="164">
        <f>IF(N233="zákl. prenesená",J233,0)</f>
        <v>0</v>
      </c>
      <c r="BH233" s="164">
        <f>IF(N233="zníž. prenesená",J233,0)</f>
        <v>0</v>
      </c>
      <c r="BI233" s="164">
        <f>IF(N233="nulová",J233,0)</f>
        <v>0</v>
      </c>
      <c r="BJ233" s="17" t="s">
        <v>130</v>
      </c>
      <c r="BK233" s="164">
        <f>ROUND(I233*H233,2)</f>
        <v>0</v>
      </c>
      <c r="BL233" s="17" t="s">
        <v>129</v>
      </c>
      <c r="BM233" s="163" t="s">
        <v>364</v>
      </c>
    </row>
    <row r="234" spans="1:65" s="2" customFormat="1" ht="24.2" customHeight="1">
      <c r="A234" s="32"/>
      <c r="B234" s="150"/>
      <c r="C234" s="151" t="s">
        <v>365</v>
      </c>
      <c r="D234" s="151" t="s">
        <v>125</v>
      </c>
      <c r="E234" s="152" t="s">
        <v>366</v>
      </c>
      <c r="F234" s="153" t="s">
        <v>367</v>
      </c>
      <c r="G234" s="154" t="s">
        <v>128</v>
      </c>
      <c r="H234" s="155">
        <v>11.052</v>
      </c>
      <c r="I234" s="156"/>
      <c r="J234" s="157">
        <f>ROUND(I234*H234,2)</f>
        <v>0</v>
      </c>
      <c r="K234" s="158"/>
      <c r="L234" s="33"/>
      <c r="M234" s="159" t="s">
        <v>1</v>
      </c>
      <c r="N234" s="160" t="s">
        <v>43</v>
      </c>
      <c r="O234" s="61"/>
      <c r="P234" s="161">
        <f>O234*H234</f>
        <v>0</v>
      </c>
      <c r="Q234" s="161">
        <v>2.3453400000000002</v>
      </c>
      <c r="R234" s="161">
        <f>Q234*H234</f>
        <v>25.92069768</v>
      </c>
      <c r="S234" s="161">
        <v>0</v>
      </c>
      <c r="T234" s="162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63" t="s">
        <v>129</v>
      </c>
      <c r="AT234" s="163" t="s">
        <v>125</v>
      </c>
      <c r="AU234" s="163" t="s">
        <v>130</v>
      </c>
      <c r="AY234" s="17" t="s">
        <v>123</v>
      </c>
      <c r="BE234" s="164">
        <f>IF(N234="základná",J234,0)</f>
        <v>0</v>
      </c>
      <c r="BF234" s="164">
        <f>IF(N234="znížená",J234,0)</f>
        <v>0</v>
      </c>
      <c r="BG234" s="164">
        <f>IF(N234="zákl. prenesená",J234,0)</f>
        <v>0</v>
      </c>
      <c r="BH234" s="164">
        <f>IF(N234="zníž. prenesená",J234,0)</f>
        <v>0</v>
      </c>
      <c r="BI234" s="164">
        <f>IF(N234="nulová",J234,0)</f>
        <v>0</v>
      </c>
      <c r="BJ234" s="17" t="s">
        <v>130</v>
      </c>
      <c r="BK234" s="164">
        <f>ROUND(I234*H234,2)</f>
        <v>0</v>
      </c>
      <c r="BL234" s="17" t="s">
        <v>129</v>
      </c>
      <c r="BM234" s="163" t="s">
        <v>368</v>
      </c>
    </row>
    <row r="235" spans="1:65" s="15" customFormat="1" ht="11.25">
      <c r="B235" s="198"/>
      <c r="D235" s="166" t="s">
        <v>131</v>
      </c>
      <c r="E235" s="199" t="s">
        <v>1</v>
      </c>
      <c r="F235" s="200" t="s">
        <v>369</v>
      </c>
      <c r="H235" s="199" t="s">
        <v>1</v>
      </c>
      <c r="I235" s="201"/>
      <c r="L235" s="198"/>
      <c r="M235" s="202"/>
      <c r="N235" s="203"/>
      <c r="O235" s="203"/>
      <c r="P235" s="203"/>
      <c r="Q235" s="203"/>
      <c r="R235" s="203"/>
      <c r="S235" s="203"/>
      <c r="T235" s="204"/>
      <c r="AT235" s="199" t="s">
        <v>131</v>
      </c>
      <c r="AU235" s="199" t="s">
        <v>130</v>
      </c>
      <c r="AV235" s="15" t="s">
        <v>85</v>
      </c>
      <c r="AW235" s="15" t="s">
        <v>33</v>
      </c>
      <c r="AX235" s="15" t="s">
        <v>77</v>
      </c>
      <c r="AY235" s="199" t="s">
        <v>123</v>
      </c>
    </row>
    <row r="236" spans="1:65" s="13" customFormat="1" ht="11.25">
      <c r="B236" s="165"/>
      <c r="D236" s="166" t="s">
        <v>131</v>
      </c>
      <c r="E236" s="167" t="s">
        <v>1</v>
      </c>
      <c r="F236" s="168" t="s">
        <v>370</v>
      </c>
      <c r="H236" s="169">
        <v>11.052</v>
      </c>
      <c r="I236" s="170"/>
      <c r="L236" s="165"/>
      <c r="M236" s="171"/>
      <c r="N236" s="172"/>
      <c r="O236" s="172"/>
      <c r="P236" s="172"/>
      <c r="Q236" s="172"/>
      <c r="R236" s="172"/>
      <c r="S236" s="172"/>
      <c r="T236" s="173"/>
      <c r="AT236" s="167" t="s">
        <v>131</v>
      </c>
      <c r="AU236" s="167" t="s">
        <v>130</v>
      </c>
      <c r="AV236" s="13" t="s">
        <v>130</v>
      </c>
      <c r="AW236" s="13" t="s">
        <v>33</v>
      </c>
      <c r="AX236" s="13" t="s">
        <v>77</v>
      </c>
      <c r="AY236" s="167" t="s">
        <v>123</v>
      </c>
    </row>
    <row r="237" spans="1:65" s="14" customFormat="1" ht="11.25">
      <c r="B237" s="174"/>
      <c r="D237" s="166" t="s">
        <v>131</v>
      </c>
      <c r="E237" s="175" t="s">
        <v>1</v>
      </c>
      <c r="F237" s="176" t="s">
        <v>136</v>
      </c>
      <c r="H237" s="177">
        <v>11.052</v>
      </c>
      <c r="I237" s="178"/>
      <c r="L237" s="174"/>
      <c r="M237" s="179"/>
      <c r="N237" s="180"/>
      <c r="O237" s="180"/>
      <c r="P237" s="180"/>
      <c r="Q237" s="180"/>
      <c r="R237" s="180"/>
      <c r="S237" s="180"/>
      <c r="T237" s="181"/>
      <c r="AT237" s="175" t="s">
        <v>131</v>
      </c>
      <c r="AU237" s="175" t="s">
        <v>130</v>
      </c>
      <c r="AV237" s="14" t="s">
        <v>129</v>
      </c>
      <c r="AW237" s="14" t="s">
        <v>33</v>
      </c>
      <c r="AX237" s="14" t="s">
        <v>85</v>
      </c>
      <c r="AY237" s="175" t="s">
        <v>123</v>
      </c>
    </row>
    <row r="238" spans="1:65" s="2" customFormat="1" ht="37.9" customHeight="1">
      <c r="A238" s="32"/>
      <c r="B238" s="150"/>
      <c r="C238" s="151" t="s">
        <v>207</v>
      </c>
      <c r="D238" s="151" t="s">
        <v>125</v>
      </c>
      <c r="E238" s="152" t="s">
        <v>371</v>
      </c>
      <c r="F238" s="153" t="s">
        <v>372</v>
      </c>
      <c r="G238" s="154" t="s">
        <v>206</v>
      </c>
      <c r="H238" s="155">
        <v>1</v>
      </c>
      <c r="I238" s="156"/>
      <c r="J238" s="157">
        <f>ROUND(I238*H238,2)</f>
        <v>0</v>
      </c>
      <c r="K238" s="158"/>
      <c r="L238" s="33"/>
      <c r="M238" s="159" t="s">
        <v>1</v>
      </c>
      <c r="N238" s="160" t="s">
        <v>43</v>
      </c>
      <c r="O238" s="61"/>
      <c r="P238" s="161">
        <f>O238*H238</f>
        <v>0</v>
      </c>
      <c r="Q238" s="161">
        <v>2.1560700000000002</v>
      </c>
      <c r="R238" s="161">
        <f>Q238*H238</f>
        <v>2.1560700000000002</v>
      </c>
      <c r="S238" s="161">
        <v>0</v>
      </c>
      <c r="T238" s="162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63" t="s">
        <v>129</v>
      </c>
      <c r="AT238" s="163" t="s">
        <v>125</v>
      </c>
      <c r="AU238" s="163" t="s">
        <v>130</v>
      </c>
      <c r="AY238" s="17" t="s">
        <v>123</v>
      </c>
      <c r="BE238" s="164">
        <f>IF(N238="základná",J238,0)</f>
        <v>0</v>
      </c>
      <c r="BF238" s="164">
        <f>IF(N238="znížená",J238,0)</f>
        <v>0</v>
      </c>
      <c r="BG238" s="164">
        <f>IF(N238="zákl. prenesená",J238,0)</f>
        <v>0</v>
      </c>
      <c r="BH238" s="164">
        <f>IF(N238="zníž. prenesená",J238,0)</f>
        <v>0</v>
      </c>
      <c r="BI238" s="164">
        <f>IF(N238="nulová",J238,0)</f>
        <v>0</v>
      </c>
      <c r="BJ238" s="17" t="s">
        <v>130</v>
      </c>
      <c r="BK238" s="164">
        <f>ROUND(I238*H238,2)</f>
        <v>0</v>
      </c>
      <c r="BL238" s="17" t="s">
        <v>129</v>
      </c>
      <c r="BM238" s="163" t="s">
        <v>373</v>
      </c>
    </row>
    <row r="239" spans="1:65" s="2" customFormat="1" ht="16.5" customHeight="1">
      <c r="A239" s="32"/>
      <c r="B239" s="150"/>
      <c r="C239" s="182" t="s">
        <v>374</v>
      </c>
      <c r="D239" s="182" t="s">
        <v>174</v>
      </c>
      <c r="E239" s="183" t="s">
        <v>375</v>
      </c>
      <c r="F239" s="184" t="s">
        <v>376</v>
      </c>
      <c r="G239" s="185" t="s">
        <v>206</v>
      </c>
      <c r="H239" s="186">
        <v>1.01</v>
      </c>
      <c r="I239" s="187"/>
      <c r="J239" s="188">
        <f>ROUND(I239*H239,2)</f>
        <v>0</v>
      </c>
      <c r="K239" s="189"/>
      <c r="L239" s="190"/>
      <c r="M239" s="191" t="s">
        <v>1</v>
      </c>
      <c r="N239" s="192" t="s">
        <v>43</v>
      </c>
      <c r="O239" s="61"/>
      <c r="P239" s="161">
        <f>O239*H239</f>
        <v>0</v>
      </c>
      <c r="Q239" s="161">
        <v>2.1</v>
      </c>
      <c r="R239" s="161">
        <f>Q239*H239</f>
        <v>2.121</v>
      </c>
      <c r="S239" s="161">
        <v>0</v>
      </c>
      <c r="T239" s="162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63" t="s">
        <v>147</v>
      </c>
      <c r="AT239" s="163" t="s">
        <v>174</v>
      </c>
      <c r="AU239" s="163" t="s">
        <v>130</v>
      </c>
      <c r="AY239" s="17" t="s">
        <v>123</v>
      </c>
      <c r="BE239" s="164">
        <f>IF(N239="základná",J239,0)</f>
        <v>0</v>
      </c>
      <c r="BF239" s="164">
        <f>IF(N239="znížená",J239,0)</f>
        <v>0</v>
      </c>
      <c r="BG239" s="164">
        <f>IF(N239="zákl. prenesená",J239,0)</f>
        <v>0</v>
      </c>
      <c r="BH239" s="164">
        <f>IF(N239="zníž. prenesená",J239,0)</f>
        <v>0</v>
      </c>
      <c r="BI239" s="164">
        <f>IF(N239="nulová",J239,0)</f>
        <v>0</v>
      </c>
      <c r="BJ239" s="17" t="s">
        <v>130</v>
      </c>
      <c r="BK239" s="164">
        <f>ROUND(I239*H239,2)</f>
        <v>0</v>
      </c>
      <c r="BL239" s="17" t="s">
        <v>129</v>
      </c>
      <c r="BM239" s="163" t="s">
        <v>377</v>
      </c>
    </row>
    <row r="240" spans="1:65" s="2" customFormat="1" ht="16.5" customHeight="1">
      <c r="A240" s="32"/>
      <c r="B240" s="150"/>
      <c r="C240" s="182" t="s">
        <v>214</v>
      </c>
      <c r="D240" s="182" t="s">
        <v>174</v>
      </c>
      <c r="E240" s="183" t="s">
        <v>378</v>
      </c>
      <c r="F240" s="184" t="s">
        <v>379</v>
      </c>
      <c r="G240" s="185" t="s">
        <v>206</v>
      </c>
      <c r="H240" s="186">
        <v>1.01</v>
      </c>
      <c r="I240" s="187"/>
      <c r="J240" s="188">
        <f>ROUND(I240*H240,2)</f>
        <v>0</v>
      </c>
      <c r="K240" s="189"/>
      <c r="L240" s="190"/>
      <c r="M240" s="191" t="s">
        <v>1</v>
      </c>
      <c r="N240" s="192" t="s">
        <v>43</v>
      </c>
      <c r="O240" s="61"/>
      <c r="P240" s="161">
        <f>O240*H240</f>
        <v>0</v>
      </c>
      <c r="Q240" s="161">
        <v>3.5000000000000003E-2</v>
      </c>
      <c r="R240" s="161">
        <f>Q240*H240</f>
        <v>3.5350000000000006E-2</v>
      </c>
      <c r="S240" s="161">
        <v>0</v>
      </c>
      <c r="T240" s="162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63" t="s">
        <v>147</v>
      </c>
      <c r="AT240" s="163" t="s">
        <v>174</v>
      </c>
      <c r="AU240" s="163" t="s">
        <v>130</v>
      </c>
      <c r="AY240" s="17" t="s">
        <v>123</v>
      </c>
      <c r="BE240" s="164">
        <f>IF(N240="základná",J240,0)</f>
        <v>0</v>
      </c>
      <c r="BF240" s="164">
        <f>IF(N240="znížená",J240,0)</f>
        <v>0</v>
      </c>
      <c r="BG240" s="164">
        <f>IF(N240="zákl. prenesená",J240,0)</f>
        <v>0</v>
      </c>
      <c r="BH240" s="164">
        <f>IF(N240="zníž. prenesená",J240,0)</f>
        <v>0</v>
      </c>
      <c r="BI240" s="164">
        <f>IF(N240="nulová",J240,0)</f>
        <v>0</v>
      </c>
      <c r="BJ240" s="17" t="s">
        <v>130</v>
      </c>
      <c r="BK240" s="164">
        <f>ROUND(I240*H240,2)</f>
        <v>0</v>
      </c>
      <c r="BL240" s="17" t="s">
        <v>129</v>
      </c>
      <c r="BM240" s="163" t="s">
        <v>380</v>
      </c>
    </row>
    <row r="241" spans="1:65" s="13" customFormat="1" ht="11.25">
      <c r="B241" s="165"/>
      <c r="D241" s="166" t="s">
        <v>131</v>
      </c>
      <c r="E241" s="167" t="s">
        <v>1</v>
      </c>
      <c r="F241" s="168" t="s">
        <v>381</v>
      </c>
      <c r="H241" s="169">
        <v>1.01</v>
      </c>
      <c r="I241" s="170"/>
      <c r="L241" s="165"/>
      <c r="M241" s="171"/>
      <c r="N241" s="172"/>
      <c r="O241" s="172"/>
      <c r="P241" s="172"/>
      <c r="Q241" s="172"/>
      <c r="R241" s="172"/>
      <c r="S241" s="172"/>
      <c r="T241" s="173"/>
      <c r="AT241" s="167" t="s">
        <v>131</v>
      </c>
      <c r="AU241" s="167" t="s">
        <v>130</v>
      </c>
      <c r="AV241" s="13" t="s">
        <v>130</v>
      </c>
      <c r="AW241" s="13" t="s">
        <v>33</v>
      </c>
      <c r="AX241" s="13" t="s">
        <v>77</v>
      </c>
      <c r="AY241" s="167" t="s">
        <v>123</v>
      </c>
    </row>
    <row r="242" spans="1:65" s="14" customFormat="1" ht="11.25">
      <c r="B242" s="174"/>
      <c r="D242" s="166" t="s">
        <v>131</v>
      </c>
      <c r="E242" s="175" t="s">
        <v>1</v>
      </c>
      <c r="F242" s="176" t="s">
        <v>136</v>
      </c>
      <c r="H242" s="177">
        <v>1.01</v>
      </c>
      <c r="I242" s="178"/>
      <c r="L242" s="174"/>
      <c r="M242" s="179"/>
      <c r="N242" s="180"/>
      <c r="O242" s="180"/>
      <c r="P242" s="180"/>
      <c r="Q242" s="180"/>
      <c r="R242" s="180"/>
      <c r="S242" s="180"/>
      <c r="T242" s="181"/>
      <c r="AT242" s="175" t="s">
        <v>131</v>
      </c>
      <c r="AU242" s="175" t="s">
        <v>130</v>
      </c>
      <c r="AV242" s="14" t="s">
        <v>129</v>
      </c>
      <c r="AW242" s="14" t="s">
        <v>33</v>
      </c>
      <c r="AX242" s="14" t="s">
        <v>85</v>
      </c>
      <c r="AY242" s="175" t="s">
        <v>123</v>
      </c>
    </row>
    <row r="243" spans="1:65" s="2" customFormat="1" ht="16.5" customHeight="1">
      <c r="A243" s="32"/>
      <c r="B243" s="150"/>
      <c r="C243" s="182" t="s">
        <v>382</v>
      </c>
      <c r="D243" s="182" t="s">
        <v>174</v>
      </c>
      <c r="E243" s="183" t="s">
        <v>383</v>
      </c>
      <c r="F243" s="184" t="s">
        <v>384</v>
      </c>
      <c r="G243" s="185" t="s">
        <v>206</v>
      </c>
      <c r="H243" s="186">
        <v>1.01</v>
      </c>
      <c r="I243" s="187"/>
      <c r="J243" s="188">
        <f>ROUND(I243*H243,2)</f>
        <v>0</v>
      </c>
      <c r="K243" s="189"/>
      <c r="L243" s="190"/>
      <c r="M243" s="191" t="s">
        <v>1</v>
      </c>
      <c r="N243" s="192" t="s">
        <v>43</v>
      </c>
      <c r="O243" s="61"/>
      <c r="P243" s="161">
        <f>O243*H243</f>
        <v>0</v>
      </c>
      <c r="Q243" s="161">
        <v>0.22500000000000001</v>
      </c>
      <c r="R243" s="161">
        <f>Q243*H243</f>
        <v>0.22725000000000001</v>
      </c>
      <c r="S243" s="161">
        <v>0</v>
      </c>
      <c r="T243" s="162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63" t="s">
        <v>147</v>
      </c>
      <c r="AT243" s="163" t="s">
        <v>174</v>
      </c>
      <c r="AU243" s="163" t="s">
        <v>130</v>
      </c>
      <c r="AY243" s="17" t="s">
        <v>123</v>
      </c>
      <c r="BE243" s="164">
        <f>IF(N243="základná",J243,0)</f>
        <v>0</v>
      </c>
      <c r="BF243" s="164">
        <f>IF(N243="znížená",J243,0)</f>
        <v>0</v>
      </c>
      <c r="BG243" s="164">
        <f>IF(N243="zákl. prenesená",J243,0)</f>
        <v>0</v>
      </c>
      <c r="BH243" s="164">
        <f>IF(N243="zníž. prenesená",J243,0)</f>
        <v>0</v>
      </c>
      <c r="BI243" s="164">
        <f>IF(N243="nulová",J243,0)</f>
        <v>0</v>
      </c>
      <c r="BJ243" s="17" t="s">
        <v>130</v>
      </c>
      <c r="BK243" s="164">
        <f>ROUND(I243*H243,2)</f>
        <v>0</v>
      </c>
      <c r="BL243" s="17" t="s">
        <v>129</v>
      </c>
      <c r="BM243" s="163" t="s">
        <v>385</v>
      </c>
    </row>
    <row r="244" spans="1:65" s="13" customFormat="1" ht="11.25">
      <c r="B244" s="165"/>
      <c r="D244" s="166" t="s">
        <v>131</v>
      </c>
      <c r="F244" s="168" t="s">
        <v>386</v>
      </c>
      <c r="H244" s="169">
        <v>1.01</v>
      </c>
      <c r="I244" s="170"/>
      <c r="L244" s="165"/>
      <c r="M244" s="171"/>
      <c r="N244" s="172"/>
      <c r="O244" s="172"/>
      <c r="P244" s="172"/>
      <c r="Q244" s="172"/>
      <c r="R244" s="172"/>
      <c r="S244" s="172"/>
      <c r="T244" s="173"/>
      <c r="AT244" s="167" t="s">
        <v>131</v>
      </c>
      <c r="AU244" s="167" t="s">
        <v>130</v>
      </c>
      <c r="AV244" s="13" t="s">
        <v>130</v>
      </c>
      <c r="AW244" s="13" t="s">
        <v>3</v>
      </c>
      <c r="AX244" s="13" t="s">
        <v>85</v>
      </c>
      <c r="AY244" s="167" t="s">
        <v>123</v>
      </c>
    </row>
    <row r="245" spans="1:65" s="2" customFormat="1" ht="37.9" customHeight="1">
      <c r="A245" s="32"/>
      <c r="B245" s="150"/>
      <c r="C245" s="182" t="s">
        <v>219</v>
      </c>
      <c r="D245" s="182" t="s">
        <v>174</v>
      </c>
      <c r="E245" s="183" t="s">
        <v>387</v>
      </c>
      <c r="F245" s="184" t="s">
        <v>388</v>
      </c>
      <c r="G245" s="185" t="s">
        <v>206</v>
      </c>
      <c r="H245" s="186">
        <v>1.01</v>
      </c>
      <c r="I245" s="187"/>
      <c r="J245" s="188">
        <f>ROUND(I245*H245,2)</f>
        <v>0</v>
      </c>
      <c r="K245" s="189"/>
      <c r="L245" s="190"/>
      <c r="M245" s="191" t="s">
        <v>1</v>
      </c>
      <c r="N245" s="192" t="s">
        <v>43</v>
      </c>
      <c r="O245" s="61"/>
      <c r="P245" s="161">
        <f>O245*H245</f>
        <v>0</v>
      </c>
      <c r="Q245" s="161">
        <v>0.58499999999999996</v>
      </c>
      <c r="R245" s="161">
        <f>Q245*H245</f>
        <v>0.59084999999999999</v>
      </c>
      <c r="S245" s="161">
        <v>0</v>
      </c>
      <c r="T245" s="162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63" t="s">
        <v>147</v>
      </c>
      <c r="AT245" s="163" t="s">
        <v>174</v>
      </c>
      <c r="AU245" s="163" t="s">
        <v>130</v>
      </c>
      <c r="AY245" s="17" t="s">
        <v>123</v>
      </c>
      <c r="BE245" s="164">
        <f>IF(N245="základná",J245,0)</f>
        <v>0</v>
      </c>
      <c r="BF245" s="164">
        <f>IF(N245="znížená",J245,0)</f>
        <v>0</v>
      </c>
      <c r="BG245" s="164">
        <f>IF(N245="zákl. prenesená",J245,0)</f>
        <v>0</v>
      </c>
      <c r="BH245" s="164">
        <f>IF(N245="zníž. prenesená",J245,0)</f>
        <v>0</v>
      </c>
      <c r="BI245" s="164">
        <f>IF(N245="nulová",J245,0)</f>
        <v>0</v>
      </c>
      <c r="BJ245" s="17" t="s">
        <v>130</v>
      </c>
      <c r="BK245" s="164">
        <f>ROUND(I245*H245,2)</f>
        <v>0</v>
      </c>
      <c r="BL245" s="17" t="s">
        <v>129</v>
      </c>
      <c r="BM245" s="163" t="s">
        <v>389</v>
      </c>
    </row>
    <row r="246" spans="1:65" s="15" customFormat="1" ht="11.25">
      <c r="B246" s="198"/>
      <c r="D246" s="166" t="s">
        <v>131</v>
      </c>
      <c r="E246" s="199" t="s">
        <v>1</v>
      </c>
      <c r="F246" s="200" t="s">
        <v>390</v>
      </c>
      <c r="H246" s="199" t="s">
        <v>1</v>
      </c>
      <c r="I246" s="201"/>
      <c r="L246" s="198"/>
      <c r="M246" s="202"/>
      <c r="N246" s="203"/>
      <c r="O246" s="203"/>
      <c r="P246" s="203"/>
      <c r="Q246" s="203"/>
      <c r="R246" s="203"/>
      <c r="S246" s="203"/>
      <c r="T246" s="204"/>
      <c r="AT246" s="199" t="s">
        <v>131</v>
      </c>
      <c r="AU246" s="199" t="s">
        <v>130</v>
      </c>
      <c r="AV246" s="15" t="s">
        <v>85</v>
      </c>
      <c r="AW246" s="15" t="s">
        <v>33</v>
      </c>
      <c r="AX246" s="15" t="s">
        <v>77</v>
      </c>
      <c r="AY246" s="199" t="s">
        <v>123</v>
      </c>
    </row>
    <row r="247" spans="1:65" s="13" customFormat="1" ht="11.25">
      <c r="B247" s="165"/>
      <c r="D247" s="166" t="s">
        <v>131</v>
      </c>
      <c r="E247" s="167" t="s">
        <v>1</v>
      </c>
      <c r="F247" s="168" t="s">
        <v>381</v>
      </c>
      <c r="H247" s="169">
        <v>1.01</v>
      </c>
      <c r="I247" s="170"/>
      <c r="L247" s="165"/>
      <c r="M247" s="171"/>
      <c r="N247" s="172"/>
      <c r="O247" s="172"/>
      <c r="P247" s="172"/>
      <c r="Q247" s="172"/>
      <c r="R247" s="172"/>
      <c r="S247" s="172"/>
      <c r="T247" s="173"/>
      <c r="AT247" s="167" t="s">
        <v>131</v>
      </c>
      <c r="AU247" s="167" t="s">
        <v>130</v>
      </c>
      <c r="AV247" s="13" t="s">
        <v>130</v>
      </c>
      <c r="AW247" s="13" t="s">
        <v>33</v>
      </c>
      <c r="AX247" s="13" t="s">
        <v>77</v>
      </c>
      <c r="AY247" s="167" t="s">
        <v>123</v>
      </c>
    </row>
    <row r="248" spans="1:65" s="14" customFormat="1" ht="11.25">
      <c r="B248" s="174"/>
      <c r="D248" s="166" t="s">
        <v>131</v>
      </c>
      <c r="E248" s="175" t="s">
        <v>1</v>
      </c>
      <c r="F248" s="176" t="s">
        <v>136</v>
      </c>
      <c r="H248" s="177">
        <v>1.01</v>
      </c>
      <c r="I248" s="178"/>
      <c r="L248" s="174"/>
      <c r="M248" s="179"/>
      <c r="N248" s="180"/>
      <c r="O248" s="180"/>
      <c r="P248" s="180"/>
      <c r="Q248" s="180"/>
      <c r="R248" s="180"/>
      <c r="S248" s="180"/>
      <c r="T248" s="181"/>
      <c r="AT248" s="175" t="s">
        <v>131</v>
      </c>
      <c r="AU248" s="175" t="s">
        <v>130</v>
      </c>
      <c r="AV248" s="14" t="s">
        <v>129</v>
      </c>
      <c r="AW248" s="14" t="s">
        <v>33</v>
      </c>
      <c r="AX248" s="14" t="s">
        <v>85</v>
      </c>
      <c r="AY248" s="175" t="s">
        <v>123</v>
      </c>
    </row>
    <row r="249" spans="1:65" s="2" customFormat="1" ht="24.2" customHeight="1">
      <c r="A249" s="32"/>
      <c r="B249" s="150"/>
      <c r="C249" s="151" t="s">
        <v>391</v>
      </c>
      <c r="D249" s="151" t="s">
        <v>125</v>
      </c>
      <c r="E249" s="152" t="s">
        <v>392</v>
      </c>
      <c r="F249" s="153" t="s">
        <v>393</v>
      </c>
      <c r="G249" s="154" t="s">
        <v>154</v>
      </c>
      <c r="H249" s="155">
        <v>28.52</v>
      </c>
      <c r="I249" s="156"/>
      <c r="J249" s="157">
        <f>ROUND(I249*H249,2)</f>
        <v>0</v>
      </c>
      <c r="K249" s="158"/>
      <c r="L249" s="33"/>
      <c r="M249" s="159" t="s">
        <v>1</v>
      </c>
      <c r="N249" s="160" t="s">
        <v>43</v>
      </c>
      <c r="O249" s="61"/>
      <c r="P249" s="161">
        <f>O249*H249</f>
        <v>0</v>
      </c>
      <c r="Q249" s="161">
        <v>3.5569999999999997E-2</v>
      </c>
      <c r="R249" s="161">
        <f>Q249*H249</f>
        <v>1.0144563999999998</v>
      </c>
      <c r="S249" s="161">
        <v>0</v>
      </c>
      <c r="T249" s="162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63" t="s">
        <v>129</v>
      </c>
      <c r="AT249" s="163" t="s">
        <v>125</v>
      </c>
      <c r="AU249" s="163" t="s">
        <v>130</v>
      </c>
      <c r="AY249" s="17" t="s">
        <v>123</v>
      </c>
      <c r="BE249" s="164">
        <f>IF(N249="základná",J249,0)</f>
        <v>0</v>
      </c>
      <c r="BF249" s="164">
        <f>IF(N249="znížená",J249,0)</f>
        <v>0</v>
      </c>
      <c r="BG249" s="164">
        <f>IF(N249="zákl. prenesená",J249,0)</f>
        <v>0</v>
      </c>
      <c r="BH249" s="164">
        <f>IF(N249="zníž. prenesená",J249,0)</f>
        <v>0</v>
      </c>
      <c r="BI249" s="164">
        <f>IF(N249="nulová",J249,0)</f>
        <v>0</v>
      </c>
      <c r="BJ249" s="17" t="s">
        <v>130</v>
      </c>
      <c r="BK249" s="164">
        <f>ROUND(I249*H249,2)</f>
        <v>0</v>
      </c>
      <c r="BL249" s="17" t="s">
        <v>129</v>
      </c>
      <c r="BM249" s="163" t="s">
        <v>394</v>
      </c>
    </row>
    <row r="250" spans="1:65" s="13" customFormat="1" ht="11.25">
      <c r="B250" s="165"/>
      <c r="D250" s="166" t="s">
        <v>131</v>
      </c>
      <c r="E250" s="167" t="s">
        <v>1</v>
      </c>
      <c r="F250" s="168" t="s">
        <v>395</v>
      </c>
      <c r="H250" s="169">
        <v>28.52</v>
      </c>
      <c r="I250" s="170"/>
      <c r="L250" s="165"/>
      <c r="M250" s="171"/>
      <c r="N250" s="172"/>
      <c r="O250" s="172"/>
      <c r="P250" s="172"/>
      <c r="Q250" s="172"/>
      <c r="R250" s="172"/>
      <c r="S250" s="172"/>
      <c r="T250" s="173"/>
      <c r="AT250" s="167" t="s">
        <v>131</v>
      </c>
      <c r="AU250" s="167" t="s">
        <v>130</v>
      </c>
      <c r="AV250" s="13" t="s">
        <v>130</v>
      </c>
      <c r="AW250" s="13" t="s">
        <v>33</v>
      </c>
      <c r="AX250" s="13" t="s">
        <v>77</v>
      </c>
      <c r="AY250" s="167" t="s">
        <v>123</v>
      </c>
    </row>
    <row r="251" spans="1:65" s="14" customFormat="1" ht="11.25">
      <c r="B251" s="174"/>
      <c r="D251" s="166" t="s">
        <v>131</v>
      </c>
      <c r="E251" s="175" t="s">
        <v>1</v>
      </c>
      <c r="F251" s="176" t="s">
        <v>136</v>
      </c>
      <c r="H251" s="177">
        <v>28.52</v>
      </c>
      <c r="I251" s="178"/>
      <c r="L251" s="174"/>
      <c r="M251" s="179"/>
      <c r="N251" s="180"/>
      <c r="O251" s="180"/>
      <c r="P251" s="180"/>
      <c r="Q251" s="180"/>
      <c r="R251" s="180"/>
      <c r="S251" s="180"/>
      <c r="T251" s="181"/>
      <c r="AT251" s="175" t="s">
        <v>131</v>
      </c>
      <c r="AU251" s="175" t="s">
        <v>130</v>
      </c>
      <c r="AV251" s="14" t="s">
        <v>129</v>
      </c>
      <c r="AW251" s="14" t="s">
        <v>33</v>
      </c>
      <c r="AX251" s="14" t="s">
        <v>85</v>
      </c>
      <c r="AY251" s="175" t="s">
        <v>123</v>
      </c>
    </row>
    <row r="252" spans="1:65" s="2" customFormat="1" ht="24.2" customHeight="1">
      <c r="A252" s="32"/>
      <c r="B252" s="150"/>
      <c r="C252" s="151" t="s">
        <v>224</v>
      </c>
      <c r="D252" s="151" t="s">
        <v>125</v>
      </c>
      <c r="E252" s="152" t="s">
        <v>396</v>
      </c>
      <c r="F252" s="153" t="s">
        <v>397</v>
      </c>
      <c r="G252" s="154" t="s">
        <v>213</v>
      </c>
      <c r="H252" s="155">
        <v>0.36599999999999999</v>
      </c>
      <c r="I252" s="156"/>
      <c r="J252" s="157">
        <f>ROUND(I252*H252,2)</f>
        <v>0</v>
      </c>
      <c r="K252" s="158"/>
      <c r="L252" s="33"/>
      <c r="M252" s="159" t="s">
        <v>1</v>
      </c>
      <c r="N252" s="160" t="s">
        <v>43</v>
      </c>
      <c r="O252" s="61"/>
      <c r="P252" s="161">
        <f>O252*H252</f>
        <v>0</v>
      </c>
      <c r="Q252" s="161">
        <v>1.0059400000000001</v>
      </c>
      <c r="R252" s="161">
        <f>Q252*H252</f>
        <v>0.36817404000000004</v>
      </c>
      <c r="S252" s="161">
        <v>0</v>
      </c>
      <c r="T252" s="162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63" t="s">
        <v>129</v>
      </c>
      <c r="AT252" s="163" t="s">
        <v>125</v>
      </c>
      <c r="AU252" s="163" t="s">
        <v>130</v>
      </c>
      <c r="AY252" s="17" t="s">
        <v>123</v>
      </c>
      <c r="BE252" s="164">
        <f>IF(N252="základná",J252,0)</f>
        <v>0</v>
      </c>
      <c r="BF252" s="164">
        <f>IF(N252="znížená",J252,0)</f>
        <v>0</v>
      </c>
      <c r="BG252" s="164">
        <f>IF(N252="zákl. prenesená",J252,0)</f>
        <v>0</v>
      </c>
      <c r="BH252" s="164">
        <f>IF(N252="zníž. prenesená",J252,0)</f>
        <v>0</v>
      </c>
      <c r="BI252" s="164">
        <f>IF(N252="nulová",J252,0)</f>
        <v>0</v>
      </c>
      <c r="BJ252" s="17" t="s">
        <v>130</v>
      </c>
      <c r="BK252" s="164">
        <f>ROUND(I252*H252,2)</f>
        <v>0</v>
      </c>
      <c r="BL252" s="17" t="s">
        <v>129</v>
      </c>
      <c r="BM252" s="163" t="s">
        <v>398</v>
      </c>
    </row>
    <row r="253" spans="1:65" s="13" customFormat="1" ht="11.25">
      <c r="B253" s="165"/>
      <c r="D253" s="166" t="s">
        <v>131</v>
      </c>
      <c r="E253" s="167" t="s">
        <v>1</v>
      </c>
      <c r="F253" s="168" t="s">
        <v>399</v>
      </c>
      <c r="H253" s="169">
        <v>0.36599999999999999</v>
      </c>
      <c r="I253" s="170"/>
      <c r="L253" s="165"/>
      <c r="M253" s="171"/>
      <c r="N253" s="172"/>
      <c r="O253" s="172"/>
      <c r="P253" s="172"/>
      <c r="Q253" s="172"/>
      <c r="R253" s="172"/>
      <c r="S253" s="172"/>
      <c r="T253" s="173"/>
      <c r="AT253" s="167" t="s">
        <v>131</v>
      </c>
      <c r="AU253" s="167" t="s">
        <v>130</v>
      </c>
      <c r="AV253" s="13" t="s">
        <v>130</v>
      </c>
      <c r="AW253" s="13" t="s">
        <v>33</v>
      </c>
      <c r="AX253" s="13" t="s">
        <v>77</v>
      </c>
      <c r="AY253" s="167" t="s">
        <v>123</v>
      </c>
    </row>
    <row r="254" spans="1:65" s="14" customFormat="1" ht="11.25">
      <c r="B254" s="174"/>
      <c r="D254" s="166" t="s">
        <v>131</v>
      </c>
      <c r="E254" s="175" t="s">
        <v>1</v>
      </c>
      <c r="F254" s="176" t="s">
        <v>136</v>
      </c>
      <c r="H254" s="177">
        <v>0.36599999999999999</v>
      </c>
      <c r="I254" s="178"/>
      <c r="L254" s="174"/>
      <c r="M254" s="179"/>
      <c r="N254" s="180"/>
      <c r="O254" s="180"/>
      <c r="P254" s="180"/>
      <c r="Q254" s="180"/>
      <c r="R254" s="180"/>
      <c r="S254" s="180"/>
      <c r="T254" s="181"/>
      <c r="AT254" s="175" t="s">
        <v>131</v>
      </c>
      <c r="AU254" s="175" t="s">
        <v>130</v>
      </c>
      <c r="AV254" s="14" t="s">
        <v>129</v>
      </c>
      <c r="AW254" s="14" t="s">
        <v>33</v>
      </c>
      <c r="AX254" s="14" t="s">
        <v>85</v>
      </c>
      <c r="AY254" s="175" t="s">
        <v>123</v>
      </c>
    </row>
    <row r="255" spans="1:65" s="12" customFormat="1" ht="22.9" customHeight="1">
      <c r="B255" s="137"/>
      <c r="D255" s="138" t="s">
        <v>76</v>
      </c>
      <c r="E255" s="148" t="s">
        <v>170</v>
      </c>
      <c r="F255" s="148" t="s">
        <v>226</v>
      </c>
      <c r="I255" s="140"/>
      <c r="J255" s="149">
        <f>BK255</f>
        <v>0</v>
      </c>
      <c r="L255" s="137"/>
      <c r="M255" s="142"/>
      <c r="N255" s="143"/>
      <c r="O255" s="143"/>
      <c r="P255" s="144">
        <f>SUM(P256:P261)</f>
        <v>0</v>
      </c>
      <c r="Q255" s="143"/>
      <c r="R255" s="144">
        <f>SUM(R256:R261)</f>
        <v>0.10274660000000001</v>
      </c>
      <c r="S255" s="143"/>
      <c r="T255" s="145">
        <f>SUM(T256:T261)</f>
        <v>0</v>
      </c>
      <c r="AR255" s="138" t="s">
        <v>85</v>
      </c>
      <c r="AT255" s="146" t="s">
        <v>76</v>
      </c>
      <c r="AU255" s="146" t="s">
        <v>85</v>
      </c>
      <c r="AY255" s="138" t="s">
        <v>123</v>
      </c>
      <c r="BK255" s="147">
        <f>SUM(BK256:BK261)</f>
        <v>0</v>
      </c>
    </row>
    <row r="256" spans="1:65" s="2" customFormat="1" ht="24.2" customHeight="1">
      <c r="A256" s="32"/>
      <c r="B256" s="150"/>
      <c r="C256" s="151" t="s">
        <v>400</v>
      </c>
      <c r="D256" s="151" t="s">
        <v>125</v>
      </c>
      <c r="E256" s="152" t="s">
        <v>241</v>
      </c>
      <c r="F256" s="153" t="s">
        <v>242</v>
      </c>
      <c r="G256" s="154" t="s">
        <v>223</v>
      </c>
      <c r="H256" s="155">
        <v>11</v>
      </c>
      <c r="I256" s="156"/>
      <c r="J256" s="157">
        <f>ROUND(I256*H256,2)</f>
        <v>0</v>
      </c>
      <c r="K256" s="158"/>
      <c r="L256" s="33"/>
      <c r="M256" s="159" t="s">
        <v>1</v>
      </c>
      <c r="N256" s="160" t="s">
        <v>43</v>
      </c>
      <c r="O256" s="61"/>
      <c r="P256" s="161">
        <f>O256*H256</f>
        <v>0</v>
      </c>
      <c r="Q256" s="161">
        <v>9.2899999999999996E-3</v>
      </c>
      <c r="R256" s="161">
        <f>Q256*H256</f>
        <v>0.10219</v>
      </c>
      <c r="S256" s="161">
        <v>0</v>
      </c>
      <c r="T256" s="162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63" t="s">
        <v>129</v>
      </c>
      <c r="AT256" s="163" t="s">
        <v>125</v>
      </c>
      <c r="AU256" s="163" t="s">
        <v>130</v>
      </c>
      <c r="AY256" s="17" t="s">
        <v>123</v>
      </c>
      <c r="BE256" s="164">
        <f>IF(N256="základná",J256,0)</f>
        <v>0</v>
      </c>
      <c r="BF256" s="164">
        <f>IF(N256="znížená",J256,0)</f>
        <v>0</v>
      </c>
      <c r="BG256" s="164">
        <f>IF(N256="zákl. prenesená",J256,0)</f>
        <v>0</v>
      </c>
      <c r="BH256" s="164">
        <f>IF(N256="zníž. prenesená",J256,0)</f>
        <v>0</v>
      </c>
      <c r="BI256" s="164">
        <f>IF(N256="nulová",J256,0)</f>
        <v>0</v>
      </c>
      <c r="BJ256" s="17" t="s">
        <v>130</v>
      </c>
      <c r="BK256" s="164">
        <f>ROUND(I256*H256,2)</f>
        <v>0</v>
      </c>
      <c r="BL256" s="17" t="s">
        <v>129</v>
      </c>
      <c r="BM256" s="163" t="s">
        <v>401</v>
      </c>
    </row>
    <row r="257" spans="1:65" s="13" customFormat="1" ht="11.25">
      <c r="B257" s="165"/>
      <c r="D257" s="166" t="s">
        <v>131</v>
      </c>
      <c r="E257" s="167" t="s">
        <v>1</v>
      </c>
      <c r="F257" s="168" t="s">
        <v>179</v>
      </c>
      <c r="H257" s="169">
        <v>11</v>
      </c>
      <c r="I257" s="170"/>
      <c r="L257" s="165"/>
      <c r="M257" s="171"/>
      <c r="N257" s="172"/>
      <c r="O257" s="172"/>
      <c r="P257" s="172"/>
      <c r="Q257" s="172"/>
      <c r="R257" s="172"/>
      <c r="S257" s="172"/>
      <c r="T257" s="173"/>
      <c r="AT257" s="167" t="s">
        <v>131</v>
      </c>
      <c r="AU257" s="167" t="s">
        <v>130</v>
      </c>
      <c r="AV257" s="13" t="s">
        <v>130</v>
      </c>
      <c r="AW257" s="13" t="s">
        <v>33</v>
      </c>
      <c r="AX257" s="13" t="s">
        <v>77</v>
      </c>
      <c r="AY257" s="167" t="s">
        <v>123</v>
      </c>
    </row>
    <row r="258" spans="1:65" s="14" customFormat="1" ht="11.25">
      <c r="B258" s="174"/>
      <c r="D258" s="166" t="s">
        <v>131</v>
      </c>
      <c r="E258" s="175" t="s">
        <v>1</v>
      </c>
      <c r="F258" s="176" t="s">
        <v>136</v>
      </c>
      <c r="H258" s="177">
        <v>11</v>
      </c>
      <c r="I258" s="178"/>
      <c r="L258" s="174"/>
      <c r="M258" s="179"/>
      <c r="N258" s="180"/>
      <c r="O258" s="180"/>
      <c r="P258" s="180"/>
      <c r="Q258" s="180"/>
      <c r="R258" s="180"/>
      <c r="S258" s="180"/>
      <c r="T258" s="181"/>
      <c r="AT258" s="175" t="s">
        <v>131</v>
      </c>
      <c r="AU258" s="175" t="s">
        <v>130</v>
      </c>
      <c r="AV258" s="14" t="s">
        <v>129</v>
      </c>
      <c r="AW258" s="14" t="s">
        <v>33</v>
      </c>
      <c r="AX258" s="14" t="s">
        <v>85</v>
      </c>
      <c r="AY258" s="175" t="s">
        <v>123</v>
      </c>
    </row>
    <row r="259" spans="1:65" s="2" customFormat="1" ht="24.2" customHeight="1">
      <c r="A259" s="32"/>
      <c r="B259" s="150"/>
      <c r="C259" s="151" t="s">
        <v>230</v>
      </c>
      <c r="D259" s="151" t="s">
        <v>125</v>
      </c>
      <c r="E259" s="152" t="s">
        <v>258</v>
      </c>
      <c r="F259" s="153" t="s">
        <v>259</v>
      </c>
      <c r="G259" s="154" t="s">
        <v>154</v>
      </c>
      <c r="H259" s="155">
        <v>1.21</v>
      </c>
      <c r="I259" s="156"/>
      <c r="J259" s="157">
        <f>ROUND(I259*H259,2)</f>
        <v>0</v>
      </c>
      <c r="K259" s="158"/>
      <c r="L259" s="33"/>
      <c r="M259" s="159" t="s">
        <v>1</v>
      </c>
      <c r="N259" s="160" t="s">
        <v>43</v>
      </c>
      <c r="O259" s="61"/>
      <c r="P259" s="161">
        <f>O259*H259</f>
        <v>0</v>
      </c>
      <c r="Q259" s="161">
        <v>4.6000000000000001E-4</v>
      </c>
      <c r="R259" s="161">
        <f>Q259*H259</f>
        <v>5.5659999999999998E-4</v>
      </c>
      <c r="S259" s="161">
        <v>0</v>
      </c>
      <c r="T259" s="162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63" t="s">
        <v>129</v>
      </c>
      <c r="AT259" s="163" t="s">
        <v>125</v>
      </c>
      <c r="AU259" s="163" t="s">
        <v>130</v>
      </c>
      <c r="AY259" s="17" t="s">
        <v>123</v>
      </c>
      <c r="BE259" s="164">
        <f>IF(N259="základná",J259,0)</f>
        <v>0</v>
      </c>
      <c r="BF259" s="164">
        <f>IF(N259="znížená",J259,0)</f>
        <v>0</v>
      </c>
      <c r="BG259" s="164">
        <f>IF(N259="zákl. prenesená",J259,0)</f>
        <v>0</v>
      </c>
      <c r="BH259" s="164">
        <f>IF(N259="zníž. prenesená",J259,0)</f>
        <v>0</v>
      </c>
      <c r="BI259" s="164">
        <f>IF(N259="nulová",J259,0)</f>
        <v>0</v>
      </c>
      <c r="BJ259" s="17" t="s">
        <v>130</v>
      </c>
      <c r="BK259" s="164">
        <f>ROUND(I259*H259,2)</f>
        <v>0</v>
      </c>
      <c r="BL259" s="17" t="s">
        <v>129</v>
      </c>
      <c r="BM259" s="163" t="s">
        <v>402</v>
      </c>
    </row>
    <row r="260" spans="1:65" s="13" customFormat="1" ht="11.25">
      <c r="B260" s="165"/>
      <c r="D260" s="166" t="s">
        <v>131</v>
      </c>
      <c r="E260" s="167" t="s">
        <v>1</v>
      </c>
      <c r="F260" s="168" t="s">
        <v>403</v>
      </c>
      <c r="H260" s="169">
        <v>1.21</v>
      </c>
      <c r="I260" s="170"/>
      <c r="L260" s="165"/>
      <c r="M260" s="171"/>
      <c r="N260" s="172"/>
      <c r="O260" s="172"/>
      <c r="P260" s="172"/>
      <c r="Q260" s="172"/>
      <c r="R260" s="172"/>
      <c r="S260" s="172"/>
      <c r="T260" s="173"/>
      <c r="AT260" s="167" t="s">
        <v>131</v>
      </c>
      <c r="AU260" s="167" t="s">
        <v>130</v>
      </c>
      <c r="AV260" s="13" t="s">
        <v>130</v>
      </c>
      <c r="AW260" s="13" t="s">
        <v>33</v>
      </c>
      <c r="AX260" s="13" t="s">
        <v>77</v>
      </c>
      <c r="AY260" s="167" t="s">
        <v>123</v>
      </c>
    </row>
    <row r="261" spans="1:65" s="14" customFormat="1" ht="11.25">
      <c r="B261" s="174"/>
      <c r="D261" s="166" t="s">
        <v>131</v>
      </c>
      <c r="E261" s="175" t="s">
        <v>1</v>
      </c>
      <c r="F261" s="176" t="s">
        <v>136</v>
      </c>
      <c r="H261" s="177">
        <v>1.21</v>
      </c>
      <c r="I261" s="178"/>
      <c r="L261" s="174"/>
      <c r="M261" s="179"/>
      <c r="N261" s="180"/>
      <c r="O261" s="180"/>
      <c r="P261" s="180"/>
      <c r="Q261" s="180"/>
      <c r="R261" s="180"/>
      <c r="S261" s="180"/>
      <c r="T261" s="181"/>
      <c r="AT261" s="175" t="s">
        <v>131</v>
      </c>
      <c r="AU261" s="175" t="s">
        <v>130</v>
      </c>
      <c r="AV261" s="14" t="s">
        <v>129</v>
      </c>
      <c r="AW261" s="14" t="s">
        <v>33</v>
      </c>
      <c r="AX261" s="14" t="s">
        <v>85</v>
      </c>
      <c r="AY261" s="175" t="s">
        <v>123</v>
      </c>
    </row>
    <row r="262" spans="1:65" s="12" customFormat="1" ht="22.9" customHeight="1">
      <c r="B262" s="137"/>
      <c r="D262" s="138" t="s">
        <v>76</v>
      </c>
      <c r="E262" s="148" t="s">
        <v>266</v>
      </c>
      <c r="F262" s="148" t="s">
        <v>267</v>
      </c>
      <c r="I262" s="140"/>
      <c r="J262" s="149">
        <f>BK262</f>
        <v>0</v>
      </c>
      <c r="L262" s="137"/>
      <c r="M262" s="142"/>
      <c r="N262" s="143"/>
      <c r="O262" s="143"/>
      <c r="P262" s="144">
        <f>P263</f>
        <v>0</v>
      </c>
      <c r="Q262" s="143"/>
      <c r="R262" s="144">
        <f>R263</f>
        <v>0</v>
      </c>
      <c r="S262" s="143"/>
      <c r="T262" s="145">
        <f>T263</f>
        <v>0</v>
      </c>
      <c r="AR262" s="138" t="s">
        <v>85</v>
      </c>
      <c r="AT262" s="146" t="s">
        <v>76</v>
      </c>
      <c r="AU262" s="146" t="s">
        <v>85</v>
      </c>
      <c r="AY262" s="138" t="s">
        <v>123</v>
      </c>
      <c r="BK262" s="147">
        <f>BK263</f>
        <v>0</v>
      </c>
    </row>
    <row r="263" spans="1:65" s="2" customFormat="1" ht="33" customHeight="1">
      <c r="A263" s="32"/>
      <c r="B263" s="150"/>
      <c r="C263" s="151" t="s">
        <v>404</v>
      </c>
      <c r="D263" s="151" t="s">
        <v>125</v>
      </c>
      <c r="E263" s="152" t="s">
        <v>405</v>
      </c>
      <c r="F263" s="153" t="s">
        <v>406</v>
      </c>
      <c r="G263" s="154" t="s">
        <v>213</v>
      </c>
      <c r="H263" s="155">
        <v>691.56100000000004</v>
      </c>
      <c r="I263" s="156"/>
      <c r="J263" s="157">
        <f>ROUND(I263*H263,2)</f>
        <v>0</v>
      </c>
      <c r="K263" s="158"/>
      <c r="L263" s="33"/>
      <c r="M263" s="159" t="s">
        <v>1</v>
      </c>
      <c r="N263" s="160" t="s">
        <v>43</v>
      </c>
      <c r="O263" s="61"/>
      <c r="P263" s="161">
        <f>O263*H263</f>
        <v>0</v>
      </c>
      <c r="Q263" s="161">
        <v>0</v>
      </c>
      <c r="R263" s="161">
        <f>Q263*H263</f>
        <v>0</v>
      </c>
      <c r="S263" s="161">
        <v>0</v>
      </c>
      <c r="T263" s="162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63" t="s">
        <v>129</v>
      </c>
      <c r="AT263" s="163" t="s">
        <v>125</v>
      </c>
      <c r="AU263" s="163" t="s">
        <v>130</v>
      </c>
      <c r="AY263" s="17" t="s">
        <v>123</v>
      </c>
      <c r="BE263" s="164">
        <f>IF(N263="základná",J263,0)</f>
        <v>0</v>
      </c>
      <c r="BF263" s="164">
        <f>IF(N263="znížená",J263,0)</f>
        <v>0</v>
      </c>
      <c r="BG263" s="164">
        <f>IF(N263="zákl. prenesená",J263,0)</f>
        <v>0</v>
      </c>
      <c r="BH263" s="164">
        <f>IF(N263="zníž. prenesená",J263,0)</f>
        <v>0</v>
      </c>
      <c r="BI263" s="164">
        <f>IF(N263="nulová",J263,0)</f>
        <v>0</v>
      </c>
      <c r="BJ263" s="17" t="s">
        <v>130</v>
      </c>
      <c r="BK263" s="164">
        <f>ROUND(I263*H263,2)</f>
        <v>0</v>
      </c>
      <c r="BL263" s="17" t="s">
        <v>129</v>
      </c>
      <c r="BM263" s="163" t="s">
        <v>407</v>
      </c>
    </row>
    <row r="264" spans="1:65" s="12" customFormat="1" ht="25.9" customHeight="1">
      <c r="B264" s="137"/>
      <c r="D264" s="138" t="s">
        <v>76</v>
      </c>
      <c r="E264" s="139" t="s">
        <v>408</v>
      </c>
      <c r="F264" s="139" t="s">
        <v>409</v>
      </c>
      <c r="I264" s="140"/>
      <c r="J264" s="141">
        <f>BK264</f>
        <v>0</v>
      </c>
      <c r="L264" s="137"/>
      <c r="M264" s="142"/>
      <c r="N264" s="143"/>
      <c r="O264" s="143"/>
      <c r="P264" s="144">
        <f>P265+P272+P276</f>
        <v>0</v>
      </c>
      <c r="Q264" s="143"/>
      <c r="R264" s="144">
        <f>R265+R272+R276</f>
        <v>4.7158900000000004E-2</v>
      </c>
      <c r="S264" s="143"/>
      <c r="T264" s="145">
        <f>T265+T272+T276</f>
        <v>0</v>
      </c>
      <c r="AR264" s="138" t="s">
        <v>130</v>
      </c>
      <c r="AT264" s="146" t="s">
        <v>76</v>
      </c>
      <c r="AU264" s="146" t="s">
        <v>77</v>
      </c>
      <c r="AY264" s="138" t="s">
        <v>123</v>
      </c>
      <c r="BK264" s="147">
        <f>BK265+BK272+BK276</f>
        <v>0</v>
      </c>
    </row>
    <row r="265" spans="1:65" s="12" customFormat="1" ht="22.9" customHeight="1">
      <c r="B265" s="137"/>
      <c r="D265" s="138" t="s">
        <v>76</v>
      </c>
      <c r="E265" s="148" t="s">
        <v>410</v>
      </c>
      <c r="F265" s="148" t="s">
        <v>411</v>
      </c>
      <c r="I265" s="140"/>
      <c r="J265" s="149">
        <f>BK265</f>
        <v>0</v>
      </c>
      <c r="L265" s="137"/>
      <c r="M265" s="142"/>
      <c r="N265" s="143"/>
      <c r="O265" s="143"/>
      <c r="P265" s="144">
        <f>SUM(P266:P271)</f>
        <v>0</v>
      </c>
      <c r="Q265" s="143"/>
      <c r="R265" s="144">
        <f>SUM(R266:R271)</f>
        <v>5.0000000000000001E-3</v>
      </c>
      <c r="S265" s="143"/>
      <c r="T265" s="145">
        <f>SUM(T266:T271)</f>
        <v>0</v>
      </c>
      <c r="AR265" s="138" t="s">
        <v>130</v>
      </c>
      <c r="AT265" s="146" t="s">
        <v>76</v>
      </c>
      <c r="AU265" s="146" t="s">
        <v>85</v>
      </c>
      <c r="AY265" s="138" t="s">
        <v>123</v>
      </c>
      <c r="BK265" s="147">
        <f>SUM(BK266:BK271)</f>
        <v>0</v>
      </c>
    </row>
    <row r="266" spans="1:65" s="2" customFormat="1" ht="24.2" customHeight="1">
      <c r="A266" s="32"/>
      <c r="B266" s="150"/>
      <c r="C266" s="151" t="s">
        <v>234</v>
      </c>
      <c r="D266" s="151" t="s">
        <v>125</v>
      </c>
      <c r="E266" s="152" t="s">
        <v>412</v>
      </c>
      <c r="F266" s="153" t="s">
        <v>413</v>
      </c>
      <c r="G266" s="154" t="s">
        <v>154</v>
      </c>
      <c r="H266" s="155">
        <v>14</v>
      </c>
      <c r="I266" s="156"/>
      <c r="J266" s="157">
        <f>ROUND(I266*H266,2)</f>
        <v>0</v>
      </c>
      <c r="K266" s="158"/>
      <c r="L266" s="33"/>
      <c r="M266" s="159" t="s">
        <v>1</v>
      </c>
      <c r="N266" s="160" t="s">
        <v>43</v>
      </c>
      <c r="O266" s="61"/>
      <c r="P266" s="161">
        <f>O266*H266</f>
        <v>0</v>
      </c>
      <c r="Q266" s="161">
        <v>0</v>
      </c>
      <c r="R266" s="161">
        <f>Q266*H266</f>
        <v>0</v>
      </c>
      <c r="S266" s="161">
        <v>0</v>
      </c>
      <c r="T266" s="162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63" t="s">
        <v>166</v>
      </c>
      <c r="AT266" s="163" t="s">
        <v>125</v>
      </c>
      <c r="AU266" s="163" t="s">
        <v>130</v>
      </c>
      <c r="AY266" s="17" t="s">
        <v>123</v>
      </c>
      <c r="BE266" s="164">
        <f>IF(N266="základná",J266,0)</f>
        <v>0</v>
      </c>
      <c r="BF266" s="164">
        <f>IF(N266="znížená",J266,0)</f>
        <v>0</v>
      </c>
      <c r="BG266" s="164">
        <f>IF(N266="zákl. prenesená",J266,0)</f>
        <v>0</v>
      </c>
      <c r="BH266" s="164">
        <f>IF(N266="zníž. prenesená",J266,0)</f>
        <v>0</v>
      </c>
      <c r="BI266" s="164">
        <f>IF(N266="nulová",J266,0)</f>
        <v>0</v>
      </c>
      <c r="BJ266" s="17" t="s">
        <v>130</v>
      </c>
      <c r="BK266" s="164">
        <f>ROUND(I266*H266,2)</f>
        <v>0</v>
      </c>
      <c r="BL266" s="17" t="s">
        <v>166</v>
      </c>
      <c r="BM266" s="163" t="s">
        <v>414</v>
      </c>
    </row>
    <row r="267" spans="1:65" s="13" customFormat="1" ht="11.25">
      <c r="B267" s="165"/>
      <c r="D267" s="166" t="s">
        <v>131</v>
      </c>
      <c r="E267" s="167" t="s">
        <v>1</v>
      </c>
      <c r="F267" s="168" t="s">
        <v>415</v>
      </c>
      <c r="H267" s="169">
        <v>14</v>
      </c>
      <c r="I267" s="170"/>
      <c r="L267" s="165"/>
      <c r="M267" s="171"/>
      <c r="N267" s="172"/>
      <c r="O267" s="172"/>
      <c r="P267" s="172"/>
      <c r="Q267" s="172"/>
      <c r="R267" s="172"/>
      <c r="S267" s="172"/>
      <c r="T267" s="173"/>
      <c r="AT267" s="167" t="s">
        <v>131</v>
      </c>
      <c r="AU267" s="167" t="s">
        <v>130</v>
      </c>
      <c r="AV267" s="13" t="s">
        <v>130</v>
      </c>
      <c r="AW267" s="13" t="s">
        <v>33</v>
      </c>
      <c r="AX267" s="13" t="s">
        <v>77</v>
      </c>
      <c r="AY267" s="167" t="s">
        <v>123</v>
      </c>
    </row>
    <row r="268" spans="1:65" s="14" customFormat="1" ht="11.25">
      <c r="B268" s="174"/>
      <c r="D268" s="166" t="s">
        <v>131</v>
      </c>
      <c r="E268" s="175" t="s">
        <v>1</v>
      </c>
      <c r="F268" s="176" t="s">
        <v>136</v>
      </c>
      <c r="H268" s="177">
        <v>14</v>
      </c>
      <c r="I268" s="178"/>
      <c r="L268" s="174"/>
      <c r="M268" s="179"/>
      <c r="N268" s="180"/>
      <c r="O268" s="180"/>
      <c r="P268" s="180"/>
      <c r="Q268" s="180"/>
      <c r="R268" s="180"/>
      <c r="S268" s="180"/>
      <c r="T268" s="181"/>
      <c r="AT268" s="175" t="s">
        <v>131</v>
      </c>
      <c r="AU268" s="175" t="s">
        <v>130</v>
      </c>
      <c r="AV268" s="14" t="s">
        <v>129</v>
      </c>
      <c r="AW268" s="14" t="s">
        <v>33</v>
      </c>
      <c r="AX268" s="14" t="s">
        <v>85</v>
      </c>
      <c r="AY268" s="175" t="s">
        <v>123</v>
      </c>
    </row>
    <row r="269" spans="1:65" s="2" customFormat="1" ht="16.5" customHeight="1">
      <c r="A269" s="32"/>
      <c r="B269" s="150"/>
      <c r="C269" s="182" t="s">
        <v>416</v>
      </c>
      <c r="D269" s="182" t="s">
        <v>174</v>
      </c>
      <c r="E269" s="183" t="s">
        <v>254</v>
      </c>
      <c r="F269" s="184" t="s">
        <v>255</v>
      </c>
      <c r="G269" s="185" t="s">
        <v>213</v>
      </c>
      <c r="H269" s="186">
        <v>5.0000000000000001E-3</v>
      </c>
      <c r="I269" s="187"/>
      <c r="J269" s="188">
        <f>ROUND(I269*H269,2)</f>
        <v>0</v>
      </c>
      <c r="K269" s="189"/>
      <c r="L269" s="190"/>
      <c r="M269" s="191" t="s">
        <v>1</v>
      </c>
      <c r="N269" s="192" t="s">
        <v>43</v>
      </c>
      <c r="O269" s="61"/>
      <c r="P269" s="161">
        <f>O269*H269</f>
        <v>0</v>
      </c>
      <c r="Q269" s="161">
        <v>1</v>
      </c>
      <c r="R269" s="161">
        <f>Q269*H269</f>
        <v>5.0000000000000001E-3</v>
      </c>
      <c r="S269" s="161">
        <v>0</v>
      </c>
      <c r="T269" s="162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63" t="s">
        <v>202</v>
      </c>
      <c r="AT269" s="163" t="s">
        <v>174</v>
      </c>
      <c r="AU269" s="163" t="s">
        <v>130</v>
      </c>
      <c r="AY269" s="17" t="s">
        <v>123</v>
      </c>
      <c r="BE269" s="164">
        <f>IF(N269="základná",J269,0)</f>
        <v>0</v>
      </c>
      <c r="BF269" s="164">
        <f>IF(N269="znížená",J269,0)</f>
        <v>0</v>
      </c>
      <c r="BG269" s="164">
        <f>IF(N269="zákl. prenesená",J269,0)</f>
        <v>0</v>
      </c>
      <c r="BH269" s="164">
        <f>IF(N269="zníž. prenesená",J269,0)</f>
        <v>0</v>
      </c>
      <c r="BI269" s="164">
        <f>IF(N269="nulová",J269,0)</f>
        <v>0</v>
      </c>
      <c r="BJ269" s="17" t="s">
        <v>130</v>
      </c>
      <c r="BK269" s="164">
        <f>ROUND(I269*H269,2)</f>
        <v>0</v>
      </c>
      <c r="BL269" s="17" t="s">
        <v>166</v>
      </c>
      <c r="BM269" s="163" t="s">
        <v>417</v>
      </c>
    </row>
    <row r="270" spans="1:65" s="13" customFormat="1" ht="11.25">
      <c r="B270" s="165"/>
      <c r="D270" s="166" t="s">
        <v>131</v>
      </c>
      <c r="E270" s="167" t="s">
        <v>1</v>
      </c>
      <c r="F270" s="168" t="s">
        <v>418</v>
      </c>
      <c r="H270" s="169">
        <v>5.0000000000000001E-3</v>
      </c>
      <c r="I270" s="170"/>
      <c r="L270" s="165"/>
      <c r="M270" s="171"/>
      <c r="N270" s="172"/>
      <c r="O270" s="172"/>
      <c r="P270" s="172"/>
      <c r="Q270" s="172"/>
      <c r="R270" s="172"/>
      <c r="S270" s="172"/>
      <c r="T270" s="173"/>
      <c r="AT270" s="167" t="s">
        <v>131</v>
      </c>
      <c r="AU270" s="167" t="s">
        <v>130</v>
      </c>
      <c r="AV270" s="13" t="s">
        <v>130</v>
      </c>
      <c r="AW270" s="13" t="s">
        <v>33</v>
      </c>
      <c r="AX270" s="13" t="s">
        <v>77</v>
      </c>
      <c r="AY270" s="167" t="s">
        <v>123</v>
      </c>
    </row>
    <row r="271" spans="1:65" s="14" customFormat="1" ht="11.25">
      <c r="B271" s="174"/>
      <c r="D271" s="166" t="s">
        <v>131</v>
      </c>
      <c r="E271" s="175" t="s">
        <v>1</v>
      </c>
      <c r="F271" s="176" t="s">
        <v>136</v>
      </c>
      <c r="H271" s="177">
        <v>5.0000000000000001E-3</v>
      </c>
      <c r="I271" s="178"/>
      <c r="L271" s="174"/>
      <c r="M271" s="179"/>
      <c r="N271" s="180"/>
      <c r="O271" s="180"/>
      <c r="P271" s="180"/>
      <c r="Q271" s="180"/>
      <c r="R271" s="180"/>
      <c r="S271" s="180"/>
      <c r="T271" s="181"/>
      <c r="AT271" s="175" t="s">
        <v>131</v>
      </c>
      <c r="AU271" s="175" t="s">
        <v>130</v>
      </c>
      <c r="AV271" s="14" t="s">
        <v>129</v>
      </c>
      <c r="AW271" s="14" t="s">
        <v>33</v>
      </c>
      <c r="AX271" s="14" t="s">
        <v>85</v>
      </c>
      <c r="AY271" s="175" t="s">
        <v>123</v>
      </c>
    </row>
    <row r="272" spans="1:65" s="12" customFormat="1" ht="22.9" customHeight="1">
      <c r="B272" s="137"/>
      <c r="D272" s="138" t="s">
        <v>76</v>
      </c>
      <c r="E272" s="148" t="s">
        <v>419</v>
      </c>
      <c r="F272" s="148" t="s">
        <v>420</v>
      </c>
      <c r="I272" s="140"/>
      <c r="J272" s="149">
        <f>BK272</f>
        <v>0</v>
      </c>
      <c r="L272" s="137"/>
      <c r="M272" s="142"/>
      <c r="N272" s="143"/>
      <c r="O272" s="143"/>
      <c r="P272" s="144">
        <f>SUM(P273:P275)</f>
        <v>0</v>
      </c>
      <c r="Q272" s="143"/>
      <c r="R272" s="144">
        <f>SUM(R273:R275)</f>
        <v>3.3050000000000003E-2</v>
      </c>
      <c r="S272" s="143"/>
      <c r="T272" s="145">
        <f>SUM(T273:T275)</f>
        <v>0</v>
      </c>
      <c r="AR272" s="138" t="s">
        <v>130</v>
      </c>
      <c r="AT272" s="146" t="s">
        <v>76</v>
      </c>
      <c r="AU272" s="146" t="s">
        <v>85</v>
      </c>
      <c r="AY272" s="138" t="s">
        <v>123</v>
      </c>
      <c r="BK272" s="147">
        <f>SUM(BK273:BK275)</f>
        <v>0</v>
      </c>
    </row>
    <row r="273" spans="1:65" s="2" customFormat="1" ht="24.2" customHeight="1">
      <c r="A273" s="32"/>
      <c r="B273" s="150"/>
      <c r="C273" s="151" t="s">
        <v>239</v>
      </c>
      <c r="D273" s="151" t="s">
        <v>125</v>
      </c>
      <c r="E273" s="152" t="s">
        <v>421</v>
      </c>
      <c r="F273" s="153" t="s">
        <v>422</v>
      </c>
      <c r="G273" s="154" t="s">
        <v>423</v>
      </c>
      <c r="H273" s="155">
        <v>661</v>
      </c>
      <c r="I273" s="156"/>
      <c r="J273" s="157">
        <f>ROUND(I273*H273,2)</f>
        <v>0</v>
      </c>
      <c r="K273" s="158"/>
      <c r="L273" s="33"/>
      <c r="M273" s="159" t="s">
        <v>1</v>
      </c>
      <c r="N273" s="160" t="s">
        <v>43</v>
      </c>
      <c r="O273" s="61"/>
      <c r="P273" s="161">
        <f>O273*H273</f>
        <v>0</v>
      </c>
      <c r="Q273" s="161">
        <v>5.0000000000000002E-5</v>
      </c>
      <c r="R273" s="161">
        <f>Q273*H273</f>
        <v>3.3050000000000003E-2</v>
      </c>
      <c r="S273" s="161">
        <v>0</v>
      </c>
      <c r="T273" s="162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63" t="s">
        <v>166</v>
      </c>
      <c r="AT273" s="163" t="s">
        <v>125</v>
      </c>
      <c r="AU273" s="163" t="s">
        <v>130</v>
      </c>
      <c r="AY273" s="17" t="s">
        <v>123</v>
      </c>
      <c r="BE273" s="164">
        <f>IF(N273="základná",J273,0)</f>
        <v>0</v>
      </c>
      <c r="BF273" s="164">
        <f>IF(N273="znížená",J273,0)</f>
        <v>0</v>
      </c>
      <c r="BG273" s="164">
        <f>IF(N273="zákl. prenesená",J273,0)</f>
        <v>0</v>
      </c>
      <c r="BH273" s="164">
        <f>IF(N273="zníž. prenesená",J273,0)</f>
        <v>0</v>
      </c>
      <c r="BI273" s="164">
        <f>IF(N273="nulová",J273,0)</f>
        <v>0</v>
      </c>
      <c r="BJ273" s="17" t="s">
        <v>130</v>
      </c>
      <c r="BK273" s="164">
        <f>ROUND(I273*H273,2)</f>
        <v>0</v>
      </c>
      <c r="BL273" s="17" t="s">
        <v>166</v>
      </c>
      <c r="BM273" s="163" t="s">
        <v>424</v>
      </c>
    </row>
    <row r="274" spans="1:65" s="13" customFormat="1" ht="11.25">
      <c r="B274" s="165"/>
      <c r="D274" s="166" t="s">
        <v>131</v>
      </c>
      <c r="E274" s="167" t="s">
        <v>1</v>
      </c>
      <c r="F274" s="168" t="s">
        <v>425</v>
      </c>
      <c r="H274" s="169">
        <v>661</v>
      </c>
      <c r="I274" s="170"/>
      <c r="L274" s="165"/>
      <c r="M274" s="171"/>
      <c r="N274" s="172"/>
      <c r="O274" s="172"/>
      <c r="P274" s="172"/>
      <c r="Q274" s="172"/>
      <c r="R274" s="172"/>
      <c r="S274" s="172"/>
      <c r="T274" s="173"/>
      <c r="AT274" s="167" t="s">
        <v>131</v>
      </c>
      <c r="AU274" s="167" t="s">
        <v>130</v>
      </c>
      <c r="AV274" s="13" t="s">
        <v>130</v>
      </c>
      <c r="AW274" s="13" t="s">
        <v>33</v>
      </c>
      <c r="AX274" s="13" t="s">
        <v>77</v>
      </c>
      <c r="AY274" s="167" t="s">
        <v>123</v>
      </c>
    </row>
    <row r="275" spans="1:65" s="14" customFormat="1" ht="11.25">
      <c r="B275" s="174"/>
      <c r="D275" s="166" t="s">
        <v>131</v>
      </c>
      <c r="E275" s="175" t="s">
        <v>1</v>
      </c>
      <c r="F275" s="176" t="s">
        <v>136</v>
      </c>
      <c r="H275" s="177">
        <v>661</v>
      </c>
      <c r="I275" s="178"/>
      <c r="L275" s="174"/>
      <c r="M275" s="179"/>
      <c r="N275" s="180"/>
      <c r="O275" s="180"/>
      <c r="P275" s="180"/>
      <c r="Q275" s="180"/>
      <c r="R275" s="180"/>
      <c r="S275" s="180"/>
      <c r="T275" s="181"/>
      <c r="AT275" s="175" t="s">
        <v>131</v>
      </c>
      <c r="AU275" s="175" t="s">
        <v>130</v>
      </c>
      <c r="AV275" s="14" t="s">
        <v>129</v>
      </c>
      <c r="AW275" s="14" t="s">
        <v>33</v>
      </c>
      <c r="AX275" s="14" t="s">
        <v>85</v>
      </c>
      <c r="AY275" s="175" t="s">
        <v>123</v>
      </c>
    </row>
    <row r="276" spans="1:65" s="12" customFormat="1" ht="22.9" customHeight="1">
      <c r="B276" s="137"/>
      <c r="D276" s="138" t="s">
        <v>76</v>
      </c>
      <c r="E276" s="148" t="s">
        <v>426</v>
      </c>
      <c r="F276" s="148" t="s">
        <v>427</v>
      </c>
      <c r="I276" s="140"/>
      <c r="J276" s="149">
        <f>BK276</f>
        <v>0</v>
      </c>
      <c r="L276" s="137"/>
      <c r="M276" s="142"/>
      <c r="N276" s="143"/>
      <c r="O276" s="143"/>
      <c r="P276" s="144">
        <f>SUM(P277:P278)</f>
        <v>0</v>
      </c>
      <c r="Q276" s="143"/>
      <c r="R276" s="144">
        <f>SUM(R277:R278)</f>
        <v>9.1089000000000014E-3</v>
      </c>
      <c r="S276" s="143"/>
      <c r="T276" s="145">
        <f>SUM(T277:T278)</f>
        <v>0</v>
      </c>
      <c r="AR276" s="138" t="s">
        <v>130</v>
      </c>
      <c r="AT276" s="146" t="s">
        <v>76</v>
      </c>
      <c r="AU276" s="146" t="s">
        <v>85</v>
      </c>
      <c r="AY276" s="138" t="s">
        <v>123</v>
      </c>
      <c r="BK276" s="147">
        <f>SUM(BK277:BK278)</f>
        <v>0</v>
      </c>
    </row>
    <row r="277" spans="1:65" s="2" customFormat="1" ht="24.2" customHeight="1">
      <c r="A277" s="32"/>
      <c r="B277" s="150"/>
      <c r="C277" s="151" t="s">
        <v>428</v>
      </c>
      <c r="D277" s="151" t="s">
        <v>125</v>
      </c>
      <c r="E277" s="152" t="s">
        <v>429</v>
      </c>
      <c r="F277" s="153" t="s">
        <v>430</v>
      </c>
      <c r="G277" s="154" t="s">
        <v>154</v>
      </c>
      <c r="H277" s="155">
        <v>31.41</v>
      </c>
      <c r="I277" s="156"/>
      <c r="J277" s="157">
        <f>ROUND(I277*H277,2)</f>
        <v>0</v>
      </c>
      <c r="K277" s="158"/>
      <c r="L277" s="33"/>
      <c r="M277" s="159" t="s">
        <v>1</v>
      </c>
      <c r="N277" s="160" t="s">
        <v>43</v>
      </c>
      <c r="O277" s="61"/>
      <c r="P277" s="161">
        <f>O277*H277</f>
        <v>0</v>
      </c>
      <c r="Q277" s="161">
        <v>2.1000000000000001E-4</v>
      </c>
      <c r="R277" s="161">
        <f>Q277*H277</f>
        <v>6.5961000000000006E-3</v>
      </c>
      <c r="S277" s="161">
        <v>0</v>
      </c>
      <c r="T277" s="162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63" t="s">
        <v>166</v>
      </c>
      <c r="AT277" s="163" t="s">
        <v>125</v>
      </c>
      <c r="AU277" s="163" t="s">
        <v>130</v>
      </c>
      <c r="AY277" s="17" t="s">
        <v>123</v>
      </c>
      <c r="BE277" s="164">
        <f>IF(N277="základná",J277,0)</f>
        <v>0</v>
      </c>
      <c r="BF277" s="164">
        <f>IF(N277="znížená",J277,0)</f>
        <v>0</v>
      </c>
      <c r="BG277" s="164">
        <f>IF(N277="zákl. prenesená",J277,0)</f>
        <v>0</v>
      </c>
      <c r="BH277" s="164">
        <f>IF(N277="zníž. prenesená",J277,0)</f>
        <v>0</v>
      </c>
      <c r="BI277" s="164">
        <f>IF(N277="nulová",J277,0)</f>
        <v>0</v>
      </c>
      <c r="BJ277" s="17" t="s">
        <v>130</v>
      </c>
      <c r="BK277" s="164">
        <f>ROUND(I277*H277,2)</f>
        <v>0</v>
      </c>
      <c r="BL277" s="17" t="s">
        <v>166</v>
      </c>
      <c r="BM277" s="163" t="s">
        <v>431</v>
      </c>
    </row>
    <row r="278" spans="1:65" s="2" customFormat="1" ht="24.2" customHeight="1">
      <c r="A278" s="32"/>
      <c r="B278" s="150"/>
      <c r="C278" s="151" t="s">
        <v>243</v>
      </c>
      <c r="D278" s="151" t="s">
        <v>125</v>
      </c>
      <c r="E278" s="152" t="s">
        <v>432</v>
      </c>
      <c r="F278" s="153" t="s">
        <v>433</v>
      </c>
      <c r="G278" s="154" t="s">
        <v>154</v>
      </c>
      <c r="H278" s="155">
        <v>31.41</v>
      </c>
      <c r="I278" s="156"/>
      <c r="J278" s="157">
        <f>ROUND(I278*H278,2)</f>
        <v>0</v>
      </c>
      <c r="K278" s="158"/>
      <c r="L278" s="33"/>
      <c r="M278" s="159" t="s">
        <v>1</v>
      </c>
      <c r="N278" s="160" t="s">
        <v>43</v>
      </c>
      <c r="O278" s="61"/>
      <c r="P278" s="161">
        <f>O278*H278</f>
        <v>0</v>
      </c>
      <c r="Q278" s="161">
        <v>8.0000000000000007E-5</v>
      </c>
      <c r="R278" s="161">
        <f>Q278*H278</f>
        <v>2.5128000000000004E-3</v>
      </c>
      <c r="S278" s="161">
        <v>0</v>
      </c>
      <c r="T278" s="162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63" t="s">
        <v>166</v>
      </c>
      <c r="AT278" s="163" t="s">
        <v>125</v>
      </c>
      <c r="AU278" s="163" t="s">
        <v>130</v>
      </c>
      <c r="AY278" s="17" t="s">
        <v>123</v>
      </c>
      <c r="BE278" s="164">
        <f>IF(N278="základná",J278,0)</f>
        <v>0</v>
      </c>
      <c r="BF278" s="164">
        <f>IF(N278="znížená",J278,0)</f>
        <v>0</v>
      </c>
      <c r="BG278" s="164">
        <f>IF(N278="zákl. prenesená",J278,0)</f>
        <v>0</v>
      </c>
      <c r="BH278" s="164">
        <f>IF(N278="zníž. prenesená",J278,0)</f>
        <v>0</v>
      </c>
      <c r="BI278" s="164">
        <f>IF(N278="nulová",J278,0)</f>
        <v>0</v>
      </c>
      <c r="BJ278" s="17" t="s">
        <v>130</v>
      </c>
      <c r="BK278" s="164">
        <f>ROUND(I278*H278,2)</f>
        <v>0</v>
      </c>
      <c r="BL278" s="17" t="s">
        <v>166</v>
      </c>
      <c r="BM278" s="163" t="s">
        <v>434</v>
      </c>
    </row>
    <row r="279" spans="1:65" s="12" customFormat="1" ht="25.9" customHeight="1">
      <c r="B279" s="137"/>
      <c r="D279" s="138" t="s">
        <v>76</v>
      </c>
      <c r="E279" s="139" t="s">
        <v>435</v>
      </c>
      <c r="F279" s="139" t="s">
        <v>436</v>
      </c>
      <c r="I279" s="140"/>
      <c r="J279" s="141">
        <f>BK279</f>
        <v>0</v>
      </c>
      <c r="L279" s="137"/>
      <c r="M279" s="142"/>
      <c r="N279" s="143"/>
      <c r="O279" s="143"/>
      <c r="P279" s="144">
        <f>P280</f>
        <v>0</v>
      </c>
      <c r="Q279" s="143"/>
      <c r="R279" s="144">
        <f>R280</f>
        <v>0</v>
      </c>
      <c r="S279" s="143"/>
      <c r="T279" s="145">
        <f>T280</f>
        <v>0</v>
      </c>
      <c r="AR279" s="138" t="s">
        <v>129</v>
      </c>
      <c r="AT279" s="146" t="s">
        <v>76</v>
      </c>
      <c r="AU279" s="146" t="s">
        <v>77</v>
      </c>
      <c r="AY279" s="138" t="s">
        <v>123</v>
      </c>
      <c r="BK279" s="147">
        <f>BK280</f>
        <v>0</v>
      </c>
    </row>
    <row r="280" spans="1:65" s="2" customFormat="1" ht="33" customHeight="1">
      <c r="A280" s="32"/>
      <c r="B280" s="150"/>
      <c r="C280" s="151" t="s">
        <v>437</v>
      </c>
      <c r="D280" s="151" t="s">
        <v>125</v>
      </c>
      <c r="E280" s="152" t="s">
        <v>438</v>
      </c>
      <c r="F280" s="153" t="s">
        <v>439</v>
      </c>
      <c r="G280" s="154" t="s">
        <v>440</v>
      </c>
      <c r="H280" s="155">
        <v>50</v>
      </c>
      <c r="I280" s="156"/>
      <c r="J280" s="157">
        <f>ROUND(I280*H280,2)</f>
        <v>0</v>
      </c>
      <c r="K280" s="158"/>
      <c r="L280" s="33"/>
      <c r="M280" s="193" t="s">
        <v>1</v>
      </c>
      <c r="N280" s="194" t="s">
        <v>43</v>
      </c>
      <c r="O280" s="195"/>
      <c r="P280" s="196">
        <f>O280*H280</f>
        <v>0</v>
      </c>
      <c r="Q280" s="196">
        <v>0</v>
      </c>
      <c r="R280" s="196">
        <f>Q280*H280</f>
        <v>0</v>
      </c>
      <c r="S280" s="196">
        <v>0</v>
      </c>
      <c r="T280" s="197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63" t="s">
        <v>441</v>
      </c>
      <c r="AT280" s="163" t="s">
        <v>125</v>
      </c>
      <c r="AU280" s="163" t="s">
        <v>85</v>
      </c>
      <c r="AY280" s="17" t="s">
        <v>123</v>
      </c>
      <c r="BE280" s="164">
        <f>IF(N280="základná",J280,0)</f>
        <v>0</v>
      </c>
      <c r="BF280" s="164">
        <f>IF(N280="znížená",J280,0)</f>
        <v>0</v>
      </c>
      <c r="BG280" s="164">
        <f>IF(N280="zákl. prenesená",J280,0)</f>
        <v>0</v>
      </c>
      <c r="BH280" s="164">
        <f>IF(N280="zníž. prenesená",J280,0)</f>
        <v>0</v>
      </c>
      <c r="BI280" s="164">
        <f>IF(N280="nulová",J280,0)</f>
        <v>0</v>
      </c>
      <c r="BJ280" s="17" t="s">
        <v>130</v>
      </c>
      <c r="BK280" s="164">
        <f>ROUND(I280*H280,2)</f>
        <v>0</v>
      </c>
      <c r="BL280" s="17" t="s">
        <v>441</v>
      </c>
      <c r="BM280" s="163" t="s">
        <v>442</v>
      </c>
    </row>
    <row r="281" spans="1:65" s="2" customFormat="1" ht="6.95" customHeight="1">
      <c r="A281" s="32"/>
      <c r="B281" s="50"/>
      <c r="C281" s="51"/>
      <c r="D281" s="51"/>
      <c r="E281" s="51"/>
      <c r="F281" s="51"/>
      <c r="G281" s="51"/>
      <c r="H281" s="51"/>
      <c r="I281" s="51"/>
      <c r="J281" s="51"/>
      <c r="K281" s="51"/>
      <c r="L281" s="33"/>
      <c r="M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</row>
  </sheetData>
  <autoFilter ref="C129:K280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 t="s">
        <v>5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7" t="s">
        <v>92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77</v>
      </c>
    </row>
    <row r="4" spans="1:46" s="1" customFormat="1" ht="24.95" customHeight="1">
      <c r="B4" s="20"/>
      <c r="D4" s="21" t="s">
        <v>93</v>
      </c>
      <c r="L4" s="20"/>
      <c r="M4" s="96" t="s">
        <v>9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15</v>
      </c>
      <c r="L6" s="20"/>
    </row>
    <row r="7" spans="1:46" s="1" customFormat="1" ht="16.5" customHeight="1">
      <c r="B7" s="20"/>
      <c r="E7" s="250" t="str">
        <f>'Rekapitulácia stavby'!K6</f>
        <v>ES Oravská Polhora - rekonštrukcia spevnenej plochy_cú 2022/máj</v>
      </c>
      <c r="F7" s="251"/>
      <c r="G7" s="251"/>
      <c r="H7" s="251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5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0" t="s">
        <v>443</v>
      </c>
      <c r="F9" s="252"/>
      <c r="G9" s="252"/>
      <c r="H9" s="252"/>
      <c r="I9" s="32"/>
      <c r="J9" s="32"/>
      <c r="K9" s="32"/>
      <c r="L9" s="45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5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17</v>
      </c>
      <c r="E11" s="32"/>
      <c r="F11" s="25" t="s">
        <v>1</v>
      </c>
      <c r="G11" s="32"/>
      <c r="H11" s="32"/>
      <c r="I11" s="27" t="s">
        <v>18</v>
      </c>
      <c r="J11" s="25" t="s">
        <v>1</v>
      </c>
      <c r="K11" s="32"/>
      <c r="L11" s="45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19</v>
      </c>
      <c r="E12" s="32"/>
      <c r="F12" s="25" t="s">
        <v>20</v>
      </c>
      <c r="G12" s="32"/>
      <c r="H12" s="32"/>
      <c r="I12" s="27" t="s">
        <v>21</v>
      </c>
      <c r="J12" s="58" t="str">
        <f>'Rekapitulácia stavby'!AN8</f>
        <v>16. 5. 2022</v>
      </c>
      <c r="K12" s="32"/>
      <c r="L12" s="45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5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">
        <v>1</v>
      </c>
      <c r="K14" s="32"/>
      <c r="L14" s="45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25</v>
      </c>
      <c r="F15" s="32"/>
      <c r="G15" s="32"/>
      <c r="H15" s="32"/>
      <c r="I15" s="27" t="s">
        <v>26</v>
      </c>
      <c r="J15" s="25" t="s">
        <v>1</v>
      </c>
      <c r="K15" s="32"/>
      <c r="L15" s="45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5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24</v>
      </c>
      <c r="J17" s="28" t="str">
        <f>'Rekapitulácia stavby'!AN13</f>
        <v>Vyplň údaj</v>
      </c>
      <c r="K17" s="32"/>
      <c r="L17" s="45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3" t="str">
        <f>'Rekapitulácia stavby'!E14</f>
        <v>Vyplň údaj</v>
      </c>
      <c r="F18" s="211"/>
      <c r="G18" s="211"/>
      <c r="H18" s="211"/>
      <c r="I18" s="27" t="s">
        <v>26</v>
      </c>
      <c r="J18" s="28" t="str">
        <f>'Rekapitulácia stavby'!AN14</f>
        <v>Vyplň údaj</v>
      </c>
      <c r="K18" s="32"/>
      <c r="L18" s="45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5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24</v>
      </c>
      <c r="J20" s="25" t="s">
        <v>30</v>
      </c>
      <c r="K20" s="32"/>
      <c r="L20" s="45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27" t="s">
        <v>26</v>
      </c>
      <c r="J21" s="25" t="s">
        <v>32</v>
      </c>
      <c r="K21" s="32"/>
      <c r="L21" s="45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5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27" t="s">
        <v>24</v>
      </c>
      <c r="J23" s="25" t="s">
        <v>1</v>
      </c>
      <c r="K23" s="32"/>
      <c r="L23" s="45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26</v>
      </c>
      <c r="J24" s="25" t="s">
        <v>1</v>
      </c>
      <c r="K24" s="32"/>
      <c r="L24" s="45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5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32"/>
      <c r="J26" s="32"/>
      <c r="K26" s="32"/>
      <c r="L26" s="45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7"/>
      <c r="B27" s="98"/>
      <c r="C27" s="97"/>
      <c r="D27" s="97"/>
      <c r="E27" s="216" t="s">
        <v>1</v>
      </c>
      <c r="F27" s="216"/>
      <c r="G27" s="216"/>
      <c r="H27" s="216"/>
      <c r="I27" s="97"/>
      <c r="J27" s="97"/>
      <c r="K27" s="97"/>
      <c r="L27" s="99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5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9"/>
      <c r="E29" s="69"/>
      <c r="F29" s="69"/>
      <c r="G29" s="69"/>
      <c r="H29" s="69"/>
      <c r="I29" s="69"/>
      <c r="J29" s="69"/>
      <c r="K29" s="69"/>
      <c r="L29" s="45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0" t="s">
        <v>37</v>
      </c>
      <c r="E30" s="32"/>
      <c r="F30" s="32"/>
      <c r="G30" s="32"/>
      <c r="H30" s="32"/>
      <c r="I30" s="32"/>
      <c r="J30" s="74">
        <f>ROUND(J120, 2)</f>
        <v>0</v>
      </c>
      <c r="K30" s="32"/>
      <c r="L30" s="45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9"/>
      <c r="E31" s="69"/>
      <c r="F31" s="69"/>
      <c r="G31" s="69"/>
      <c r="H31" s="69"/>
      <c r="I31" s="69"/>
      <c r="J31" s="69"/>
      <c r="K31" s="69"/>
      <c r="L31" s="45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45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41</v>
      </c>
      <c r="E33" s="38" t="s">
        <v>42</v>
      </c>
      <c r="F33" s="102">
        <f>ROUND((SUM(BE120:BE173)),  2)</f>
        <v>0</v>
      </c>
      <c r="G33" s="103"/>
      <c r="H33" s="103"/>
      <c r="I33" s="104">
        <v>0.2</v>
      </c>
      <c r="J33" s="102">
        <f>ROUND(((SUM(BE120:BE173))*I33),  2)</f>
        <v>0</v>
      </c>
      <c r="K33" s="32"/>
      <c r="L33" s="45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8" t="s">
        <v>43</v>
      </c>
      <c r="F34" s="102">
        <f>ROUND((SUM(BF120:BF173)),  2)</f>
        <v>0</v>
      </c>
      <c r="G34" s="103"/>
      <c r="H34" s="103"/>
      <c r="I34" s="104">
        <v>0.2</v>
      </c>
      <c r="J34" s="102">
        <f>ROUND(((SUM(BF120:BF173))*I34),  2)</f>
        <v>0</v>
      </c>
      <c r="K34" s="32"/>
      <c r="L34" s="45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105">
        <f>ROUND((SUM(BG120:BG173)),  2)</f>
        <v>0</v>
      </c>
      <c r="G35" s="32"/>
      <c r="H35" s="32"/>
      <c r="I35" s="106">
        <v>0.2</v>
      </c>
      <c r="J35" s="105">
        <f>0</f>
        <v>0</v>
      </c>
      <c r="K35" s="32"/>
      <c r="L35" s="45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45</v>
      </c>
      <c r="F36" s="105">
        <f>ROUND((SUM(BH120:BH173)),  2)</f>
        <v>0</v>
      </c>
      <c r="G36" s="32"/>
      <c r="H36" s="32"/>
      <c r="I36" s="106">
        <v>0.2</v>
      </c>
      <c r="J36" s="105">
        <f>0</f>
        <v>0</v>
      </c>
      <c r="K36" s="32"/>
      <c r="L36" s="45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38" t="s">
        <v>46</v>
      </c>
      <c r="F37" s="102">
        <f>ROUND((SUM(BI120:BI173)),  2)</f>
        <v>0</v>
      </c>
      <c r="G37" s="103"/>
      <c r="H37" s="103"/>
      <c r="I37" s="104">
        <v>0</v>
      </c>
      <c r="J37" s="102">
        <f>0</f>
        <v>0</v>
      </c>
      <c r="K37" s="32"/>
      <c r="L37" s="45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5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7"/>
      <c r="D39" s="108" t="s">
        <v>47</v>
      </c>
      <c r="E39" s="63"/>
      <c r="F39" s="63"/>
      <c r="G39" s="109" t="s">
        <v>48</v>
      </c>
      <c r="H39" s="110" t="s">
        <v>49</v>
      </c>
      <c r="I39" s="63"/>
      <c r="J39" s="111">
        <f>SUM(J30:J37)</f>
        <v>0</v>
      </c>
      <c r="K39" s="112"/>
      <c r="L39" s="45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5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5"/>
      <c r="D50" s="46" t="s">
        <v>50</v>
      </c>
      <c r="E50" s="47"/>
      <c r="F50" s="47"/>
      <c r="G50" s="46" t="s">
        <v>51</v>
      </c>
      <c r="H50" s="47"/>
      <c r="I50" s="47"/>
      <c r="J50" s="47"/>
      <c r="K50" s="47"/>
      <c r="L50" s="45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8" t="s">
        <v>52</v>
      </c>
      <c r="E61" s="35"/>
      <c r="F61" s="113" t="s">
        <v>53</v>
      </c>
      <c r="G61" s="48" t="s">
        <v>52</v>
      </c>
      <c r="H61" s="35"/>
      <c r="I61" s="35"/>
      <c r="J61" s="114" t="s">
        <v>53</v>
      </c>
      <c r="K61" s="35"/>
      <c r="L61" s="45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6" t="s">
        <v>54</v>
      </c>
      <c r="E65" s="49"/>
      <c r="F65" s="49"/>
      <c r="G65" s="46" t="s">
        <v>55</v>
      </c>
      <c r="H65" s="49"/>
      <c r="I65" s="49"/>
      <c r="J65" s="49"/>
      <c r="K65" s="49"/>
      <c r="L65" s="45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8" t="s">
        <v>52</v>
      </c>
      <c r="E76" s="35"/>
      <c r="F76" s="113" t="s">
        <v>53</v>
      </c>
      <c r="G76" s="48" t="s">
        <v>52</v>
      </c>
      <c r="H76" s="35"/>
      <c r="I76" s="35"/>
      <c r="J76" s="114" t="s">
        <v>53</v>
      </c>
      <c r="K76" s="35"/>
      <c r="L76" s="45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45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45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5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5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32"/>
      <c r="J84" s="32"/>
      <c r="K84" s="32"/>
      <c r="L84" s="45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2"/>
      <c r="D85" s="32"/>
      <c r="E85" s="250" t="str">
        <f>E7</f>
        <v>ES Oravská Polhora - rekonštrukcia spevnenej plochy_cú 2022/máj</v>
      </c>
      <c r="F85" s="251"/>
      <c r="G85" s="251"/>
      <c r="H85" s="251"/>
      <c r="I85" s="32"/>
      <c r="J85" s="32"/>
      <c r="K85" s="32"/>
      <c r="L85" s="45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5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2"/>
      <c r="D87" s="32"/>
      <c r="E87" s="230" t="str">
        <f>E9</f>
        <v>SO03 - SO 03 Demontážne a búracie práce</v>
      </c>
      <c r="F87" s="252"/>
      <c r="G87" s="252"/>
      <c r="H87" s="252"/>
      <c r="I87" s="32"/>
      <c r="J87" s="32"/>
      <c r="K87" s="32"/>
      <c r="L87" s="45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5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7" t="s">
        <v>19</v>
      </c>
      <c r="D89" s="32"/>
      <c r="E89" s="32"/>
      <c r="F89" s="25" t="str">
        <f>F12</f>
        <v>Oravská Polhora</v>
      </c>
      <c r="G89" s="32"/>
      <c r="H89" s="32"/>
      <c r="I89" s="27" t="s">
        <v>21</v>
      </c>
      <c r="J89" s="58" t="str">
        <f>IF(J12="","",J12)</f>
        <v>16. 5. 2022</v>
      </c>
      <c r="K89" s="32"/>
      <c r="L89" s="45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5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15" hidden="1" customHeight="1">
      <c r="A91" s="32"/>
      <c r="B91" s="33"/>
      <c r="C91" s="27" t="s">
        <v>23</v>
      </c>
      <c r="D91" s="32"/>
      <c r="E91" s="32"/>
      <c r="F91" s="25" t="str">
        <f>E15</f>
        <v>Lesy SR, š.p.</v>
      </c>
      <c r="G91" s="32"/>
      <c r="H91" s="32"/>
      <c r="I91" s="27" t="s">
        <v>29</v>
      </c>
      <c r="J91" s="30" t="str">
        <f>E21</f>
        <v>Ing. Dušan Grék - ASI, projektovanie stavieb</v>
      </c>
      <c r="K91" s="32"/>
      <c r="L91" s="45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34</v>
      </c>
      <c r="J92" s="30" t="str">
        <f>E24</f>
        <v>Ing. Miroslav Gatial</v>
      </c>
      <c r="K92" s="32"/>
      <c r="L92" s="45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5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15" t="s">
        <v>97</v>
      </c>
      <c r="D94" s="107"/>
      <c r="E94" s="107"/>
      <c r="F94" s="107"/>
      <c r="G94" s="107"/>
      <c r="H94" s="107"/>
      <c r="I94" s="107"/>
      <c r="J94" s="116" t="s">
        <v>98</v>
      </c>
      <c r="K94" s="107"/>
      <c r="L94" s="45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5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17" t="s">
        <v>99</v>
      </c>
      <c r="D96" s="32"/>
      <c r="E96" s="32"/>
      <c r="F96" s="32"/>
      <c r="G96" s="32"/>
      <c r="H96" s="32"/>
      <c r="I96" s="32"/>
      <c r="J96" s="74">
        <f>J120</f>
        <v>0</v>
      </c>
      <c r="K96" s="32"/>
      <c r="L96" s="45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5" hidden="1" customHeight="1">
      <c r="B97" s="118"/>
      <c r="D97" s="119" t="s">
        <v>101</v>
      </c>
      <c r="E97" s="120"/>
      <c r="F97" s="120"/>
      <c r="G97" s="120"/>
      <c r="H97" s="120"/>
      <c r="I97" s="120"/>
      <c r="J97" s="121">
        <f>J121</f>
        <v>0</v>
      </c>
      <c r="L97" s="118"/>
    </row>
    <row r="98" spans="1:31" s="10" customFormat="1" ht="19.899999999999999" hidden="1" customHeight="1">
      <c r="B98" s="122"/>
      <c r="D98" s="123" t="s">
        <v>102</v>
      </c>
      <c r="E98" s="124"/>
      <c r="F98" s="124"/>
      <c r="G98" s="124"/>
      <c r="H98" s="124"/>
      <c r="I98" s="124"/>
      <c r="J98" s="125">
        <f>J122</f>
        <v>0</v>
      </c>
      <c r="L98" s="122"/>
    </row>
    <row r="99" spans="1:31" s="10" customFormat="1" ht="19.899999999999999" hidden="1" customHeight="1">
      <c r="B99" s="122"/>
      <c r="D99" s="123" t="s">
        <v>105</v>
      </c>
      <c r="E99" s="124"/>
      <c r="F99" s="124"/>
      <c r="G99" s="124"/>
      <c r="H99" s="124"/>
      <c r="I99" s="124"/>
      <c r="J99" s="125">
        <f>J150</f>
        <v>0</v>
      </c>
      <c r="L99" s="122"/>
    </row>
    <row r="100" spans="1:31" s="10" customFormat="1" ht="19.899999999999999" hidden="1" customHeight="1">
      <c r="B100" s="122"/>
      <c r="D100" s="123" t="s">
        <v>107</v>
      </c>
      <c r="E100" s="124"/>
      <c r="F100" s="124"/>
      <c r="G100" s="124"/>
      <c r="H100" s="124"/>
      <c r="I100" s="124"/>
      <c r="J100" s="125">
        <f>J154</f>
        <v>0</v>
      </c>
      <c r="L100" s="122"/>
    </row>
    <row r="101" spans="1:31" s="2" customFormat="1" ht="21.75" hidden="1" customHeight="1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5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hidden="1" customHeight="1">
      <c r="A102" s="32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45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ht="11.25" hidden="1"/>
    <row r="104" spans="1:31" ht="11.25" hidden="1"/>
    <row r="105" spans="1:31" ht="11.25" hidden="1"/>
    <row r="106" spans="1:31" s="2" customFormat="1" ht="6.95" customHeight="1">
      <c r="A106" s="32"/>
      <c r="B106" s="52"/>
      <c r="C106" s="53"/>
      <c r="D106" s="53"/>
      <c r="E106" s="53"/>
      <c r="F106" s="53"/>
      <c r="G106" s="53"/>
      <c r="H106" s="53"/>
      <c r="I106" s="53"/>
      <c r="J106" s="53"/>
      <c r="K106" s="53"/>
      <c r="L106" s="45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1" t="s">
        <v>109</v>
      </c>
      <c r="D107" s="32"/>
      <c r="E107" s="32"/>
      <c r="F107" s="32"/>
      <c r="G107" s="32"/>
      <c r="H107" s="32"/>
      <c r="I107" s="32"/>
      <c r="J107" s="32"/>
      <c r="K107" s="32"/>
      <c r="L107" s="45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5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15</v>
      </c>
      <c r="D109" s="32"/>
      <c r="E109" s="32"/>
      <c r="F109" s="32"/>
      <c r="G109" s="32"/>
      <c r="H109" s="32"/>
      <c r="I109" s="32"/>
      <c r="J109" s="32"/>
      <c r="K109" s="32"/>
      <c r="L109" s="45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2"/>
      <c r="D110" s="32"/>
      <c r="E110" s="250" t="str">
        <f>E7</f>
        <v>ES Oravská Polhora - rekonštrukcia spevnenej plochy_cú 2022/máj</v>
      </c>
      <c r="F110" s="251"/>
      <c r="G110" s="251"/>
      <c r="H110" s="251"/>
      <c r="I110" s="32"/>
      <c r="J110" s="32"/>
      <c r="K110" s="32"/>
      <c r="L110" s="45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94</v>
      </c>
      <c r="D111" s="32"/>
      <c r="E111" s="32"/>
      <c r="F111" s="32"/>
      <c r="G111" s="32"/>
      <c r="H111" s="32"/>
      <c r="I111" s="32"/>
      <c r="J111" s="32"/>
      <c r="K111" s="32"/>
      <c r="L111" s="45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2"/>
      <c r="D112" s="32"/>
      <c r="E112" s="230" t="str">
        <f>E9</f>
        <v>SO03 - SO 03 Demontážne a búracie práce</v>
      </c>
      <c r="F112" s="252"/>
      <c r="G112" s="252"/>
      <c r="H112" s="252"/>
      <c r="I112" s="32"/>
      <c r="J112" s="32"/>
      <c r="K112" s="32"/>
      <c r="L112" s="45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5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19</v>
      </c>
      <c r="D114" s="32"/>
      <c r="E114" s="32"/>
      <c r="F114" s="25" t="str">
        <f>F12</f>
        <v>Oravská Polhora</v>
      </c>
      <c r="G114" s="32"/>
      <c r="H114" s="32"/>
      <c r="I114" s="27" t="s">
        <v>21</v>
      </c>
      <c r="J114" s="58" t="str">
        <f>IF(J12="","",J12)</f>
        <v>16. 5. 2022</v>
      </c>
      <c r="K114" s="32"/>
      <c r="L114" s="45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5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40.15" customHeight="1">
      <c r="A116" s="32"/>
      <c r="B116" s="33"/>
      <c r="C116" s="27" t="s">
        <v>23</v>
      </c>
      <c r="D116" s="32"/>
      <c r="E116" s="32"/>
      <c r="F116" s="25" t="str">
        <f>E15</f>
        <v>Lesy SR, š.p.</v>
      </c>
      <c r="G116" s="32"/>
      <c r="H116" s="32"/>
      <c r="I116" s="27" t="s">
        <v>29</v>
      </c>
      <c r="J116" s="30" t="str">
        <f>E21</f>
        <v>Ing. Dušan Grék - ASI, projektovanie stavieb</v>
      </c>
      <c r="K116" s="32"/>
      <c r="L116" s="45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27</v>
      </c>
      <c r="D117" s="32"/>
      <c r="E117" s="32"/>
      <c r="F117" s="25" t="str">
        <f>IF(E18="","",E18)</f>
        <v>Vyplň údaj</v>
      </c>
      <c r="G117" s="32"/>
      <c r="H117" s="32"/>
      <c r="I117" s="27" t="s">
        <v>34</v>
      </c>
      <c r="J117" s="30" t="str">
        <f>E24</f>
        <v>Ing. Miroslav Gatial</v>
      </c>
      <c r="K117" s="32"/>
      <c r="L117" s="45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5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26"/>
      <c r="B119" s="127"/>
      <c r="C119" s="128" t="s">
        <v>110</v>
      </c>
      <c r="D119" s="129" t="s">
        <v>62</v>
      </c>
      <c r="E119" s="129" t="s">
        <v>58</v>
      </c>
      <c r="F119" s="129" t="s">
        <v>59</v>
      </c>
      <c r="G119" s="129" t="s">
        <v>111</v>
      </c>
      <c r="H119" s="129" t="s">
        <v>112</v>
      </c>
      <c r="I119" s="129" t="s">
        <v>113</v>
      </c>
      <c r="J119" s="130" t="s">
        <v>98</v>
      </c>
      <c r="K119" s="131" t="s">
        <v>114</v>
      </c>
      <c r="L119" s="132"/>
      <c r="M119" s="65" t="s">
        <v>1</v>
      </c>
      <c r="N119" s="66" t="s">
        <v>41</v>
      </c>
      <c r="O119" s="66" t="s">
        <v>115</v>
      </c>
      <c r="P119" s="66" t="s">
        <v>116</v>
      </c>
      <c r="Q119" s="66" t="s">
        <v>117</v>
      </c>
      <c r="R119" s="66" t="s">
        <v>118</v>
      </c>
      <c r="S119" s="66" t="s">
        <v>119</v>
      </c>
      <c r="T119" s="67" t="s">
        <v>120</v>
      </c>
      <c r="U119" s="126"/>
      <c r="V119" s="126"/>
      <c r="W119" s="126"/>
      <c r="X119" s="126"/>
      <c r="Y119" s="126"/>
      <c r="Z119" s="126"/>
      <c r="AA119" s="126"/>
      <c r="AB119" s="126"/>
      <c r="AC119" s="126"/>
      <c r="AD119" s="126"/>
      <c r="AE119" s="126"/>
    </row>
    <row r="120" spans="1:65" s="2" customFormat="1" ht="22.9" customHeight="1">
      <c r="A120" s="32"/>
      <c r="B120" s="33"/>
      <c r="C120" s="72" t="s">
        <v>99</v>
      </c>
      <c r="D120" s="32"/>
      <c r="E120" s="32"/>
      <c r="F120" s="32"/>
      <c r="G120" s="32"/>
      <c r="H120" s="32"/>
      <c r="I120" s="32"/>
      <c r="J120" s="133">
        <f>BK120</f>
        <v>0</v>
      </c>
      <c r="K120" s="32"/>
      <c r="L120" s="33"/>
      <c r="M120" s="68"/>
      <c r="N120" s="59"/>
      <c r="O120" s="69"/>
      <c r="P120" s="134">
        <f>P121</f>
        <v>0</v>
      </c>
      <c r="Q120" s="69"/>
      <c r="R120" s="134">
        <f>R121</f>
        <v>1.2616000000000001</v>
      </c>
      <c r="S120" s="69"/>
      <c r="T120" s="135">
        <f>T121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76</v>
      </c>
      <c r="AU120" s="17" t="s">
        <v>100</v>
      </c>
      <c r="BK120" s="136">
        <f>BK121</f>
        <v>0</v>
      </c>
    </row>
    <row r="121" spans="1:65" s="12" customFormat="1" ht="25.9" customHeight="1">
      <c r="B121" s="137"/>
      <c r="D121" s="138" t="s">
        <v>76</v>
      </c>
      <c r="E121" s="139" t="s">
        <v>121</v>
      </c>
      <c r="F121" s="139" t="s">
        <v>122</v>
      </c>
      <c r="I121" s="140"/>
      <c r="J121" s="141">
        <f>BK121</f>
        <v>0</v>
      </c>
      <c r="L121" s="137"/>
      <c r="M121" s="142"/>
      <c r="N121" s="143"/>
      <c r="O121" s="143"/>
      <c r="P121" s="144">
        <f>P122+P150+P154</f>
        <v>0</v>
      </c>
      <c r="Q121" s="143"/>
      <c r="R121" s="144">
        <f>R122+R150+R154</f>
        <v>1.2616000000000001</v>
      </c>
      <c r="S121" s="143"/>
      <c r="T121" s="145">
        <f>T122+T150+T154</f>
        <v>0</v>
      </c>
      <c r="AR121" s="138" t="s">
        <v>85</v>
      </c>
      <c r="AT121" s="146" t="s">
        <v>76</v>
      </c>
      <c r="AU121" s="146" t="s">
        <v>77</v>
      </c>
      <c r="AY121" s="138" t="s">
        <v>123</v>
      </c>
      <c r="BK121" s="147">
        <f>BK122+BK150+BK154</f>
        <v>0</v>
      </c>
    </row>
    <row r="122" spans="1:65" s="12" customFormat="1" ht="22.9" customHeight="1">
      <c r="B122" s="137"/>
      <c r="D122" s="138" t="s">
        <v>76</v>
      </c>
      <c r="E122" s="148" t="s">
        <v>85</v>
      </c>
      <c r="F122" s="148" t="s">
        <v>124</v>
      </c>
      <c r="I122" s="140"/>
      <c r="J122" s="149">
        <f>BK122</f>
        <v>0</v>
      </c>
      <c r="L122" s="137"/>
      <c r="M122" s="142"/>
      <c r="N122" s="143"/>
      <c r="O122" s="143"/>
      <c r="P122" s="144">
        <f>SUM(P123:P149)</f>
        <v>0</v>
      </c>
      <c r="Q122" s="143"/>
      <c r="R122" s="144">
        <f>SUM(R123:R149)</f>
        <v>1.004</v>
      </c>
      <c r="S122" s="143"/>
      <c r="T122" s="145">
        <f>SUM(T123:T149)</f>
        <v>0</v>
      </c>
      <c r="AR122" s="138" t="s">
        <v>85</v>
      </c>
      <c r="AT122" s="146" t="s">
        <v>76</v>
      </c>
      <c r="AU122" s="146" t="s">
        <v>85</v>
      </c>
      <c r="AY122" s="138" t="s">
        <v>123</v>
      </c>
      <c r="BK122" s="147">
        <f>SUM(BK123:BK149)</f>
        <v>0</v>
      </c>
    </row>
    <row r="123" spans="1:65" s="2" customFormat="1" ht="37.9" customHeight="1">
      <c r="A123" s="32"/>
      <c r="B123" s="150"/>
      <c r="C123" s="151" t="s">
        <v>85</v>
      </c>
      <c r="D123" s="151" t="s">
        <v>125</v>
      </c>
      <c r="E123" s="152" t="s">
        <v>444</v>
      </c>
      <c r="F123" s="153" t="s">
        <v>445</v>
      </c>
      <c r="G123" s="154" t="s">
        <v>154</v>
      </c>
      <c r="H123" s="155">
        <v>65</v>
      </c>
      <c r="I123" s="156"/>
      <c r="J123" s="157">
        <f>ROUND(I123*H123,2)</f>
        <v>0</v>
      </c>
      <c r="K123" s="158"/>
      <c r="L123" s="33"/>
      <c r="M123" s="159" t="s">
        <v>1</v>
      </c>
      <c r="N123" s="160" t="s">
        <v>43</v>
      </c>
      <c r="O123" s="61"/>
      <c r="P123" s="161">
        <f>O123*H123</f>
        <v>0</v>
      </c>
      <c r="Q123" s="161">
        <v>0</v>
      </c>
      <c r="R123" s="161">
        <f>Q123*H123</f>
        <v>0</v>
      </c>
      <c r="S123" s="161">
        <v>0</v>
      </c>
      <c r="T123" s="162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63" t="s">
        <v>129</v>
      </c>
      <c r="AT123" s="163" t="s">
        <v>125</v>
      </c>
      <c r="AU123" s="163" t="s">
        <v>130</v>
      </c>
      <c r="AY123" s="17" t="s">
        <v>123</v>
      </c>
      <c r="BE123" s="164">
        <f>IF(N123="základná",J123,0)</f>
        <v>0</v>
      </c>
      <c r="BF123" s="164">
        <f>IF(N123="znížená",J123,0)</f>
        <v>0</v>
      </c>
      <c r="BG123" s="164">
        <f>IF(N123="zákl. prenesená",J123,0)</f>
        <v>0</v>
      </c>
      <c r="BH123" s="164">
        <f>IF(N123="zníž. prenesená",J123,0)</f>
        <v>0</v>
      </c>
      <c r="BI123" s="164">
        <f>IF(N123="nulová",J123,0)</f>
        <v>0</v>
      </c>
      <c r="BJ123" s="17" t="s">
        <v>130</v>
      </c>
      <c r="BK123" s="164">
        <f>ROUND(I123*H123,2)</f>
        <v>0</v>
      </c>
      <c r="BL123" s="17" t="s">
        <v>129</v>
      </c>
      <c r="BM123" s="163" t="s">
        <v>130</v>
      </c>
    </row>
    <row r="124" spans="1:65" s="2" customFormat="1" ht="33" customHeight="1">
      <c r="A124" s="32"/>
      <c r="B124" s="150"/>
      <c r="C124" s="151" t="s">
        <v>130</v>
      </c>
      <c r="D124" s="151" t="s">
        <v>125</v>
      </c>
      <c r="E124" s="152" t="s">
        <v>446</v>
      </c>
      <c r="F124" s="153" t="s">
        <v>447</v>
      </c>
      <c r="G124" s="154" t="s">
        <v>154</v>
      </c>
      <c r="H124" s="155">
        <v>370</v>
      </c>
      <c r="I124" s="156"/>
      <c r="J124" s="157">
        <f>ROUND(I124*H124,2)</f>
        <v>0</v>
      </c>
      <c r="K124" s="158"/>
      <c r="L124" s="33"/>
      <c r="M124" s="159" t="s">
        <v>1</v>
      </c>
      <c r="N124" s="160" t="s">
        <v>43</v>
      </c>
      <c r="O124" s="61"/>
      <c r="P124" s="161">
        <f>O124*H124</f>
        <v>0</v>
      </c>
      <c r="Q124" s="161">
        <v>0</v>
      </c>
      <c r="R124" s="161">
        <f>Q124*H124</f>
        <v>0</v>
      </c>
      <c r="S124" s="161">
        <v>0</v>
      </c>
      <c r="T124" s="162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3" t="s">
        <v>129</v>
      </c>
      <c r="AT124" s="163" t="s">
        <v>125</v>
      </c>
      <c r="AU124" s="163" t="s">
        <v>130</v>
      </c>
      <c r="AY124" s="17" t="s">
        <v>123</v>
      </c>
      <c r="BE124" s="164">
        <f>IF(N124="základná",J124,0)</f>
        <v>0</v>
      </c>
      <c r="BF124" s="164">
        <f>IF(N124="znížená",J124,0)</f>
        <v>0</v>
      </c>
      <c r="BG124" s="164">
        <f>IF(N124="zákl. prenesená",J124,0)</f>
        <v>0</v>
      </c>
      <c r="BH124" s="164">
        <f>IF(N124="zníž. prenesená",J124,0)</f>
        <v>0</v>
      </c>
      <c r="BI124" s="164">
        <f>IF(N124="nulová",J124,0)</f>
        <v>0</v>
      </c>
      <c r="BJ124" s="17" t="s">
        <v>130</v>
      </c>
      <c r="BK124" s="164">
        <f>ROUND(I124*H124,2)</f>
        <v>0</v>
      </c>
      <c r="BL124" s="17" t="s">
        <v>129</v>
      </c>
      <c r="BM124" s="163" t="s">
        <v>129</v>
      </c>
    </row>
    <row r="125" spans="1:65" s="13" customFormat="1" ht="11.25">
      <c r="B125" s="165"/>
      <c r="D125" s="166" t="s">
        <v>131</v>
      </c>
      <c r="E125" s="167" t="s">
        <v>1</v>
      </c>
      <c r="F125" s="168" t="s">
        <v>448</v>
      </c>
      <c r="H125" s="169">
        <v>65</v>
      </c>
      <c r="I125" s="170"/>
      <c r="L125" s="165"/>
      <c r="M125" s="171"/>
      <c r="N125" s="172"/>
      <c r="O125" s="172"/>
      <c r="P125" s="172"/>
      <c r="Q125" s="172"/>
      <c r="R125" s="172"/>
      <c r="S125" s="172"/>
      <c r="T125" s="173"/>
      <c r="AT125" s="167" t="s">
        <v>131</v>
      </c>
      <c r="AU125" s="167" t="s">
        <v>130</v>
      </c>
      <c r="AV125" s="13" t="s">
        <v>130</v>
      </c>
      <c r="AW125" s="13" t="s">
        <v>33</v>
      </c>
      <c r="AX125" s="13" t="s">
        <v>77</v>
      </c>
      <c r="AY125" s="167" t="s">
        <v>123</v>
      </c>
    </row>
    <row r="126" spans="1:65" s="13" customFormat="1" ht="11.25">
      <c r="B126" s="165"/>
      <c r="D126" s="166" t="s">
        <v>131</v>
      </c>
      <c r="E126" s="167" t="s">
        <v>1</v>
      </c>
      <c r="F126" s="168" t="s">
        <v>449</v>
      </c>
      <c r="H126" s="169">
        <v>105</v>
      </c>
      <c r="I126" s="170"/>
      <c r="L126" s="165"/>
      <c r="M126" s="171"/>
      <c r="N126" s="172"/>
      <c r="O126" s="172"/>
      <c r="P126" s="172"/>
      <c r="Q126" s="172"/>
      <c r="R126" s="172"/>
      <c r="S126" s="172"/>
      <c r="T126" s="173"/>
      <c r="AT126" s="167" t="s">
        <v>131</v>
      </c>
      <c r="AU126" s="167" t="s">
        <v>130</v>
      </c>
      <c r="AV126" s="13" t="s">
        <v>130</v>
      </c>
      <c r="AW126" s="13" t="s">
        <v>33</v>
      </c>
      <c r="AX126" s="13" t="s">
        <v>77</v>
      </c>
      <c r="AY126" s="167" t="s">
        <v>123</v>
      </c>
    </row>
    <row r="127" spans="1:65" s="13" customFormat="1" ht="11.25">
      <c r="B127" s="165"/>
      <c r="D127" s="166" t="s">
        <v>131</v>
      </c>
      <c r="E127" s="167" t="s">
        <v>1</v>
      </c>
      <c r="F127" s="168" t="s">
        <v>450</v>
      </c>
      <c r="H127" s="169">
        <v>200</v>
      </c>
      <c r="I127" s="170"/>
      <c r="L127" s="165"/>
      <c r="M127" s="171"/>
      <c r="N127" s="172"/>
      <c r="O127" s="172"/>
      <c r="P127" s="172"/>
      <c r="Q127" s="172"/>
      <c r="R127" s="172"/>
      <c r="S127" s="172"/>
      <c r="T127" s="173"/>
      <c r="AT127" s="167" t="s">
        <v>131</v>
      </c>
      <c r="AU127" s="167" t="s">
        <v>130</v>
      </c>
      <c r="AV127" s="13" t="s">
        <v>130</v>
      </c>
      <c r="AW127" s="13" t="s">
        <v>33</v>
      </c>
      <c r="AX127" s="13" t="s">
        <v>77</v>
      </c>
      <c r="AY127" s="167" t="s">
        <v>123</v>
      </c>
    </row>
    <row r="128" spans="1:65" s="14" customFormat="1" ht="11.25">
      <c r="B128" s="174"/>
      <c r="D128" s="166" t="s">
        <v>131</v>
      </c>
      <c r="E128" s="175" t="s">
        <v>1</v>
      </c>
      <c r="F128" s="176" t="s">
        <v>136</v>
      </c>
      <c r="H128" s="177">
        <v>370</v>
      </c>
      <c r="I128" s="178"/>
      <c r="L128" s="174"/>
      <c r="M128" s="179"/>
      <c r="N128" s="180"/>
      <c r="O128" s="180"/>
      <c r="P128" s="180"/>
      <c r="Q128" s="180"/>
      <c r="R128" s="180"/>
      <c r="S128" s="180"/>
      <c r="T128" s="181"/>
      <c r="AT128" s="175" t="s">
        <v>131</v>
      </c>
      <c r="AU128" s="175" t="s">
        <v>130</v>
      </c>
      <c r="AV128" s="14" t="s">
        <v>129</v>
      </c>
      <c r="AW128" s="14" t="s">
        <v>33</v>
      </c>
      <c r="AX128" s="14" t="s">
        <v>85</v>
      </c>
      <c r="AY128" s="175" t="s">
        <v>123</v>
      </c>
    </row>
    <row r="129" spans="1:65" s="2" customFormat="1" ht="33" customHeight="1">
      <c r="A129" s="32"/>
      <c r="B129" s="150"/>
      <c r="C129" s="151" t="s">
        <v>140</v>
      </c>
      <c r="D129" s="151" t="s">
        <v>125</v>
      </c>
      <c r="E129" s="152" t="s">
        <v>451</v>
      </c>
      <c r="F129" s="153" t="s">
        <v>452</v>
      </c>
      <c r="G129" s="154" t="s">
        <v>154</v>
      </c>
      <c r="H129" s="155">
        <v>275</v>
      </c>
      <c r="I129" s="156"/>
      <c r="J129" s="157">
        <f>ROUND(I129*H129,2)</f>
        <v>0</v>
      </c>
      <c r="K129" s="158"/>
      <c r="L129" s="33"/>
      <c r="M129" s="159" t="s">
        <v>1</v>
      </c>
      <c r="N129" s="160" t="s">
        <v>43</v>
      </c>
      <c r="O129" s="61"/>
      <c r="P129" s="161">
        <f>O129*H129</f>
        <v>0</v>
      </c>
      <c r="Q129" s="161">
        <v>0</v>
      </c>
      <c r="R129" s="161">
        <f>Q129*H129</f>
        <v>0</v>
      </c>
      <c r="S129" s="161">
        <v>0</v>
      </c>
      <c r="T129" s="162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3" t="s">
        <v>129</v>
      </c>
      <c r="AT129" s="163" t="s">
        <v>125</v>
      </c>
      <c r="AU129" s="163" t="s">
        <v>130</v>
      </c>
      <c r="AY129" s="17" t="s">
        <v>123</v>
      </c>
      <c r="BE129" s="164">
        <f>IF(N129="základná",J129,0)</f>
        <v>0</v>
      </c>
      <c r="BF129" s="164">
        <f>IF(N129="znížená",J129,0)</f>
        <v>0</v>
      </c>
      <c r="BG129" s="164">
        <f>IF(N129="zákl. prenesená",J129,0)</f>
        <v>0</v>
      </c>
      <c r="BH129" s="164">
        <f>IF(N129="zníž. prenesená",J129,0)</f>
        <v>0</v>
      </c>
      <c r="BI129" s="164">
        <f>IF(N129="nulová",J129,0)</f>
        <v>0</v>
      </c>
      <c r="BJ129" s="17" t="s">
        <v>130</v>
      </c>
      <c r="BK129" s="164">
        <f>ROUND(I129*H129,2)</f>
        <v>0</v>
      </c>
      <c r="BL129" s="17" t="s">
        <v>129</v>
      </c>
      <c r="BM129" s="163" t="s">
        <v>143</v>
      </c>
    </row>
    <row r="130" spans="1:65" s="13" customFormat="1" ht="11.25">
      <c r="B130" s="165"/>
      <c r="D130" s="166" t="s">
        <v>131</v>
      </c>
      <c r="E130" s="167" t="s">
        <v>1</v>
      </c>
      <c r="F130" s="168" t="s">
        <v>453</v>
      </c>
      <c r="H130" s="169">
        <v>65</v>
      </c>
      <c r="I130" s="170"/>
      <c r="L130" s="165"/>
      <c r="M130" s="171"/>
      <c r="N130" s="172"/>
      <c r="O130" s="172"/>
      <c r="P130" s="172"/>
      <c r="Q130" s="172"/>
      <c r="R130" s="172"/>
      <c r="S130" s="172"/>
      <c r="T130" s="173"/>
      <c r="AT130" s="167" t="s">
        <v>131</v>
      </c>
      <c r="AU130" s="167" t="s">
        <v>130</v>
      </c>
      <c r="AV130" s="13" t="s">
        <v>130</v>
      </c>
      <c r="AW130" s="13" t="s">
        <v>33</v>
      </c>
      <c r="AX130" s="13" t="s">
        <v>77</v>
      </c>
      <c r="AY130" s="167" t="s">
        <v>123</v>
      </c>
    </row>
    <row r="131" spans="1:65" s="13" customFormat="1" ht="11.25">
      <c r="B131" s="165"/>
      <c r="D131" s="166" t="s">
        <v>131</v>
      </c>
      <c r="E131" s="167" t="s">
        <v>1</v>
      </c>
      <c r="F131" s="168" t="s">
        <v>454</v>
      </c>
      <c r="H131" s="169">
        <v>210</v>
      </c>
      <c r="I131" s="170"/>
      <c r="L131" s="165"/>
      <c r="M131" s="171"/>
      <c r="N131" s="172"/>
      <c r="O131" s="172"/>
      <c r="P131" s="172"/>
      <c r="Q131" s="172"/>
      <c r="R131" s="172"/>
      <c r="S131" s="172"/>
      <c r="T131" s="173"/>
      <c r="AT131" s="167" t="s">
        <v>131</v>
      </c>
      <c r="AU131" s="167" t="s">
        <v>130</v>
      </c>
      <c r="AV131" s="13" t="s">
        <v>130</v>
      </c>
      <c r="AW131" s="13" t="s">
        <v>33</v>
      </c>
      <c r="AX131" s="13" t="s">
        <v>77</v>
      </c>
      <c r="AY131" s="167" t="s">
        <v>123</v>
      </c>
    </row>
    <row r="132" spans="1:65" s="14" customFormat="1" ht="11.25">
      <c r="B132" s="174"/>
      <c r="D132" s="166" t="s">
        <v>131</v>
      </c>
      <c r="E132" s="175" t="s">
        <v>1</v>
      </c>
      <c r="F132" s="176" t="s">
        <v>136</v>
      </c>
      <c r="H132" s="177">
        <v>275</v>
      </c>
      <c r="I132" s="178"/>
      <c r="L132" s="174"/>
      <c r="M132" s="179"/>
      <c r="N132" s="180"/>
      <c r="O132" s="180"/>
      <c r="P132" s="180"/>
      <c r="Q132" s="180"/>
      <c r="R132" s="180"/>
      <c r="S132" s="180"/>
      <c r="T132" s="181"/>
      <c r="AT132" s="175" t="s">
        <v>131</v>
      </c>
      <c r="AU132" s="175" t="s">
        <v>130</v>
      </c>
      <c r="AV132" s="14" t="s">
        <v>129</v>
      </c>
      <c r="AW132" s="14" t="s">
        <v>33</v>
      </c>
      <c r="AX132" s="14" t="s">
        <v>85</v>
      </c>
      <c r="AY132" s="175" t="s">
        <v>123</v>
      </c>
    </row>
    <row r="133" spans="1:65" s="2" customFormat="1" ht="33" customHeight="1">
      <c r="A133" s="32"/>
      <c r="B133" s="150"/>
      <c r="C133" s="151" t="s">
        <v>129</v>
      </c>
      <c r="D133" s="151" t="s">
        <v>125</v>
      </c>
      <c r="E133" s="152" t="s">
        <v>455</v>
      </c>
      <c r="F133" s="153" t="s">
        <v>456</v>
      </c>
      <c r="G133" s="154" t="s">
        <v>154</v>
      </c>
      <c r="H133" s="155">
        <v>200</v>
      </c>
      <c r="I133" s="156"/>
      <c r="J133" s="157">
        <f>ROUND(I133*H133,2)</f>
        <v>0</v>
      </c>
      <c r="K133" s="158"/>
      <c r="L133" s="33"/>
      <c r="M133" s="159" t="s">
        <v>1</v>
      </c>
      <c r="N133" s="160" t="s">
        <v>43</v>
      </c>
      <c r="O133" s="61"/>
      <c r="P133" s="161">
        <f>O133*H133</f>
        <v>0</v>
      </c>
      <c r="Q133" s="161">
        <v>5.0200000000000002E-3</v>
      </c>
      <c r="R133" s="161">
        <f>Q133*H133</f>
        <v>1.004</v>
      </c>
      <c r="S133" s="161">
        <v>0</v>
      </c>
      <c r="T133" s="162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3" t="s">
        <v>129</v>
      </c>
      <c r="AT133" s="163" t="s">
        <v>125</v>
      </c>
      <c r="AU133" s="163" t="s">
        <v>130</v>
      </c>
      <c r="AY133" s="17" t="s">
        <v>123</v>
      </c>
      <c r="BE133" s="164">
        <f>IF(N133="základná",J133,0)</f>
        <v>0</v>
      </c>
      <c r="BF133" s="164">
        <f>IF(N133="znížená",J133,0)</f>
        <v>0</v>
      </c>
      <c r="BG133" s="164">
        <f>IF(N133="zákl. prenesená",J133,0)</f>
        <v>0</v>
      </c>
      <c r="BH133" s="164">
        <f>IF(N133="zníž. prenesená",J133,0)</f>
        <v>0</v>
      </c>
      <c r="BI133" s="164">
        <f>IF(N133="nulová",J133,0)</f>
        <v>0</v>
      </c>
      <c r="BJ133" s="17" t="s">
        <v>130</v>
      </c>
      <c r="BK133" s="164">
        <f>ROUND(I133*H133,2)</f>
        <v>0</v>
      </c>
      <c r="BL133" s="17" t="s">
        <v>129</v>
      </c>
      <c r="BM133" s="163" t="s">
        <v>147</v>
      </c>
    </row>
    <row r="134" spans="1:65" s="13" customFormat="1" ht="11.25">
      <c r="B134" s="165"/>
      <c r="D134" s="166" t="s">
        <v>131</v>
      </c>
      <c r="E134" s="167" t="s">
        <v>1</v>
      </c>
      <c r="F134" s="168" t="s">
        <v>457</v>
      </c>
      <c r="H134" s="169">
        <v>200</v>
      </c>
      <c r="I134" s="170"/>
      <c r="L134" s="165"/>
      <c r="M134" s="171"/>
      <c r="N134" s="172"/>
      <c r="O134" s="172"/>
      <c r="P134" s="172"/>
      <c r="Q134" s="172"/>
      <c r="R134" s="172"/>
      <c r="S134" s="172"/>
      <c r="T134" s="173"/>
      <c r="AT134" s="167" t="s">
        <v>131</v>
      </c>
      <c r="AU134" s="167" t="s">
        <v>130</v>
      </c>
      <c r="AV134" s="13" t="s">
        <v>130</v>
      </c>
      <c r="AW134" s="13" t="s">
        <v>33</v>
      </c>
      <c r="AX134" s="13" t="s">
        <v>77</v>
      </c>
      <c r="AY134" s="167" t="s">
        <v>123</v>
      </c>
    </row>
    <row r="135" spans="1:65" s="14" customFormat="1" ht="11.25">
      <c r="B135" s="174"/>
      <c r="D135" s="166" t="s">
        <v>131</v>
      </c>
      <c r="E135" s="175" t="s">
        <v>1</v>
      </c>
      <c r="F135" s="176" t="s">
        <v>136</v>
      </c>
      <c r="H135" s="177">
        <v>200</v>
      </c>
      <c r="I135" s="178"/>
      <c r="L135" s="174"/>
      <c r="M135" s="179"/>
      <c r="N135" s="180"/>
      <c r="O135" s="180"/>
      <c r="P135" s="180"/>
      <c r="Q135" s="180"/>
      <c r="R135" s="180"/>
      <c r="S135" s="180"/>
      <c r="T135" s="181"/>
      <c r="AT135" s="175" t="s">
        <v>131</v>
      </c>
      <c r="AU135" s="175" t="s">
        <v>130</v>
      </c>
      <c r="AV135" s="14" t="s">
        <v>129</v>
      </c>
      <c r="AW135" s="14" t="s">
        <v>33</v>
      </c>
      <c r="AX135" s="14" t="s">
        <v>85</v>
      </c>
      <c r="AY135" s="175" t="s">
        <v>123</v>
      </c>
    </row>
    <row r="136" spans="1:65" s="2" customFormat="1" ht="24.2" customHeight="1">
      <c r="A136" s="32"/>
      <c r="B136" s="150"/>
      <c r="C136" s="151" t="s">
        <v>148</v>
      </c>
      <c r="D136" s="151" t="s">
        <v>125</v>
      </c>
      <c r="E136" s="152" t="s">
        <v>458</v>
      </c>
      <c r="F136" s="153" t="s">
        <v>459</v>
      </c>
      <c r="G136" s="154" t="s">
        <v>128</v>
      </c>
      <c r="H136" s="155">
        <v>60</v>
      </c>
      <c r="I136" s="156"/>
      <c r="J136" s="157">
        <f>ROUND(I136*H136,2)</f>
        <v>0</v>
      </c>
      <c r="K136" s="158"/>
      <c r="L136" s="33"/>
      <c r="M136" s="159" t="s">
        <v>1</v>
      </c>
      <c r="N136" s="160" t="s">
        <v>43</v>
      </c>
      <c r="O136" s="61"/>
      <c r="P136" s="161">
        <f>O136*H136</f>
        <v>0</v>
      </c>
      <c r="Q136" s="161">
        <v>0</v>
      </c>
      <c r="R136" s="161">
        <f>Q136*H136</f>
        <v>0</v>
      </c>
      <c r="S136" s="161">
        <v>0</v>
      </c>
      <c r="T136" s="162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3" t="s">
        <v>129</v>
      </c>
      <c r="AT136" s="163" t="s">
        <v>125</v>
      </c>
      <c r="AU136" s="163" t="s">
        <v>130</v>
      </c>
      <c r="AY136" s="17" t="s">
        <v>123</v>
      </c>
      <c r="BE136" s="164">
        <f>IF(N136="základná",J136,0)</f>
        <v>0</v>
      </c>
      <c r="BF136" s="164">
        <f>IF(N136="znížená",J136,0)</f>
        <v>0</v>
      </c>
      <c r="BG136" s="164">
        <f>IF(N136="zákl. prenesená",J136,0)</f>
        <v>0</v>
      </c>
      <c r="BH136" s="164">
        <f>IF(N136="zníž. prenesená",J136,0)</f>
        <v>0</v>
      </c>
      <c r="BI136" s="164">
        <f>IF(N136="nulová",J136,0)</f>
        <v>0</v>
      </c>
      <c r="BJ136" s="17" t="s">
        <v>130</v>
      </c>
      <c r="BK136" s="164">
        <f>ROUND(I136*H136,2)</f>
        <v>0</v>
      </c>
      <c r="BL136" s="17" t="s">
        <v>129</v>
      </c>
      <c r="BM136" s="163" t="s">
        <v>151</v>
      </c>
    </row>
    <row r="137" spans="1:65" s="13" customFormat="1" ht="11.25">
      <c r="B137" s="165"/>
      <c r="D137" s="166" t="s">
        <v>131</v>
      </c>
      <c r="E137" s="167" t="s">
        <v>1</v>
      </c>
      <c r="F137" s="168" t="s">
        <v>460</v>
      </c>
      <c r="H137" s="169">
        <v>60</v>
      </c>
      <c r="I137" s="170"/>
      <c r="L137" s="165"/>
      <c r="M137" s="171"/>
      <c r="N137" s="172"/>
      <c r="O137" s="172"/>
      <c r="P137" s="172"/>
      <c r="Q137" s="172"/>
      <c r="R137" s="172"/>
      <c r="S137" s="172"/>
      <c r="T137" s="173"/>
      <c r="AT137" s="167" t="s">
        <v>131</v>
      </c>
      <c r="AU137" s="167" t="s">
        <v>130</v>
      </c>
      <c r="AV137" s="13" t="s">
        <v>130</v>
      </c>
      <c r="AW137" s="13" t="s">
        <v>33</v>
      </c>
      <c r="AX137" s="13" t="s">
        <v>77</v>
      </c>
      <c r="AY137" s="167" t="s">
        <v>123</v>
      </c>
    </row>
    <row r="138" spans="1:65" s="14" customFormat="1" ht="11.25">
      <c r="B138" s="174"/>
      <c r="D138" s="166" t="s">
        <v>131</v>
      </c>
      <c r="E138" s="175" t="s">
        <v>1</v>
      </c>
      <c r="F138" s="176" t="s">
        <v>136</v>
      </c>
      <c r="H138" s="177">
        <v>60</v>
      </c>
      <c r="I138" s="178"/>
      <c r="L138" s="174"/>
      <c r="M138" s="179"/>
      <c r="N138" s="180"/>
      <c r="O138" s="180"/>
      <c r="P138" s="180"/>
      <c r="Q138" s="180"/>
      <c r="R138" s="180"/>
      <c r="S138" s="180"/>
      <c r="T138" s="181"/>
      <c r="AT138" s="175" t="s">
        <v>131</v>
      </c>
      <c r="AU138" s="175" t="s">
        <v>130</v>
      </c>
      <c r="AV138" s="14" t="s">
        <v>129</v>
      </c>
      <c r="AW138" s="14" t="s">
        <v>33</v>
      </c>
      <c r="AX138" s="14" t="s">
        <v>85</v>
      </c>
      <c r="AY138" s="175" t="s">
        <v>123</v>
      </c>
    </row>
    <row r="139" spans="1:65" s="2" customFormat="1" ht="33" customHeight="1">
      <c r="A139" s="32"/>
      <c r="B139" s="150"/>
      <c r="C139" s="151" t="s">
        <v>143</v>
      </c>
      <c r="D139" s="151" t="s">
        <v>125</v>
      </c>
      <c r="E139" s="152" t="s">
        <v>461</v>
      </c>
      <c r="F139" s="153" t="s">
        <v>462</v>
      </c>
      <c r="G139" s="154" t="s">
        <v>128</v>
      </c>
      <c r="H139" s="155">
        <v>5</v>
      </c>
      <c r="I139" s="156"/>
      <c r="J139" s="157">
        <f>ROUND(I139*H139,2)</f>
        <v>0</v>
      </c>
      <c r="K139" s="158"/>
      <c r="L139" s="33"/>
      <c r="M139" s="159" t="s">
        <v>1</v>
      </c>
      <c r="N139" s="160" t="s">
        <v>43</v>
      </c>
      <c r="O139" s="61"/>
      <c r="P139" s="161">
        <f>O139*H139</f>
        <v>0</v>
      </c>
      <c r="Q139" s="161">
        <v>0</v>
      </c>
      <c r="R139" s="161">
        <f>Q139*H139</f>
        <v>0</v>
      </c>
      <c r="S139" s="161">
        <v>0</v>
      </c>
      <c r="T139" s="162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3" t="s">
        <v>129</v>
      </c>
      <c r="AT139" s="163" t="s">
        <v>125</v>
      </c>
      <c r="AU139" s="163" t="s">
        <v>130</v>
      </c>
      <c r="AY139" s="17" t="s">
        <v>123</v>
      </c>
      <c r="BE139" s="164">
        <f>IF(N139="základná",J139,0)</f>
        <v>0</v>
      </c>
      <c r="BF139" s="164">
        <f>IF(N139="znížená",J139,0)</f>
        <v>0</v>
      </c>
      <c r="BG139" s="164">
        <f>IF(N139="zákl. prenesená",J139,0)</f>
        <v>0</v>
      </c>
      <c r="BH139" s="164">
        <f>IF(N139="zníž. prenesená",J139,0)</f>
        <v>0</v>
      </c>
      <c r="BI139" s="164">
        <f>IF(N139="nulová",J139,0)</f>
        <v>0</v>
      </c>
      <c r="BJ139" s="17" t="s">
        <v>130</v>
      </c>
      <c r="BK139" s="164">
        <f>ROUND(I139*H139,2)</f>
        <v>0</v>
      </c>
      <c r="BL139" s="17" t="s">
        <v>129</v>
      </c>
      <c r="BM139" s="163" t="s">
        <v>155</v>
      </c>
    </row>
    <row r="140" spans="1:65" s="13" customFormat="1" ht="11.25">
      <c r="B140" s="165"/>
      <c r="D140" s="166" t="s">
        <v>131</v>
      </c>
      <c r="E140" s="167" t="s">
        <v>1</v>
      </c>
      <c r="F140" s="168" t="s">
        <v>463</v>
      </c>
      <c r="H140" s="169">
        <v>5</v>
      </c>
      <c r="I140" s="170"/>
      <c r="L140" s="165"/>
      <c r="M140" s="171"/>
      <c r="N140" s="172"/>
      <c r="O140" s="172"/>
      <c r="P140" s="172"/>
      <c r="Q140" s="172"/>
      <c r="R140" s="172"/>
      <c r="S140" s="172"/>
      <c r="T140" s="173"/>
      <c r="AT140" s="167" t="s">
        <v>131</v>
      </c>
      <c r="AU140" s="167" t="s">
        <v>130</v>
      </c>
      <c r="AV140" s="13" t="s">
        <v>130</v>
      </c>
      <c r="AW140" s="13" t="s">
        <v>33</v>
      </c>
      <c r="AX140" s="13" t="s">
        <v>77</v>
      </c>
      <c r="AY140" s="167" t="s">
        <v>123</v>
      </c>
    </row>
    <row r="141" spans="1:65" s="14" customFormat="1" ht="11.25">
      <c r="B141" s="174"/>
      <c r="D141" s="166" t="s">
        <v>131</v>
      </c>
      <c r="E141" s="175" t="s">
        <v>1</v>
      </c>
      <c r="F141" s="176" t="s">
        <v>136</v>
      </c>
      <c r="H141" s="177">
        <v>5</v>
      </c>
      <c r="I141" s="178"/>
      <c r="L141" s="174"/>
      <c r="M141" s="179"/>
      <c r="N141" s="180"/>
      <c r="O141" s="180"/>
      <c r="P141" s="180"/>
      <c r="Q141" s="180"/>
      <c r="R141" s="180"/>
      <c r="S141" s="180"/>
      <c r="T141" s="181"/>
      <c r="AT141" s="175" t="s">
        <v>131</v>
      </c>
      <c r="AU141" s="175" t="s">
        <v>130</v>
      </c>
      <c r="AV141" s="14" t="s">
        <v>129</v>
      </c>
      <c r="AW141" s="14" t="s">
        <v>33</v>
      </c>
      <c r="AX141" s="14" t="s">
        <v>85</v>
      </c>
      <c r="AY141" s="175" t="s">
        <v>123</v>
      </c>
    </row>
    <row r="142" spans="1:65" s="2" customFormat="1" ht="24.2" customHeight="1">
      <c r="A142" s="32"/>
      <c r="B142" s="150"/>
      <c r="C142" s="151" t="s">
        <v>157</v>
      </c>
      <c r="D142" s="151" t="s">
        <v>125</v>
      </c>
      <c r="E142" s="152" t="s">
        <v>464</v>
      </c>
      <c r="F142" s="153" t="s">
        <v>465</v>
      </c>
      <c r="G142" s="154" t="s">
        <v>128</v>
      </c>
      <c r="H142" s="155">
        <v>60</v>
      </c>
      <c r="I142" s="156"/>
      <c r="J142" s="157">
        <f>ROUND(I142*H142,2)</f>
        <v>0</v>
      </c>
      <c r="K142" s="158"/>
      <c r="L142" s="33"/>
      <c r="M142" s="159" t="s">
        <v>1</v>
      </c>
      <c r="N142" s="160" t="s">
        <v>43</v>
      </c>
      <c r="O142" s="61"/>
      <c r="P142" s="161">
        <f>O142*H142</f>
        <v>0</v>
      </c>
      <c r="Q142" s="161">
        <v>0</v>
      </c>
      <c r="R142" s="161">
        <f>Q142*H142</f>
        <v>0</v>
      </c>
      <c r="S142" s="161">
        <v>0</v>
      </c>
      <c r="T142" s="162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3" t="s">
        <v>129</v>
      </c>
      <c r="AT142" s="163" t="s">
        <v>125</v>
      </c>
      <c r="AU142" s="163" t="s">
        <v>130</v>
      </c>
      <c r="AY142" s="17" t="s">
        <v>123</v>
      </c>
      <c r="BE142" s="164">
        <f>IF(N142="základná",J142,0)</f>
        <v>0</v>
      </c>
      <c r="BF142" s="164">
        <f>IF(N142="znížená",J142,0)</f>
        <v>0</v>
      </c>
      <c r="BG142" s="164">
        <f>IF(N142="zákl. prenesená",J142,0)</f>
        <v>0</v>
      </c>
      <c r="BH142" s="164">
        <f>IF(N142="zníž. prenesená",J142,0)</f>
        <v>0</v>
      </c>
      <c r="BI142" s="164">
        <f>IF(N142="nulová",J142,0)</f>
        <v>0</v>
      </c>
      <c r="BJ142" s="17" t="s">
        <v>130</v>
      </c>
      <c r="BK142" s="164">
        <f>ROUND(I142*H142,2)</f>
        <v>0</v>
      </c>
      <c r="BL142" s="17" t="s">
        <v>129</v>
      </c>
      <c r="BM142" s="163" t="s">
        <v>160</v>
      </c>
    </row>
    <row r="143" spans="1:65" s="2" customFormat="1" ht="24.2" customHeight="1">
      <c r="A143" s="32"/>
      <c r="B143" s="150"/>
      <c r="C143" s="151" t="s">
        <v>147</v>
      </c>
      <c r="D143" s="151" t="s">
        <v>125</v>
      </c>
      <c r="E143" s="152" t="s">
        <v>466</v>
      </c>
      <c r="F143" s="153" t="s">
        <v>467</v>
      </c>
      <c r="G143" s="154" t="s">
        <v>128</v>
      </c>
      <c r="H143" s="155">
        <v>5</v>
      </c>
      <c r="I143" s="156"/>
      <c r="J143" s="157">
        <f>ROUND(I143*H143,2)</f>
        <v>0</v>
      </c>
      <c r="K143" s="158"/>
      <c r="L143" s="33"/>
      <c r="M143" s="159" t="s">
        <v>1</v>
      </c>
      <c r="N143" s="160" t="s">
        <v>43</v>
      </c>
      <c r="O143" s="61"/>
      <c r="P143" s="161">
        <f>O143*H143</f>
        <v>0</v>
      </c>
      <c r="Q143" s="161">
        <v>0</v>
      </c>
      <c r="R143" s="161">
        <f>Q143*H143</f>
        <v>0</v>
      </c>
      <c r="S143" s="161">
        <v>0</v>
      </c>
      <c r="T143" s="162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3" t="s">
        <v>129</v>
      </c>
      <c r="AT143" s="163" t="s">
        <v>125</v>
      </c>
      <c r="AU143" s="163" t="s">
        <v>130</v>
      </c>
      <c r="AY143" s="17" t="s">
        <v>123</v>
      </c>
      <c r="BE143" s="164">
        <f>IF(N143="základná",J143,0)</f>
        <v>0</v>
      </c>
      <c r="BF143" s="164">
        <f>IF(N143="znížená",J143,0)</f>
        <v>0</v>
      </c>
      <c r="BG143" s="164">
        <f>IF(N143="zákl. prenesená",J143,0)</f>
        <v>0</v>
      </c>
      <c r="BH143" s="164">
        <f>IF(N143="zníž. prenesená",J143,0)</f>
        <v>0</v>
      </c>
      <c r="BI143" s="164">
        <f>IF(N143="nulová",J143,0)</f>
        <v>0</v>
      </c>
      <c r="BJ143" s="17" t="s">
        <v>130</v>
      </c>
      <c r="BK143" s="164">
        <f>ROUND(I143*H143,2)</f>
        <v>0</v>
      </c>
      <c r="BL143" s="17" t="s">
        <v>129</v>
      </c>
      <c r="BM143" s="163" t="s">
        <v>166</v>
      </c>
    </row>
    <row r="144" spans="1:65" s="13" customFormat="1" ht="11.25">
      <c r="B144" s="165"/>
      <c r="D144" s="166" t="s">
        <v>131</v>
      </c>
      <c r="E144" s="167" t="s">
        <v>1</v>
      </c>
      <c r="F144" s="168" t="s">
        <v>468</v>
      </c>
      <c r="H144" s="169">
        <v>5</v>
      </c>
      <c r="I144" s="170"/>
      <c r="L144" s="165"/>
      <c r="M144" s="171"/>
      <c r="N144" s="172"/>
      <c r="O144" s="172"/>
      <c r="P144" s="172"/>
      <c r="Q144" s="172"/>
      <c r="R144" s="172"/>
      <c r="S144" s="172"/>
      <c r="T144" s="173"/>
      <c r="AT144" s="167" t="s">
        <v>131</v>
      </c>
      <c r="AU144" s="167" t="s">
        <v>130</v>
      </c>
      <c r="AV144" s="13" t="s">
        <v>130</v>
      </c>
      <c r="AW144" s="13" t="s">
        <v>33</v>
      </c>
      <c r="AX144" s="13" t="s">
        <v>77</v>
      </c>
      <c r="AY144" s="167" t="s">
        <v>123</v>
      </c>
    </row>
    <row r="145" spans="1:65" s="14" customFormat="1" ht="11.25">
      <c r="B145" s="174"/>
      <c r="D145" s="166" t="s">
        <v>131</v>
      </c>
      <c r="E145" s="175" t="s">
        <v>1</v>
      </c>
      <c r="F145" s="176" t="s">
        <v>136</v>
      </c>
      <c r="H145" s="177">
        <v>5</v>
      </c>
      <c r="I145" s="178"/>
      <c r="L145" s="174"/>
      <c r="M145" s="179"/>
      <c r="N145" s="180"/>
      <c r="O145" s="180"/>
      <c r="P145" s="180"/>
      <c r="Q145" s="180"/>
      <c r="R145" s="180"/>
      <c r="S145" s="180"/>
      <c r="T145" s="181"/>
      <c r="AT145" s="175" t="s">
        <v>131</v>
      </c>
      <c r="AU145" s="175" t="s">
        <v>130</v>
      </c>
      <c r="AV145" s="14" t="s">
        <v>129</v>
      </c>
      <c r="AW145" s="14" t="s">
        <v>33</v>
      </c>
      <c r="AX145" s="14" t="s">
        <v>85</v>
      </c>
      <c r="AY145" s="175" t="s">
        <v>123</v>
      </c>
    </row>
    <row r="146" spans="1:65" s="2" customFormat="1" ht="24.2" customHeight="1">
      <c r="A146" s="32"/>
      <c r="B146" s="150"/>
      <c r="C146" s="151" t="s">
        <v>170</v>
      </c>
      <c r="D146" s="151" t="s">
        <v>125</v>
      </c>
      <c r="E146" s="152" t="s">
        <v>310</v>
      </c>
      <c r="F146" s="153" t="s">
        <v>311</v>
      </c>
      <c r="G146" s="154" t="s">
        <v>128</v>
      </c>
      <c r="H146" s="155">
        <v>5</v>
      </c>
      <c r="I146" s="156"/>
      <c r="J146" s="157">
        <f>ROUND(I146*H146,2)</f>
        <v>0</v>
      </c>
      <c r="K146" s="158"/>
      <c r="L146" s="33"/>
      <c r="M146" s="159" t="s">
        <v>1</v>
      </c>
      <c r="N146" s="160" t="s">
        <v>43</v>
      </c>
      <c r="O146" s="61"/>
      <c r="P146" s="161">
        <f>O146*H146</f>
        <v>0</v>
      </c>
      <c r="Q146" s="161">
        <v>0</v>
      </c>
      <c r="R146" s="161">
        <f>Q146*H146</f>
        <v>0</v>
      </c>
      <c r="S146" s="161">
        <v>0</v>
      </c>
      <c r="T146" s="162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3" t="s">
        <v>129</v>
      </c>
      <c r="AT146" s="163" t="s">
        <v>125</v>
      </c>
      <c r="AU146" s="163" t="s">
        <v>130</v>
      </c>
      <c r="AY146" s="17" t="s">
        <v>123</v>
      </c>
      <c r="BE146" s="164">
        <f>IF(N146="základná",J146,0)</f>
        <v>0</v>
      </c>
      <c r="BF146" s="164">
        <f>IF(N146="znížená",J146,0)</f>
        <v>0</v>
      </c>
      <c r="BG146" s="164">
        <f>IF(N146="zákl. prenesená",J146,0)</f>
        <v>0</v>
      </c>
      <c r="BH146" s="164">
        <f>IF(N146="zníž. prenesená",J146,0)</f>
        <v>0</v>
      </c>
      <c r="BI146" s="164">
        <f>IF(N146="nulová",J146,0)</f>
        <v>0</v>
      </c>
      <c r="BJ146" s="17" t="s">
        <v>130</v>
      </c>
      <c r="BK146" s="164">
        <f>ROUND(I146*H146,2)</f>
        <v>0</v>
      </c>
      <c r="BL146" s="17" t="s">
        <v>129</v>
      </c>
      <c r="BM146" s="163" t="s">
        <v>173</v>
      </c>
    </row>
    <row r="147" spans="1:65" s="13" customFormat="1" ht="11.25">
      <c r="B147" s="165"/>
      <c r="D147" s="166" t="s">
        <v>131</v>
      </c>
      <c r="E147" s="167" t="s">
        <v>1</v>
      </c>
      <c r="F147" s="168" t="s">
        <v>469</v>
      </c>
      <c r="H147" s="169">
        <v>5</v>
      </c>
      <c r="I147" s="170"/>
      <c r="L147" s="165"/>
      <c r="M147" s="171"/>
      <c r="N147" s="172"/>
      <c r="O147" s="172"/>
      <c r="P147" s="172"/>
      <c r="Q147" s="172"/>
      <c r="R147" s="172"/>
      <c r="S147" s="172"/>
      <c r="T147" s="173"/>
      <c r="AT147" s="167" t="s">
        <v>131</v>
      </c>
      <c r="AU147" s="167" t="s">
        <v>130</v>
      </c>
      <c r="AV147" s="13" t="s">
        <v>130</v>
      </c>
      <c r="AW147" s="13" t="s">
        <v>33</v>
      </c>
      <c r="AX147" s="13" t="s">
        <v>77</v>
      </c>
      <c r="AY147" s="167" t="s">
        <v>123</v>
      </c>
    </row>
    <row r="148" spans="1:65" s="15" customFormat="1" ht="11.25">
      <c r="B148" s="198"/>
      <c r="D148" s="166" t="s">
        <v>131</v>
      </c>
      <c r="E148" s="199" t="s">
        <v>1</v>
      </c>
      <c r="F148" s="200" t="s">
        <v>470</v>
      </c>
      <c r="H148" s="199" t="s">
        <v>1</v>
      </c>
      <c r="I148" s="201"/>
      <c r="L148" s="198"/>
      <c r="M148" s="202"/>
      <c r="N148" s="203"/>
      <c r="O148" s="203"/>
      <c r="P148" s="203"/>
      <c r="Q148" s="203"/>
      <c r="R148" s="203"/>
      <c r="S148" s="203"/>
      <c r="T148" s="204"/>
      <c r="AT148" s="199" t="s">
        <v>131</v>
      </c>
      <c r="AU148" s="199" t="s">
        <v>130</v>
      </c>
      <c r="AV148" s="15" t="s">
        <v>85</v>
      </c>
      <c r="AW148" s="15" t="s">
        <v>33</v>
      </c>
      <c r="AX148" s="15" t="s">
        <v>77</v>
      </c>
      <c r="AY148" s="199" t="s">
        <v>123</v>
      </c>
    </row>
    <row r="149" spans="1:65" s="14" customFormat="1" ht="11.25">
      <c r="B149" s="174"/>
      <c r="D149" s="166" t="s">
        <v>131</v>
      </c>
      <c r="E149" s="175" t="s">
        <v>1</v>
      </c>
      <c r="F149" s="176" t="s">
        <v>136</v>
      </c>
      <c r="H149" s="177">
        <v>5</v>
      </c>
      <c r="I149" s="178"/>
      <c r="L149" s="174"/>
      <c r="M149" s="179"/>
      <c r="N149" s="180"/>
      <c r="O149" s="180"/>
      <c r="P149" s="180"/>
      <c r="Q149" s="180"/>
      <c r="R149" s="180"/>
      <c r="S149" s="180"/>
      <c r="T149" s="181"/>
      <c r="AT149" s="175" t="s">
        <v>131</v>
      </c>
      <c r="AU149" s="175" t="s">
        <v>130</v>
      </c>
      <c r="AV149" s="14" t="s">
        <v>129</v>
      </c>
      <c r="AW149" s="14" t="s">
        <v>33</v>
      </c>
      <c r="AX149" s="14" t="s">
        <v>85</v>
      </c>
      <c r="AY149" s="175" t="s">
        <v>123</v>
      </c>
    </row>
    <row r="150" spans="1:65" s="12" customFormat="1" ht="22.9" customHeight="1">
      <c r="B150" s="137"/>
      <c r="D150" s="138" t="s">
        <v>76</v>
      </c>
      <c r="E150" s="148" t="s">
        <v>148</v>
      </c>
      <c r="F150" s="148" t="s">
        <v>178</v>
      </c>
      <c r="I150" s="140"/>
      <c r="J150" s="149">
        <f>BK150</f>
        <v>0</v>
      </c>
      <c r="L150" s="137"/>
      <c r="M150" s="142"/>
      <c r="N150" s="143"/>
      <c r="O150" s="143"/>
      <c r="P150" s="144">
        <f>SUM(P151:P153)</f>
        <v>0</v>
      </c>
      <c r="Q150" s="143"/>
      <c r="R150" s="144">
        <f>SUM(R151:R153)</f>
        <v>0.2576</v>
      </c>
      <c r="S150" s="143"/>
      <c r="T150" s="145">
        <f>SUM(T151:T153)</f>
        <v>0</v>
      </c>
      <c r="AR150" s="138" t="s">
        <v>85</v>
      </c>
      <c r="AT150" s="146" t="s">
        <v>76</v>
      </c>
      <c r="AU150" s="146" t="s">
        <v>85</v>
      </c>
      <c r="AY150" s="138" t="s">
        <v>123</v>
      </c>
      <c r="BK150" s="147">
        <f>SUM(BK151:BK153)</f>
        <v>0</v>
      </c>
    </row>
    <row r="151" spans="1:65" s="2" customFormat="1" ht="33" customHeight="1">
      <c r="A151" s="32"/>
      <c r="B151" s="150"/>
      <c r="C151" s="151" t="s">
        <v>151</v>
      </c>
      <c r="D151" s="151" t="s">
        <v>125</v>
      </c>
      <c r="E151" s="152" t="s">
        <v>471</v>
      </c>
      <c r="F151" s="153" t="s">
        <v>472</v>
      </c>
      <c r="G151" s="154" t="s">
        <v>223</v>
      </c>
      <c r="H151" s="155">
        <v>115</v>
      </c>
      <c r="I151" s="156"/>
      <c r="J151" s="157">
        <f>ROUND(I151*H151,2)</f>
        <v>0</v>
      </c>
      <c r="K151" s="158"/>
      <c r="L151" s="33"/>
      <c r="M151" s="159" t="s">
        <v>1</v>
      </c>
      <c r="N151" s="160" t="s">
        <v>43</v>
      </c>
      <c r="O151" s="61"/>
      <c r="P151" s="161">
        <f>O151*H151</f>
        <v>0</v>
      </c>
      <c r="Q151" s="161">
        <v>2.2399999999999998E-3</v>
      </c>
      <c r="R151" s="161">
        <f>Q151*H151</f>
        <v>0.2576</v>
      </c>
      <c r="S151" s="161">
        <v>0</v>
      </c>
      <c r="T151" s="162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3" t="s">
        <v>129</v>
      </c>
      <c r="AT151" s="163" t="s">
        <v>125</v>
      </c>
      <c r="AU151" s="163" t="s">
        <v>130</v>
      </c>
      <c r="AY151" s="17" t="s">
        <v>123</v>
      </c>
      <c r="BE151" s="164">
        <f>IF(N151="základná",J151,0)</f>
        <v>0</v>
      </c>
      <c r="BF151" s="164">
        <f>IF(N151="znížená",J151,0)</f>
        <v>0</v>
      </c>
      <c r="BG151" s="164">
        <f>IF(N151="zákl. prenesená",J151,0)</f>
        <v>0</v>
      </c>
      <c r="BH151" s="164">
        <f>IF(N151="zníž. prenesená",J151,0)</f>
        <v>0</v>
      </c>
      <c r="BI151" s="164">
        <f>IF(N151="nulová",J151,0)</f>
        <v>0</v>
      </c>
      <c r="BJ151" s="17" t="s">
        <v>130</v>
      </c>
      <c r="BK151" s="164">
        <f>ROUND(I151*H151,2)</f>
        <v>0</v>
      </c>
      <c r="BL151" s="17" t="s">
        <v>129</v>
      </c>
      <c r="BM151" s="163" t="s">
        <v>7</v>
      </c>
    </row>
    <row r="152" spans="1:65" s="13" customFormat="1" ht="11.25">
      <c r="B152" s="165"/>
      <c r="D152" s="166" t="s">
        <v>131</v>
      </c>
      <c r="E152" s="167" t="s">
        <v>1</v>
      </c>
      <c r="F152" s="168" t="s">
        <v>473</v>
      </c>
      <c r="H152" s="169">
        <v>115</v>
      </c>
      <c r="I152" s="170"/>
      <c r="L152" s="165"/>
      <c r="M152" s="171"/>
      <c r="N152" s="172"/>
      <c r="O152" s="172"/>
      <c r="P152" s="172"/>
      <c r="Q152" s="172"/>
      <c r="R152" s="172"/>
      <c r="S152" s="172"/>
      <c r="T152" s="173"/>
      <c r="AT152" s="167" t="s">
        <v>131</v>
      </c>
      <c r="AU152" s="167" t="s">
        <v>130</v>
      </c>
      <c r="AV152" s="13" t="s">
        <v>130</v>
      </c>
      <c r="AW152" s="13" t="s">
        <v>33</v>
      </c>
      <c r="AX152" s="13" t="s">
        <v>77</v>
      </c>
      <c r="AY152" s="167" t="s">
        <v>123</v>
      </c>
    </row>
    <row r="153" spans="1:65" s="14" customFormat="1" ht="11.25">
      <c r="B153" s="174"/>
      <c r="D153" s="166" t="s">
        <v>131</v>
      </c>
      <c r="E153" s="175" t="s">
        <v>1</v>
      </c>
      <c r="F153" s="176" t="s">
        <v>136</v>
      </c>
      <c r="H153" s="177">
        <v>115</v>
      </c>
      <c r="I153" s="178"/>
      <c r="L153" s="174"/>
      <c r="M153" s="179"/>
      <c r="N153" s="180"/>
      <c r="O153" s="180"/>
      <c r="P153" s="180"/>
      <c r="Q153" s="180"/>
      <c r="R153" s="180"/>
      <c r="S153" s="180"/>
      <c r="T153" s="181"/>
      <c r="AT153" s="175" t="s">
        <v>131</v>
      </c>
      <c r="AU153" s="175" t="s">
        <v>130</v>
      </c>
      <c r="AV153" s="14" t="s">
        <v>129</v>
      </c>
      <c r="AW153" s="14" t="s">
        <v>33</v>
      </c>
      <c r="AX153" s="14" t="s">
        <v>85</v>
      </c>
      <c r="AY153" s="175" t="s">
        <v>123</v>
      </c>
    </row>
    <row r="154" spans="1:65" s="12" customFormat="1" ht="22.9" customHeight="1">
      <c r="B154" s="137"/>
      <c r="D154" s="138" t="s">
        <v>76</v>
      </c>
      <c r="E154" s="148" t="s">
        <v>170</v>
      </c>
      <c r="F154" s="148" t="s">
        <v>226</v>
      </c>
      <c r="I154" s="140"/>
      <c r="J154" s="149">
        <f>BK154</f>
        <v>0</v>
      </c>
      <c r="L154" s="137"/>
      <c r="M154" s="142"/>
      <c r="N154" s="143"/>
      <c r="O154" s="143"/>
      <c r="P154" s="144">
        <f>SUM(P155:P173)</f>
        <v>0</v>
      </c>
      <c r="Q154" s="143"/>
      <c r="R154" s="144">
        <f>SUM(R155:R173)</f>
        <v>0</v>
      </c>
      <c r="S154" s="143"/>
      <c r="T154" s="145">
        <f>SUM(T155:T173)</f>
        <v>0</v>
      </c>
      <c r="AR154" s="138" t="s">
        <v>85</v>
      </c>
      <c r="AT154" s="146" t="s">
        <v>76</v>
      </c>
      <c r="AU154" s="146" t="s">
        <v>85</v>
      </c>
      <c r="AY154" s="138" t="s">
        <v>123</v>
      </c>
      <c r="BK154" s="147">
        <f>SUM(BK155:BK173)</f>
        <v>0</v>
      </c>
    </row>
    <row r="155" spans="1:65" s="2" customFormat="1" ht="24.2" customHeight="1">
      <c r="A155" s="32"/>
      <c r="B155" s="150"/>
      <c r="C155" s="151" t="s">
        <v>179</v>
      </c>
      <c r="D155" s="151" t="s">
        <v>125</v>
      </c>
      <c r="E155" s="152" t="s">
        <v>474</v>
      </c>
      <c r="F155" s="153" t="s">
        <v>475</v>
      </c>
      <c r="G155" s="154" t="s">
        <v>223</v>
      </c>
      <c r="H155" s="155">
        <v>115</v>
      </c>
      <c r="I155" s="156"/>
      <c r="J155" s="157">
        <f>ROUND(I155*H155,2)</f>
        <v>0</v>
      </c>
      <c r="K155" s="158"/>
      <c r="L155" s="33"/>
      <c r="M155" s="159" t="s">
        <v>1</v>
      </c>
      <c r="N155" s="160" t="s">
        <v>43</v>
      </c>
      <c r="O155" s="61"/>
      <c r="P155" s="161">
        <f>O155*H155</f>
        <v>0</v>
      </c>
      <c r="Q155" s="161">
        <v>0</v>
      </c>
      <c r="R155" s="161">
        <f>Q155*H155</f>
        <v>0</v>
      </c>
      <c r="S155" s="161">
        <v>0</v>
      </c>
      <c r="T155" s="162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3" t="s">
        <v>129</v>
      </c>
      <c r="AT155" s="163" t="s">
        <v>125</v>
      </c>
      <c r="AU155" s="163" t="s">
        <v>130</v>
      </c>
      <c r="AY155" s="17" t="s">
        <v>123</v>
      </c>
      <c r="BE155" s="164">
        <f>IF(N155="základná",J155,0)</f>
        <v>0</v>
      </c>
      <c r="BF155" s="164">
        <f>IF(N155="znížená",J155,0)</f>
        <v>0</v>
      </c>
      <c r="BG155" s="164">
        <f>IF(N155="zákl. prenesená",J155,0)</f>
        <v>0</v>
      </c>
      <c r="BH155" s="164">
        <f>IF(N155="zníž. prenesená",J155,0)</f>
        <v>0</v>
      </c>
      <c r="BI155" s="164">
        <f>IF(N155="nulová",J155,0)</f>
        <v>0</v>
      </c>
      <c r="BJ155" s="17" t="s">
        <v>130</v>
      </c>
      <c r="BK155" s="164">
        <f>ROUND(I155*H155,2)</f>
        <v>0</v>
      </c>
      <c r="BL155" s="17" t="s">
        <v>129</v>
      </c>
      <c r="BM155" s="163" t="s">
        <v>182</v>
      </c>
    </row>
    <row r="156" spans="1:65" s="13" customFormat="1" ht="11.25">
      <c r="B156" s="165"/>
      <c r="D156" s="166" t="s">
        <v>131</v>
      </c>
      <c r="E156" s="167" t="s">
        <v>1</v>
      </c>
      <c r="F156" s="168" t="s">
        <v>476</v>
      </c>
      <c r="H156" s="169">
        <v>115</v>
      </c>
      <c r="I156" s="170"/>
      <c r="L156" s="165"/>
      <c r="M156" s="171"/>
      <c r="N156" s="172"/>
      <c r="O156" s="172"/>
      <c r="P156" s="172"/>
      <c r="Q156" s="172"/>
      <c r="R156" s="172"/>
      <c r="S156" s="172"/>
      <c r="T156" s="173"/>
      <c r="AT156" s="167" t="s">
        <v>131</v>
      </c>
      <c r="AU156" s="167" t="s">
        <v>130</v>
      </c>
      <c r="AV156" s="13" t="s">
        <v>130</v>
      </c>
      <c r="AW156" s="13" t="s">
        <v>33</v>
      </c>
      <c r="AX156" s="13" t="s">
        <v>77</v>
      </c>
      <c r="AY156" s="167" t="s">
        <v>123</v>
      </c>
    </row>
    <row r="157" spans="1:65" s="14" customFormat="1" ht="11.25">
      <c r="B157" s="174"/>
      <c r="D157" s="166" t="s">
        <v>131</v>
      </c>
      <c r="E157" s="175" t="s">
        <v>1</v>
      </c>
      <c r="F157" s="176" t="s">
        <v>136</v>
      </c>
      <c r="H157" s="177">
        <v>115</v>
      </c>
      <c r="I157" s="178"/>
      <c r="L157" s="174"/>
      <c r="M157" s="179"/>
      <c r="N157" s="180"/>
      <c r="O157" s="180"/>
      <c r="P157" s="180"/>
      <c r="Q157" s="180"/>
      <c r="R157" s="180"/>
      <c r="S157" s="180"/>
      <c r="T157" s="181"/>
      <c r="AT157" s="175" t="s">
        <v>131</v>
      </c>
      <c r="AU157" s="175" t="s">
        <v>130</v>
      </c>
      <c r="AV157" s="14" t="s">
        <v>129</v>
      </c>
      <c r="AW157" s="14" t="s">
        <v>33</v>
      </c>
      <c r="AX157" s="14" t="s">
        <v>85</v>
      </c>
      <c r="AY157" s="175" t="s">
        <v>123</v>
      </c>
    </row>
    <row r="158" spans="1:65" s="2" customFormat="1" ht="33" customHeight="1">
      <c r="A158" s="32"/>
      <c r="B158" s="150"/>
      <c r="C158" s="151" t="s">
        <v>155</v>
      </c>
      <c r="D158" s="151" t="s">
        <v>125</v>
      </c>
      <c r="E158" s="152" t="s">
        <v>477</v>
      </c>
      <c r="F158" s="153" t="s">
        <v>478</v>
      </c>
      <c r="G158" s="154" t="s">
        <v>128</v>
      </c>
      <c r="H158" s="155">
        <v>51.1</v>
      </c>
      <c r="I158" s="156"/>
      <c r="J158" s="157">
        <f>ROUND(I158*H158,2)</f>
        <v>0</v>
      </c>
      <c r="K158" s="158"/>
      <c r="L158" s="33"/>
      <c r="M158" s="159" t="s">
        <v>1</v>
      </c>
      <c r="N158" s="160" t="s">
        <v>43</v>
      </c>
      <c r="O158" s="61"/>
      <c r="P158" s="161">
        <f>O158*H158</f>
        <v>0</v>
      </c>
      <c r="Q158" s="161">
        <v>0</v>
      </c>
      <c r="R158" s="161">
        <f>Q158*H158</f>
        <v>0</v>
      </c>
      <c r="S158" s="161">
        <v>0</v>
      </c>
      <c r="T158" s="162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3" t="s">
        <v>129</v>
      </c>
      <c r="AT158" s="163" t="s">
        <v>125</v>
      </c>
      <c r="AU158" s="163" t="s">
        <v>130</v>
      </c>
      <c r="AY158" s="17" t="s">
        <v>123</v>
      </c>
      <c r="BE158" s="164">
        <f>IF(N158="základná",J158,0)</f>
        <v>0</v>
      </c>
      <c r="BF158" s="164">
        <f>IF(N158="znížená",J158,0)</f>
        <v>0</v>
      </c>
      <c r="BG158" s="164">
        <f>IF(N158="zákl. prenesená",J158,0)</f>
        <v>0</v>
      </c>
      <c r="BH158" s="164">
        <f>IF(N158="zníž. prenesená",J158,0)</f>
        <v>0</v>
      </c>
      <c r="BI158" s="164">
        <f>IF(N158="nulová",J158,0)</f>
        <v>0</v>
      </c>
      <c r="BJ158" s="17" t="s">
        <v>130</v>
      </c>
      <c r="BK158" s="164">
        <f>ROUND(I158*H158,2)</f>
        <v>0</v>
      </c>
      <c r="BL158" s="17" t="s">
        <v>129</v>
      </c>
      <c r="BM158" s="163" t="s">
        <v>185</v>
      </c>
    </row>
    <row r="159" spans="1:65" s="13" customFormat="1" ht="11.25">
      <c r="B159" s="165"/>
      <c r="D159" s="166" t="s">
        <v>131</v>
      </c>
      <c r="E159" s="167" t="s">
        <v>1</v>
      </c>
      <c r="F159" s="168" t="s">
        <v>479</v>
      </c>
      <c r="H159" s="169">
        <v>4.8</v>
      </c>
      <c r="I159" s="170"/>
      <c r="L159" s="165"/>
      <c r="M159" s="171"/>
      <c r="N159" s="172"/>
      <c r="O159" s="172"/>
      <c r="P159" s="172"/>
      <c r="Q159" s="172"/>
      <c r="R159" s="172"/>
      <c r="S159" s="172"/>
      <c r="T159" s="173"/>
      <c r="AT159" s="167" t="s">
        <v>131</v>
      </c>
      <c r="AU159" s="167" t="s">
        <v>130</v>
      </c>
      <c r="AV159" s="13" t="s">
        <v>130</v>
      </c>
      <c r="AW159" s="13" t="s">
        <v>33</v>
      </c>
      <c r="AX159" s="13" t="s">
        <v>77</v>
      </c>
      <c r="AY159" s="167" t="s">
        <v>123</v>
      </c>
    </row>
    <row r="160" spans="1:65" s="13" customFormat="1" ht="11.25">
      <c r="B160" s="165"/>
      <c r="D160" s="166" t="s">
        <v>131</v>
      </c>
      <c r="E160" s="167" t="s">
        <v>1</v>
      </c>
      <c r="F160" s="168" t="s">
        <v>480</v>
      </c>
      <c r="H160" s="169">
        <v>6.3</v>
      </c>
      <c r="I160" s="170"/>
      <c r="L160" s="165"/>
      <c r="M160" s="171"/>
      <c r="N160" s="172"/>
      <c r="O160" s="172"/>
      <c r="P160" s="172"/>
      <c r="Q160" s="172"/>
      <c r="R160" s="172"/>
      <c r="S160" s="172"/>
      <c r="T160" s="173"/>
      <c r="AT160" s="167" t="s">
        <v>131</v>
      </c>
      <c r="AU160" s="167" t="s">
        <v>130</v>
      </c>
      <c r="AV160" s="13" t="s">
        <v>130</v>
      </c>
      <c r="AW160" s="13" t="s">
        <v>33</v>
      </c>
      <c r="AX160" s="13" t="s">
        <v>77</v>
      </c>
      <c r="AY160" s="167" t="s">
        <v>123</v>
      </c>
    </row>
    <row r="161" spans="1:65" s="13" customFormat="1" ht="11.25">
      <c r="B161" s="165"/>
      <c r="D161" s="166" t="s">
        <v>131</v>
      </c>
      <c r="E161" s="167" t="s">
        <v>1</v>
      </c>
      <c r="F161" s="168" t="s">
        <v>481</v>
      </c>
      <c r="H161" s="169">
        <v>40</v>
      </c>
      <c r="I161" s="170"/>
      <c r="L161" s="165"/>
      <c r="M161" s="171"/>
      <c r="N161" s="172"/>
      <c r="O161" s="172"/>
      <c r="P161" s="172"/>
      <c r="Q161" s="172"/>
      <c r="R161" s="172"/>
      <c r="S161" s="172"/>
      <c r="T161" s="173"/>
      <c r="AT161" s="167" t="s">
        <v>131</v>
      </c>
      <c r="AU161" s="167" t="s">
        <v>130</v>
      </c>
      <c r="AV161" s="13" t="s">
        <v>130</v>
      </c>
      <c r="AW161" s="13" t="s">
        <v>33</v>
      </c>
      <c r="AX161" s="13" t="s">
        <v>77</v>
      </c>
      <c r="AY161" s="167" t="s">
        <v>123</v>
      </c>
    </row>
    <row r="162" spans="1:65" s="14" customFormat="1" ht="11.25">
      <c r="B162" s="174"/>
      <c r="D162" s="166" t="s">
        <v>131</v>
      </c>
      <c r="E162" s="175" t="s">
        <v>1</v>
      </c>
      <c r="F162" s="176" t="s">
        <v>136</v>
      </c>
      <c r="H162" s="177">
        <v>51.1</v>
      </c>
      <c r="I162" s="178"/>
      <c r="L162" s="174"/>
      <c r="M162" s="179"/>
      <c r="N162" s="180"/>
      <c r="O162" s="180"/>
      <c r="P162" s="180"/>
      <c r="Q162" s="180"/>
      <c r="R162" s="180"/>
      <c r="S162" s="180"/>
      <c r="T162" s="181"/>
      <c r="AT162" s="175" t="s">
        <v>131</v>
      </c>
      <c r="AU162" s="175" t="s">
        <v>130</v>
      </c>
      <c r="AV162" s="14" t="s">
        <v>129</v>
      </c>
      <c r="AW162" s="14" t="s">
        <v>33</v>
      </c>
      <c r="AX162" s="14" t="s">
        <v>85</v>
      </c>
      <c r="AY162" s="175" t="s">
        <v>123</v>
      </c>
    </row>
    <row r="163" spans="1:65" s="2" customFormat="1" ht="21.75" customHeight="1">
      <c r="A163" s="32"/>
      <c r="B163" s="150"/>
      <c r="C163" s="151" t="s">
        <v>187</v>
      </c>
      <c r="D163" s="151" t="s">
        <v>125</v>
      </c>
      <c r="E163" s="152" t="s">
        <v>482</v>
      </c>
      <c r="F163" s="153" t="s">
        <v>483</v>
      </c>
      <c r="G163" s="154" t="s">
        <v>213</v>
      </c>
      <c r="H163" s="155">
        <v>184.51499999999999</v>
      </c>
      <c r="I163" s="156"/>
      <c r="J163" s="157">
        <f>ROUND(I163*H163,2)</f>
        <v>0</v>
      </c>
      <c r="K163" s="158"/>
      <c r="L163" s="33"/>
      <c r="M163" s="159" t="s">
        <v>1</v>
      </c>
      <c r="N163" s="160" t="s">
        <v>43</v>
      </c>
      <c r="O163" s="61"/>
      <c r="P163" s="161">
        <f>O163*H163</f>
        <v>0</v>
      </c>
      <c r="Q163" s="161">
        <v>0</v>
      </c>
      <c r="R163" s="161">
        <f>Q163*H163</f>
        <v>0</v>
      </c>
      <c r="S163" s="161">
        <v>0</v>
      </c>
      <c r="T163" s="162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3" t="s">
        <v>129</v>
      </c>
      <c r="AT163" s="163" t="s">
        <v>125</v>
      </c>
      <c r="AU163" s="163" t="s">
        <v>130</v>
      </c>
      <c r="AY163" s="17" t="s">
        <v>123</v>
      </c>
      <c r="BE163" s="164">
        <f>IF(N163="základná",J163,0)</f>
        <v>0</v>
      </c>
      <c r="BF163" s="164">
        <f>IF(N163="znížená",J163,0)</f>
        <v>0</v>
      </c>
      <c r="BG163" s="164">
        <f>IF(N163="zákl. prenesená",J163,0)</f>
        <v>0</v>
      </c>
      <c r="BH163" s="164">
        <f>IF(N163="zníž. prenesená",J163,0)</f>
        <v>0</v>
      </c>
      <c r="BI163" s="164">
        <f>IF(N163="nulová",J163,0)</f>
        <v>0</v>
      </c>
      <c r="BJ163" s="17" t="s">
        <v>130</v>
      </c>
      <c r="BK163" s="164">
        <f>ROUND(I163*H163,2)</f>
        <v>0</v>
      </c>
      <c r="BL163" s="17" t="s">
        <v>129</v>
      </c>
      <c r="BM163" s="163" t="s">
        <v>190</v>
      </c>
    </row>
    <row r="164" spans="1:65" s="13" customFormat="1" ht="11.25">
      <c r="B164" s="165"/>
      <c r="D164" s="166" t="s">
        <v>131</v>
      </c>
      <c r="E164" s="167" t="s">
        <v>1</v>
      </c>
      <c r="F164" s="168" t="s">
        <v>484</v>
      </c>
      <c r="H164" s="169">
        <v>184.51499999999999</v>
      </c>
      <c r="I164" s="170"/>
      <c r="L164" s="165"/>
      <c r="M164" s="171"/>
      <c r="N164" s="172"/>
      <c r="O164" s="172"/>
      <c r="P164" s="172"/>
      <c r="Q164" s="172"/>
      <c r="R164" s="172"/>
      <c r="S164" s="172"/>
      <c r="T164" s="173"/>
      <c r="AT164" s="167" t="s">
        <v>131</v>
      </c>
      <c r="AU164" s="167" t="s">
        <v>130</v>
      </c>
      <c r="AV164" s="13" t="s">
        <v>130</v>
      </c>
      <c r="AW164" s="13" t="s">
        <v>33</v>
      </c>
      <c r="AX164" s="13" t="s">
        <v>77</v>
      </c>
      <c r="AY164" s="167" t="s">
        <v>123</v>
      </c>
    </row>
    <row r="165" spans="1:65" s="14" customFormat="1" ht="11.25">
      <c r="B165" s="174"/>
      <c r="D165" s="166" t="s">
        <v>131</v>
      </c>
      <c r="E165" s="175" t="s">
        <v>1</v>
      </c>
      <c r="F165" s="176" t="s">
        <v>136</v>
      </c>
      <c r="H165" s="177">
        <v>184.51499999999999</v>
      </c>
      <c r="I165" s="178"/>
      <c r="L165" s="174"/>
      <c r="M165" s="179"/>
      <c r="N165" s="180"/>
      <c r="O165" s="180"/>
      <c r="P165" s="180"/>
      <c r="Q165" s="180"/>
      <c r="R165" s="180"/>
      <c r="S165" s="180"/>
      <c r="T165" s="181"/>
      <c r="AT165" s="175" t="s">
        <v>131</v>
      </c>
      <c r="AU165" s="175" t="s">
        <v>130</v>
      </c>
      <c r="AV165" s="14" t="s">
        <v>129</v>
      </c>
      <c r="AW165" s="14" t="s">
        <v>33</v>
      </c>
      <c r="AX165" s="14" t="s">
        <v>85</v>
      </c>
      <c r="AY165" s="175" t="s">
        <v>123</v>
      </c>
    </row>
    <row r="166" spans="1:65" s="2" customFormat="1" ht="24.2" customHeight="1">
      <c r="A166" s="32"/>
      <c r="B166" s="150"/>
      <c r="C166" s="151" t="s">
        <v>160</v>
      </c>
      <c r="D166" s="151" t="s">
        <v>125</v>
      </c>
      <c r="E166" s="152" t="s">
        <v>485</v>
      </c>
      <c r="F166" s="153" t="s">
        <v>486</v>
      </c>
      <c r="G166" s="154" t="s">
        <v>213</v>
      </c>
      <c r="H166" s="155">
        <v>1660.635</v>
      </c>
      <c r="I166" s="156"/>
      <c r="J166" s="157">
        <f>ROUND(I166*H166,2)</f>
        <v>0</v>
      </c>
      <c r="K166" s="158"/>
      <c r="L166" s="33"/>
      <c r="M166" s="159" t="s">
        <v>1</v>
      </c>
      <c r="N166" s="160" t="s">
        <v>43</v>
      </c>
      <c r="O166" s="61"/>
      <c r="P166" s="161">
        <f>O166*H166</f>
        <v>0</v>
      </c>
      <c r="Q166" s="161">
        <v>0</v>
      </c>
      <c r="R166" s="161">
        <f>Q166*H166</f>
        <v>0</v>
      </c>
      <c r="S166" s="161">
        <v>0</v>
      </c>
      <c r="T166" s="162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3" t="s">
        <v>129</v>
      </c>
      <c r="AT166" s="163" t="s">
        <v>125</v>
      </c>
      <c r="AU166" s="163" t="s">
        <v>130</v>
      </c>
      <c r="AY166" s="17" t="s">
        <v>123</v>
      </c>
      <c r="BE166" s="164">
        <f>IF(N166="základná",J166,0)</f>
        <v>0</v>
      </c>
      <c r="BF166" s="164">
        <f>IF(N166="znížená",J166,0)</f>
        <v>0</v>
      </c>
      <c r="BG166" s="164">
        <f>IF(N166="zákl. prenesená",J166,0)</f>
        <v>0</v>
      </c>
      <c r="BH166" s="164">
        <f>IF(N166="zníž. prenesená",J166,0)</f>
        <v>0</v>
      </c>
      <c r="BI166" s="164">
        <f>IF(N166="nulová",J166,0)</f>
        <v>0</v>
      </c>
      <c r="BJ166" s="17" t="s">
        <v>130</v>
      </c>
      <c r="BK166" s="164">
        <f>ROUND(I166*H166,2)</f>
        <v>0</v>
      </c>
      <c r="BL166" s="17" t="s">
        <v>129</v>
      </c>
      <c r="BM166" s="163" t="s">
        <v>195</v>
      </c>
    </row>
    <row r="167" spans="1:65" s="2" customFormat="1" ht="24.2" customHeight="1">
      <c r="A167" s="32"/>
      <c r="B167" s="150"/>
      <c r="C167" s="151" t="s">
        <v>196</v>
      </c>
      <c r="D167" s="151" t="s">
        <v>125</v>
      </c>
      <c r="E167" s="152" t="s">
        <v>487</v>
      </c>
      <c r="F167" s="153" t="s">
        <v>488</v>
      </c>
      <c r="G167" s="154" t="s">
        <v>213</v>
      </c>
      <c r="H167" s="155">
        <v>194.92</v>
      </c>
      <c r="I167" s="156"/>
      <c r="J167" s="157">
        <f>ROUND(I167*H167,2)</f>
        <v>0</v>
      </c>
      <c r="K167" s="158"/>
      <c r="L167" s="33"/>
      <c r="M167" s="159" t="s">
        <v>1</v>
      </c>
      <c r="N167" s="160" t="s">
        <v>43</v>
      </c>
      <c r="O167" s="61"/>
      <c r="P167" s="161">
        <f>O167*H167</f>
        <v>0</v>
      </c>
      <c r="Q167" s="161">
        <v>0</v>
      </c>
      <c r="R167" s="161">
        <f>Q167*H167</f>
        <v>0</v>
      </c>
      <c r="S167" s="161">
        <v>0</v>
      </c>
      <c r="T167" s="162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3" t="s">
        <v>129</v>
      </c>
      <c r="AT167" s="163" t="s">
        <v>125</v>
      </c>
      <c r="AU167" s="163" t="s">
        <v>130</v>
      </c>
      <c r="AY167" s="17" t="s">
        <v>123</v>
      </c>
      <c r="BE167" s="164">
        <f>IF(N167="základná",J167,0)</f>
        <v>0</v>
      </c>
      <c r="BF167" s="164">
        <f>IF(N167="znížená",J167,0)</f>
        <v>0</v>
      </c>
      <c r="BG167" s="164">
        <f>IF(N167="zákl. prenesená",J167,0)</f>
        <v>0</v>
      </c>
      <c r="BH167" s="164">
        <f>IF(N167="zníž. prenesená",J167,0)</f>
        <v>0</v>
      </c>
      <c r="BI167" s="164">
        <f>IF(N167="nulová",J167,0)</f>
        <v>0</v>
      </c>
      <c r="BJ167" s="17" t="s">
        <v>130</v>
      </c>
      <c r="BK167" s="164">
        <f>ROUND(I167*H167,2)</f>
        <v>0</v>
      </c>
      <c r="BL167" s="17" t="s">
        <v>129</v>
      </c>
      <c r="BM167" s="163" t="s">
        <v>199</v>
      </c>
    </row>
    <row r="168" spans="1:65" s="13" customFormat="1" ht="11.25">
      <c r="B168" s="165"/>
      <c r="D168" s="166" t="s">
        <v>131</v>
      </c>
      <c r="E168" s="167" t="s">
        <v>1</v>
      </c>
      <c r="F168" s="168" t="s">
        <v>489</v>
      </c>
      <c r="H168" s="169">
        <v>194.92</v>
      </c>
      <c r="I168" s="170"/>
      <c r="L168" s="165"/>
      <c r="M168" s="171"/>
      <c r="N168" s="172"/>
      <c r="O168" s="172"/>
      <c r="P168" s="172"/>
      <c r="Q168" s="172"/>
      <c r="R168" s="172"/>
      <c r="S168" s="172"/>
      <c r="T168" s="173"/>
      <c r="AT168" s="167" t="s">
        <v>131</v>
      </c>
      <c r="AU168" s="167" t="s">
        <v>130</v>
      </c>
      <c r="AV168" s="13" t="s">
        <v>130</v>
      </c>
      <c r="AW168" s="13" t="s">
        <v>33</v>
      </c>
      <c r="AX168" s="13" t="s">
        <v>77</v>
      </c>
      <c r="AY168" s="167" t="s">
        <v>123</v>
      </c>
    </row>
    <row r="169" spans="1:65" s="14" customFormat="1" ht="11.25">
      <c r="B169" s="174"/>
      <c r="D169" s="166" t="s">
        <v>131</v>
      </c>
      <c r="E169" s="175" t="s">
        <v>1</v>
      </c>
      <c r="F169" s="176" t="s">
        <v>136</v>
      </c>
      <c r="H169" s="177">
        <v>194.92</v>
      </c>
      <c r="I169" s="178"/>
      <c r="L169" s="174"/>
      <c r="M169" s="179"/>
      <c r="N169" s="180"/>
      <c r="O169" s="180"/>
      <c r="P169" s="180"/>
      <c r="Q169" s="180"/>
      <c r="R169" s="180"/>
      <c r="S169" s="180"/>
      <c r="T169" s="181"/>
      <c r="AT169" s="175" t="s">
        <v>131</v>
      </c>
      <c r="AU169" s="175" t="s">
        <v>130</v>
      </c>
      <c r="AV169" s="14" t="s">
        <v>129</v>
      </c>
      <c r="AW169" s="14" t="s">
        <v>33</v>
      </c>
      <c r="AX169" s="14" t="s">
        <v>85</v>
      </c>
      <c r="AY169" s="175" t="s">
        <v>123</v>
      </c>
    </row>
    <row r="170" spans="1:65" s="2" customFormat="1" ht="24.2" customHeight="1">
      <c r="A170" s="32"/>
      <c r="B170" s="150"/>
      <c r="C170" s="151" t="s">
        <v>166</v>
      </c>
      <c r="D170" s="151" t="s">
        <v>125</v>
      </c>
      <c r="E170" s="152" t="s">
        <v>490</v>
      </c>
      <c r="F170" s="153" t="s">
        <v>491</v>
      </c>
      <c r="G170" s="154" t="s">
        <v>213</v>
      </c>
      <c r="H170" s="155">
        <v>184.51499999999999</v>
      </c>
      <c r="I170" s="156"/>
      <c r="J170" s="157">
        <f>ROUND(I170*H170,2)</f>
        <v>0</v>
      </c>
      <c r="K170" s="158"/>
      <c r="L170" s="33"/>
      <c r="M170" s="159" t="s">
        <v>1</v>
      </c>
      <c r="N170" s="160" t="s">
        <v>43</v>
      </c>
      <c r="O170" s="61"/>
      <c r="P170" s="161">
        <f>O170*H170</f>
        <v>0</v>
      </c>
      <c r="Q170" s="161">
        <v>0</v>
      </c>
      <c r="R170" s="161">
        <f>Q170*H170</f>
        <v>0</v>
      </c>
      <c r="S170" s="161">
        <v>0</v>
      </c>
      <c r="T170" s="162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3" t="s">
        <v>129</v>
      </c>
      <c r="AT170" s="163" t="s">
        <v>125</v>
      </c>
      <c r="AU170" s="163" t="s">
        <v>130</v>
      </c>
      <c r="AY170" s="17" t="s">
        <v>123</v>
      </c>
      <c r="BE170" s="164">
        <f>IF(N170="základná",J170,0)</f>
        <v>0</v>
      </c>
      <c r="BF170" s="164">
        <f>IF(N170="znížená",J170,0)</f>
        <v>0</v>
      </c>
      <c r="BG170" s="164">
        <f>IF(N170="zákl. prenesená",J170,0)</f>
        <v>0</v>
      </c>
      <c r="BH170" s="164">
        <f>IF(N170="zníž. prenesená",J170,0)</f>
        <v>0</v>
      </c>
      <c r="BI170" s="164">
        <f>IF(N170="nulová",J170,0)</f>
        <v>0</v>
      </c>
      <c r="BJ170" s="17" t="s">
        <v>130</v>
      </c>
      <c r="BK170" s="164">
        <f>ROUND(I170*H170,2)</f>
        <v>0</v>
      </c>
      <c r="BL170" s="17" t="s">
        <v>129</v>
      </c>
      <c r="BM170" s="163" t="s">
        <v>202</v>
      </c>
    </row>
    <row r="171" spans="1:65" s="2" customFormat="1" ht="24.2" customHeight="1">
      <c r="A171" s="32"/>
      <c r="B171" s="150"/>
      <c r="C171" s="151" t="s">
        <v>203</v>
      </c>
      <c r="D171" s="151" t="s">
        <v>125</v>
      </c>
      <c r="E171" s="152" t="s">
        <v>492</v>
      </c>
      <c r="F171" s="153" t="s">
        <v>493</v>
      </c>
      <c r="G171" s="154" t="s">
        <v>213</v>
      </c>
      <c r="H171" s="155">
        <v>194.92</v>
      </c>
      <c r="I171" s="156"/>
      <c r="J171" s="157">
        <f>ROUND(I171*H171,2)</f>
        <v>0</v>
      </c>
      <c r="K171" s="158"/>
      <c r="L171" s="33"/>
      <c r="M171" s="159" t="s">
        <v>1</v>
      </c>
      <c r="N171" s="160" t="s">
        <v>43</v>
      </c>
      <c r="O171" s="61"/>
      <c r="P171" s="161">
        <f>O171*H171</f>
        <v>0</v>
      </c>
      <c r="Q171" s="161">
        <v>0</v>
      </c>
      <c r="R171" s="161">
        <f>Q171*H171</f>
        <v>0</v>
      </c>
      <c r="S171" s="161">
        <v>0</v>
      </c>
      <c r="T171" s="162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63" t="s">
        <v>129</v>
      </c>
      <c r="AT171" s="163" t="s">
        <v>125</v>
      </c>
      <c r="AU171" s="163" t="s">
        <v>130</v>
      </c>
      <c r="AY171" s="17" t="s">
        <v>123</v>
      </c>
      <c r="BE171" s="164">
        <f>IF(N171="základná",J171,0)</f>
        <v>0</v>
      </c>
      <c r="BF171" s="164">
        <f>IF(N171="znížená",J171,0)</f>
        <v>0</v>
      </c>
      <c r="BG171" s="164">
        <f>IF(N171="zákl. prenesená",J171,0)</f>
        <v>0</v>
      </c>
      <c r="BH171" s="164">
        <f>IF(N171="zníž. prenesená",J171,0)</f>
        <v>0</v>
      </c>
      <c r="BI171" s="164">
        <f>IF(N171="nulová",J171,0)</f>
        <v>0</v>
      </c>
      <c r="BJ171" s="17" t="s">
        <v>130</v>
      </c>
      <c r="BK171" s="164">
        <f>ROUND(I171*H171,2)</f>
        <v>0</v>
      </c>
      <c r="BL171" s="17" t="s">
        <v>129</v>
      </c>
      <c r="BM171" s="163" t="s">
        <v>207</v>
      </c>
    </row>
    <row r="172" spans="1:65" s="13" customFormat="1" ht="22.5">
      <c r="B172" s="165"/>
      <c r="D172" s="166" t="s">
        <v>131</v>
      </c>
      <c r="E172" s="167" t="s">
        <v>1</v>
      </c>
      <c r="F172" s="168" t="s">
        <v>494</v>
      </c>
      <c r="H172" s="169">
        <v>194.92</v>
      </c>
      <c r="I172" s="170"/>
      <c r="L172" s="165"/>
      <c r="M172" s="171"/>
      <c r="N172" s="172"/>
      <c r="O172" s="172"/>
      <c r="P172" s="172"/>
      <c r="Q172" s="172"/>
      <c r="R172" s="172"/>
      <c r="S172" s="172"/>
      <c r="T172" s="173"/>
      <c r="AT172" s="167" t="s">
        <v>131</v>
      </c>
      <c r="AU172" s="167" t="s">
        <v>130</v>
      </c>
      <c r="AV172" s="13" t="s">
        <v>130</v>
      </c>
      <c r="AW172" s="13" t="s">
        <v>33</v>
      </c>
      <c r="AX172" s="13" t="s">
        <v>77</v>
      </c>
      <c r="AY172" s="167" t="s">
        <v>123</v>
      </c>
    </row>
    <row r="173" spans="1:65" s="14" customFormat="1" ht="11.25">
      <c r="B173" s="174"/>
      <c r="D173" s="166" t="s">
        <v>131</v>
      </c>
      <c r="E173" s="175" t="s">
        <v>1</v>
      </c>
      <c r="F173" s="176" t="s">
        <v>136</v>
      </c>
      <c r="H173" s="177">
        <v>194.92</v>
      </c>
      <c r="I173" s="178"/>
      <c r="L173" s="174"/>
      <c r="M173" s="205"/>
      <c r="N173" s="206"/>
      <c r="O173" s="206"/>
      <c r="P173" s="206"/>
      <c r="Q173" s="206"/>
      <c r="R173" s="206"/>
      <c r="S173" s="206"/>
      <c r="T173" s="207"/>
      <c r="AT173" s="175" t="s">
        <v>131</v>
      </c>
      <c r="AU173" s="175" t="s">
        <v>130</v>
      </c>
      <c r="AV173" s="14" t="s">
        <v>129</v>
      </c>
      <c r="AW173" s="14" t="s">
        <v>33</v>
      </c>
      <c r="AX173" s="14" t="s">
        <v>85</v>
      </c>
      <c r="AY173" s="175" t="s">
        <v>123</v>
      </c>
    </row>
    <row r="174" spans="1:65" s="2" customFormat="1" ht="6.95" customHeight="1">
      <c r="A174" s="32"/>
      <c r="B174" s="50"/>
      <c r="C174" s="51"/>
      <c r="D174" s="51"/>
      <c r="E174" s="51"/>
      <c r="F174" s="51"/>
      <c r="G174" s="51"/>
      <c r="H174" s="51"/>
      <c r="I174" s="51"/>
      <c r="J174" s="51"/>
      <c r="K174" s="51"/>
      <c r="L174" s="33"/>
      <c r="M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</row>
  </sheetData>
  <autoFilter ref="C119:K173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Rekapitulácia stavby</vt:lpstr>
      <vt:lpstr>SO01 - SO 01 Rekonštrukci...</vt:lpstr>
      <vt:lpstr>SO02 - SO 02 Odvodňovací ...</vt:lpstr>
      <vt:lpstr>SO03 - SO 03 Demontážne a...</vt:lpstr>
      <vt:lpstr>'Rekapitulácia stavby'!Print_Area</vt:lpstr>
      <vt:lpstr>'SO01 - SO 01 Rekonštrukci...'!Print_Area</vt:lpstr>
      <vt:lpstr>'SO02 - SO 02 Odvodňovací ...'!Print_Area</vt:lpstr>
      <vt:lpstr>'SO03 - SO 03 Demontážne a...'!Print_Area</vt:lpstr>
      <vt:lpstr>'Rekapitulácia stavby'!Print_Titles</vt:lpstr>
      <vt:lpstr>'SO01 - SO 01 Rekonštrukci...'!Print_Titles</vt:lpstr>
      <vt:lpstr>'SO02 - SO 02 Odvodňovací ...'!Print_Titles</vt:lpstr>
      <vt:lpstr>'SO03 - SO 03 Demontážne a...'!Print_Titles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MGSTAVTEES\Miroslav Gatial</dc:creator>
  <cp:lastModifiedBy>Miroslav Gatial</cp:lastModifiedBy>
  <cp:lastPrinted>2022-05-16T09:07:56Z</cp:lastPrinted>
  <dcterms:created xsi:type="dcterms:W3CDTF">2022-05-16T08:56:21Z</dcterms:created>
  <dcterms:modified xsi:type="dcterms:W3CDTF">2022-05-16T09:08:27Z</dcterms:modified>
</cp:coreProperties>
</file>