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HYPERONE\skupiny\Odbor verejného obstarávania a investícií\Odbor investícií\ODDI\_ZARIADENIA\04 Doprava\Ostatne cesty\Spania Dolina\VO_zhotoviteľ\"/>
    </mc:Choice>
  </mc:AlternateContent>
  <xr:revisionPtr revIDLastSave="0" documentId="8_{4186E53B-E65E-4A30-8B06-10BF5A6B87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D14" i="1" s="1"/>
  <c r="C13" i="1"/>
  <c r="D13" i="1" s="1"/>
  <c r="C12" i="1"/>
  <c r="D12" i="1" s="1"/>
  <c r="C9" i="1"/>
  <c r="D9" i="1" s="1"/>
  <c r="C10" i="1"/>
  <c r="D10" i="1" s="1"/>
  <c r="C8" i="1"/>
  <c r="D8" i="1" s="1"/>
  <c r="C7" i="1"/>
  <c r="D7" i="1" s="1"/>
  <c r="C6" i="1"/>
  <c r="D6" i="1" s="1"/>
  <c r="C5" i="1"/>
  <c r="D5" i="1" s="1"/>
  <c r="C4" i="1"/>
  <c r="D4" i="1" s="1"/>
  <c r="C3" i="1"/>
  <c r="D3" i="1" s="1"/>
  <c r="C11" i="1"/>
  <c r="D11" i="1" l="1"/>
  <c r="D34" i="2"/>
  <c r="C35" i="2"/>
  <c r="E37" i="2"/>
  <c r="C37" i="2"/>
  <c r="F37" i="2" s="1"/>
  <c r="E36" i="2"/>
  <c r="C36" i="2"/>
  <c r="F36" i="2" l="1"/>
  <c r="F38" i="2" s="1"/>
  <c r="D30" i="2" l="1"/>
  <c r="E30" i="2" s="1"/>
  <c r="C30" i="2"/>
  <c r="E29" i="2"/>
  <c r="C29" i="2"/>
  <c r="E24" i="2"/>
  <c r="C24" i="2"/>
  <c r="E23" i="2"/>
  <c r="C23" i="2"/>
  <c r="E22" i="2"/>
  <c r="C22" i="2"/>
  <c r="E21" i="2"/>
  <c r="C21" i="2"/>
  <c r="E20" i="2"/>
  <c r="C20" i="2"/>
  <c r="D15" i="2"/>
  <c r="E15" i="2" s="1"/>
  <c r="C15" i="2"/>
  <c r="E14" i="2"/>
  <c r="C14" i="2"/>
  <c r="F24" i="2" l="1"/>
  <c r="F23" i="2"/>
  <c r="F21" i="2"/>
  <c r="F29" i="2"/>
  <c r="F30" i="2"/>
  <c r="F22" i="2"/>
  <c r="F20" i="2"/>
  <c r="F25" i="2"/>
  <c r="F14" i="2"/>
  <c r="F15" i="2"/>
  <c r="F16" i="2"/>
  <c r="E6" i="2"/>
  <c r="E7" i="2"/>
  <c r="E8" i="2"/>
  <c r="E9" i="2"/>
  <c r="E5" i="2"/>
  <c r="C6" i="2"/>
  <c r="C7" i="2"/>
  <c r="C8" i="2"/>
  <c r="C9" i="2"/>
  <c r="C5" i="2"/>
  <c r="F6" i="2" l="1"/>
  <c r="F31" i="2"/>
  <c r="F9" i="2"/>
  <c r="F7" i="2"/>
  <c r="F10" i="2" s="1"/>
  <c r="F5" i="2"/>
  <c r="F8" i="2"/>
</calcChain>
</file>

<file path=xl/sharedStrings.xml><?xml version="1.0" encoding="utf-8"?>
<sst xmlns="http://schemas.openxmlformats.org/spreadsheetml/2006/main" count="55" uniqueCount="25">
  <si>
    <r>
      <t>m</t>
    </r>
    <r>
      <rPr>
        <vertAlign val="superscript"/>
        <sz val="11"/>
        <color theme="1"/>
        <rFont val="Arial"/>
        <family val="2"/>
        <charset val="238"/>
      </rPr>
      <t>2</t>
    </r>
  </si>
  <si>
    <r>
      <t>m</t>
    </r>
    <r>
      <rPr>
        <vertAlign val="superscript"/>
        <sz val="11"/>
        <color theme="1"/>
        <rFont val="Arial"/>
        <family val="2"/>
        <charset val="238"/>
      </rPr>
      <t>3</t>
    </r>
  </si>
  <si>
    <t>m</t>
  </si>
  <si>
    <r>
      <t>spojovací postrek emulzný PS; CB 0.50kg/m</t>
    </r>
    <r>
      <rPr>
        <vertAlign val="superscript"/>
        <sz val="11"/>
        <color theme="1"/>
        <rFont val="Arial"/>
        <family val="2"/>
        <charset val="238"/>
      </rPr>
      <t>2</t>
    </r>
  </si>
  <si>
    <t>vzdialenost</t>
  </si>
  <si>
    <t>plocha</t>
  </si>
  <si>
    <t>priemer</t>
  </si>
  <si>
    <t>spolu</t>
  </si>
  <si>
    <t>ŠD</t>
  </si>
  <si>
    <t>paženie</t>
  </si>
  <si>
    <t>dosypávka</t>
  </si>
  <si>
    <r>
      <t>infiltračný postrek PI; CB 1.0kg/m</t>
    </r>
    <r>
      <rPr>
        <vertAlign val="superscript"/>
        <sz val="11"/>
        <color theme="1"/>
        <rFont val="Arial"/>
        <family val="2"/>
        <charset val="238"/>
      </rPr>
      <t>2</t>
    </r>
  </si>
  <si>
    <t>zahumusovanie</t>
  </si>
  <si>
    <t>spätný zásyp</t>
  </si>
  <si>
    <t>obchádzková trasa</t>
  </si>
  <si>
    <t>čistenie a príprava podkladu</t>
  </si>
  <si>
    <t>štrkový podsyp pod výhybňou hr. 350mm</t>
  </si>
  <si>
    <t>HDPE potrubie DN800</t>
  </si>
  <si>
    <t>výkop pre priepusty</t>
  </si>
  <si>
    <t>lôžko pod potrubie piesok hr. 150mm</t>
  </si>
  <si>
    <t>obsyp potrubia triedený zhutnený zásyp nesúdržnou zeminou</t>
  </si>
  <si>
    <t>zásyp potrubia ŠD</t>
  </si>
  <si>
    <t>asfaltový betón pre obrusnú vrstvu AC 11 O; 50/70; II hr. 40mm</t>
  </si>
  <si>
    <t>vyrovnávacia vrstva AC 11; 50/70; hr. 20-30mm</t>
  </si>
  <si>
    <r>
      <t>m</t>
    </r>
    <r>
      <rPr>
        <vertAlign val="superscript"/>
        <sz val="11"/>
        <color rgb="FFFF0000"/>
        <rFont val="Arial"/>
        <family val="2"/>
        <charset val="238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</si>
</sst>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vertAlign val="superscript"/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1" fontId="1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0" fontId="1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6"/>
  <sheetViews>
    <sheetView tabSelected="1" workbookViewId="0">
      <selection activeCell="A15" sqref="A15"/>
    </sheetView>
  </sheetViews>
  <sheetFormatPr defaultRowHeight="14.25" x14ac:dyDescent="0.2"/>
  <cols>
    <col min="1" max="1" width="67" bestFit="1" customWidth="1"/>
    <col min="3" max="3" width="10.625" bestFit="1" customWidth="1"/>
    <col min="6" max="6" width="10.375" bestFit="1" customWidth="1"/>
  </cols>
  <sheetData>
    <row r="2" spans="1:6" ht="15" x14ac:dyDescent="0.2">
      <c r="A2" s="15" t="s">
        <v>14</v>
      </c>
      <c r="B2" s="15"/>
      <c r="C2" s="15"/>
    </row>
    <row r="3" spans="1:6" ht="16.5" x14ac:dyDescent="0.2">
      <c r="A3" s="10" t="s">
        <v>22</v>
      </c>
      <c r="B3" s="11" t="s">
        <v>24</v>
      </c>
      <c r="C3" s="12">
        <f>(1850*3.05*0.05)+(3*20.05*3.025*0.05)</f>
        <v>291.22268750000001</v>
      </c>
      <c r="D3" s="13">
        <f>C3/0.05</f>
        <v>5824.4537499999997</v>
      </c>
      <c r="E3" s="13"/>
      <c r="F3" s="14"/>
    </row>
    <row r="4" spans="1:6" ht="16.5" x14ac:dyDescent="0.2">
      <c r="A4" s="1" t="s">
        <v>3</v>
      </c>
      <c r="B4" s="2" t="s">
        <v>0</v>
      </c>
      <c r="C4" s="7">
        <f>(1850*3.1)+(3*20.1*3.05)</f>
        <v>5918.915</v>
      </c>
      <c r="D4" s="7">
        <f>C4</f>
        <v>5918.915</v>
      </c>
      <c r="F4" s="8"/>
    </row>
    <row r="5" spans="1:6" ht="16.5" x14ac:dyDescent="0.2">
      <c r="A5" s="10" t="s">
        <v>23</v>
      </c>
      <c r="B5" s="11" t="s">
        <v>24</v>
      </c>
      <c r="C5" s="12">
        <f>(1850*3.2*0.05)+(3*20.2*3.1*0.05)</f>
        <v>305.39299999999997</v>
      </c>
      <c r="D5" s="13">
        <f>C5/0.05</f>
        <v>6107.8599999999988</v>
      </c>
      <c r="E5" s="13"/>
      <c r="F5" s="14"/>
    </row>
    <row r="6" spans="1:6" ht="16.5" x14ac:dyDescent="0.2">
      <c r="A6" s="1" t="s">
        <v>11</v>
      </c>
      <c r="B6" s="2" t="s">
        <v>0</v>
      </c>
      <c r="C6" s="7">
        <f>(1850*3.3)+(3*20.3*3.15)</f>
        <v>6296.835</v>
      </c>
      <c r="D6" s="7">
        <f t="shared" ref="D6:D14" si="0">C6</f>
        <v>6296.835</v>
      </c>
      <c r="F6" s="8"/>
    </row>
    <row r="7" spans="1:6" ht="16.5" x14ac:dyDescent="0.2">
      <c r="A7" s="1" t="s">
        <v>16</v>
      </c>
      <c r="B7" s="2" t="s">
        <v>1</v>
      </c>
      <c r="C7" s="7">
        <f>3*20.35*3.35*0.35</f>
        <v>71.581125</v>
      </c>
      <c r="D7" s="7">
        <f t="shared" si="0"/>
        <v>71.581125</v>
      </c>
      <c r="F7" s="8"/>
    </row>
    <row r="8" spans="1:6" ht="16.5" x14ac:dyDescent="0.2">
      <c r="A8" s="1" t="s">
        <v>15</v>
      </c>
      <c r="B8" s="2" t="s">
        <v>0</v>
      </c>
      <c r="C8" s="7">
        <f>(1850*3.05)+(3*20.05*3.025)</f>
        <v>5824.4537499999997</v>
      </c>
      <c r="D8" s="7">
        <f t="shared" si="0"/>
        <v>5824.4537499999997</v>
      </c>
      <c r="F8" s="8"/>
    </row>
    <row r="9" spans="1:6" ht="16.5" x14ac:dyDescent="0.2">
      <c r="A9" s="1" t="s">
        <v>18</v>
      </c>
      <c r="B9" s="2" t="s">
        <v>1</v>
      </c>
      <c r="C9">
        <f>2*6*1.5*1.9</f>
        <v>34.199999999999996</v>
      </c>
      <c r="D9" s="7">
        <f t="shared" si="0"/>
        <v>34.199999999999996</v>
      </c>
      <c r="F9" s="8"/>
    </row>
    <row r="10" spans="1:6" ht="16.5" x14ac:dyDescent="0.2">
      <c r="A10" s="1" t="s">
        <v>9</v>
      </c>
      <c r="B10" s="2" t="s">
        <v>0</v>
      </c>
      <c r="C10">
        <f>2*6*1.5</f>
        <v>18</v>
      </c>
      <c r="D10" s="7">
        <f t="shared" si="0"/>
        <v>18</v>
      </c>
      <c r="F10" s="8"/>
    </row>
    <row r="11" spans="1:6" x14ac:dyDescent="0.2">
      <c r="A11" s="1" t="s">
        <v>17</v>
      </c>
      <c r="B11" s="2" t="s">
        <v>2</v>
      </c>
      <c r="C11">
        <f>2*6</f>
        <v>12</v>
      </c>
      <c r="D11" s="7">
        <f t="shared" si="0"/>
        <v>12</v>
      </c>
      <c r="F11" s="8"/>
    </row>
    <row r="12" spans="1:6" ht="16.5" x14ac:dyDescent="0.2">
      <c r="A12" s="1" t="s">
        <v>19</v>
      </c>
      <c r="B12" s="2" t="s">
        <v>1</v>
      </c>
      <c r="C12">
        <f>2*1.9*6*0.15</f>
        <v>3.4199999999999995</v>
      </c>
      <c r="D12" s="7">
        <f t="shared" si="0"/>
        <v>3.4199999999999995</v>
      </c>
      <c r="F12" s="8"/>
    </row>
    <row r="13" spans="1:6" ht="16.5" x14ac:dyDescent="0.2">
      <c r="A13" s="1" t="s">
        <v>20</v>
      </c>
      <c r="B13" s="2" t="s">
        <v>1</v>
      </c>
      <c r="C13" s="7">
        <f>2*((1.9*6*(0.925+0.3))-(3.14*0.4*0.4*6))</f>
        <v>21.901199999999999</v>
      </c>
      <c r="D13" s="7">
        <f t="shared" si="0"/>
        <v>21.901199999999999</v>
      </c>
      <c r="F13" s="8"/>
    </row>
    <row r="14" spans="1:6" ht="16.5" x14ac:dyDescent="0.2">
      <c r="A14" s="1" t="s">
        <v>21</v>
      </c>
      <c r="B14" s="2" t="s">
        <v>1</v>
      </c>
      <c r="C14">
        <f>2*1.9*6*0.225</f>
        <v>5.13</v>
      </c>
      <c r="D14" s="7">
        <f t="shared" si="0"/>
        <v>5.13</v>
      </c>
      <c r="F14" s="8"/>
    </row>
    <row r="15" spans="1:6" ht="15" x14ac:dyDescent="0.25">
      <c r="E15" s="3"/>
      <c r="F15" s="8"/>
    </row>
    <row r="16" spans="1:6" ht="15" x14ac:dyDescent="0.25">
      <c r="F16" s="9"/>
    </row>
  </sheetData>
  <mergeCells count="1">
    <mergeCell ref="A2:C2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38"/>
  <sheetViews>
    <sheetView topLeftCell="A10" workbookViewId="0">
      <selection activeCell="D36" sqref="D36"/>
    </sheetView>
  </sheetViews>
  <sheetFormatPr defaultRowHeight="14.25" x14ac:dyDescent="0.2"/>
  <cols>
    <col min="1" max="1" width="14.875" bestFit="1" customWidth="1"/>
    <col min="3" max="3" width="10" bestFit="1" customWidth="1"/>
  </cols>
  <sheetData>
    <row r="3" spans="1:6" ht="15" x14ac:dyDescent="0.25">
      <c r="A3" s="3" t="s">
        <v>8</v>
      </c>
      <c r="B3" s="4" t="s">
        <v>2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x14ac:dyDescent="0.2">
      <c r="B4" s="2">
        <v>0</v>
      </c>
      <c r="C4" s="2"/>
      <c r="D4" s="2">
        <v>2.2000000000000002</v>
      </c>
      <c r="E4" s="2"/>
      <c r="F4" s="2"/>
    </row>
    <row r="5" spans="1:6" x14ac:dyDescent="0.2">
      <c r="B5" s="2">
        <v>25</v>
      </c>
      <c r="C5" s="2">
        <f>B5-B4</f>
        <v>25</v>
      </c>
      <c r="D5" s="2">
        <v>2.33</v>
      </c>
      <c r="E5" s="2">
        <f>(D4+D5)/2</f>
        <v>2.2650000000000001</v>
      </c>
      <c r="F5" s="2">
        <f>C5*E5</f>
        <v>56.625</v>
      </c>
    </row>
    <row r="6" spans="1:6" x14ac:dyDescent="0.2">
      <c r="B6" s="2">
        <v>50</v>
      </c>
      <c r="C6" s="2">
        <f t="shared" ref="C6:C9" si="0">B6-B5</f>
        <v>25</v>
      </c>
      <c r="D6" s="2">
        <v>1.93</v>
      </c>
      <c r="E6" s="2">
        <f t="shared" ref="E6:E9" si="1">(D5+D6)/2</f>
        <v>2.13</v>
      </c>
      <c r="F6" s="2">
        <f t="shared" ref="F6:F9" si="2">C6*E6</f>
        <v>53.25</v>
      </c>
    </row>
    <row r="7" spans="1:6" x14ac:dyDescent="0.2">
      <c r="B7" s="2">
        <v>75</v>
      </c>
      <c r="C7" s="2">
        <f t="shared" si="0"/>
        <v>25</v>
      </c>
      <c r="D7" s="2">
        <v>1.93</v>
      </c>
      <c r="E7" s="2">
        <f t="shared" si="1"/>
        <v>1.93</v>
      </c>
      <c r="F7" s="2">
        <f t="shared" si="2"/>
        <v>48.25</v>
      </c>
    </row>
    <row r="8" spans="1:6" x14ac:dyDescent="0.2">
      <c r="B8" s="2">
        <v>100</v>
      </c>
      <c r="C8" s="2">
        <f t="shared" si="0"/>
        <v>25</v>
      </c>
      <c r="D8" s="2">
        <v>1.1000000000000001</v>
      </c>
      <c r="E8" s="2">
        <f t="shared" si="1"/>
        <v>1.5150000000000001</v>
      </c>
      <c r="F8" s="2">
        <f t="shared" si="2"/>
        <v>37.875</v>
      </c>
    </row>
    <row r="9" spans="1:6" x14ac:dyDescent="0.2">
      <c r="B9" s="2">
        <v>121.6</v>
      </c>
      <c r="C9" s="2">
        <f t="shared" si="0"/>
        <v>21.599999999999994</v>
      </c>
      <c r="D9" s="2">
        <v>1.28</v>
      </c>
      <c r="E9" s="2">
        <f t="shared" si="1"/>
        <v>1.19</v>
      </c>
      <c r="F9" s="2">
        <f t="shared" si="2"/>
        <v>25.703999999999994</v>
      </c>
    </row>
    <row r="10" spans="1:6" x14ac:dyDescent="0.2">
      <c r="B10" s="2"/>
      <c r="C10" s="2"/>
      <c r="D10" s="2"/>
      <c r="E10" s="2"/>
      <c r="F10" s="5">
        <f>SUM(F5:F9)</f>
        <v>221.70400000000001</v>
      </c>
    </row>
    <row r="12" spans="1:6" ht="15" x14ac:dyDescent="0.25">
      <c r="A12" s="3" t="s">
        <v>10</v>
      </c>
      <c r="B12" s="4" t="s">
        <v>2</v>
      </c>
      <c r="C12" s="4" t="s">
        <v>4</v>
      </c>
      <c r="D12" s="4" t="s">
        <v>5</v>
      </c>
      <c r="E12" s="4" t="s">
        <v>6</v>
      </c>
      <c r="F12" s="4" t="s">
        <v>7</v>
      </c>
    </row>
    <row r="13" spans="1:6" x14ac:dyDescent="0.2">
      <c r="B13" s="2">
        <v>0</v>
      </c>
      <c r="C13" s="2"/>
      <c r="D13" s="2">
        <v>0.4</v>
      </c>
      <c r="E13" s="2"/>
      <c r="F13" s="2"/>
    </row>
    <row r="14" spans="1:6" x14ac:dyDescent="0.2">
      <c r="B14" s="2">
        <v>25</v>
      </c>
      <c r="C14" s="2">
        <f>B14-B13</f>
        <v>25</v>
      </c>
      <c r="D14" s="2">
        <v>0.6</v>
      </c>
      <c r="E14" s="2">
        <f>(D13+D14)/2</f>
        <v>0.5</v>
      </c>
      <c r="F14" s="2">
        <f>C14*E14</f>
        <v>12.5</v>
      </c>
    </row>
    <row r="15" spans="1:6" x14ac:dyDescent="0.2">
      <c r="B15" s="2">
        <v>41</v>
      </c>
      <c r="C15" s="2">
        <f t="shared" ref="C15" si="3">B15-B14</f>
        <v>16</v>
      </c>
      <c r="D15" s="2">
        <f>D14</f>
        <v>0.6</v>
      </c>
      <c r="E15" s="2">
        <f t="shared" ref="E15" si="4">(D14+D15)/2</f>
        <v>0.6</v>
      </c>
      <c r="F15" s="2">
        <f t="shared" ref="F15" si="5">C15*E15</f>
        <v>9.6</v>
      </c>
    </row>
    <row r="16" spans="1:6" x14ac:dyDescent="0.2">
      <c r="B16" s="2"/>
      <c r="C16" s="2"/>
      <c r="D16" s="2"/>
      <c r="E16" s="2"/>
      <c r="F16" s="5">
        <f>SUM(F14:F15)</f>
        <v>22.1</v>
      </c>
    </row>
    <row r="18" spans="1:6" ht="15" x14ac:dyDescent="0.25">
      <c r="A18" s="3" t="s">
        <v>10</v>
      </c>
      <c r="B18" s="4" t="s">
        <v>2</v>
      </c>
      <c r="C18" s="4" t="s">
        <v>4</v>
      </c>
      <c r="D18" s="4" t="s">
        <v>5</v>
      </c>
      <c r="E18" s="4" t="s">
        <v>6</v>
      </c>
      <c r="F18" s="4" t="s">
        <v>7</v>
      </c>
    </row>
    <row r="19" spans="1:6" x14ac:dyDescent="0.2">
      <c r="B19" s="2">
        <v>0</v>
      </c>
      <c r="C19" s="2"/>
      <c r="D19" s="2">
        <v>0.01</v>
      </c>
      <c r="E19" s="2"/>
      <c r="F19" s="2"/>
    </row>
    <row r="20" spans="1:6" x14ac:dyDescent="0.2">
      <c r="B20" s="2">
        <v>25</v>
      </c>
      <c r="C20" s="2">
        <f>B20-B19</f>
        <v>25</v>
      </c>
      <c r="D20" s="2">
        <v>0.05</v>
      </c>
      <c r="E20" s="2">
        <f>(D19+D20)/2</f>
        <v>3.0000000000000002E-2</v>
      </c>
      <c r="F20" s="2">
        <f>C20*E20</f>
        <v>0.75000000000000011</v>
      </c>
    </row>
    <row r="21" spans="1:6" x14ac:dyDescent="0.2">
      <c r="B21" s="2">
        <v>50</v>
      </c>
      <c r="C21" s="2">
        <f t="shared" ref="C21:C24" si="6">B21-B20</f>
        <v>25</v>
      </c>
      <c r="D21" s="2">
        <v>0.1</v>
      </c>
      <c r="E21" s="2">
        <f t="shared" ref="E21:E24" si="7">(D20+D21)/2</f>
        <v>7.5000000000000011E-2</v>
      </c>
      <c r="F21" s="2">
        <f t="shared" ref="F21:F24" si="8">C21*E21</f>
        <v>1.8750000000000002</v>
      </c>
    </row>
    <row r="22" spans="1:6" x14ac:dyDescent="0.2">
      <c r="B22" s="2">
        <v>75</v>
      </c>
      <c r="C22" s="2">
        <f t="shared" si="6"/>
        <v>25</v>
      </c>
      <c r="D22" s="2">
        <v>0.03</v>
      </c>
      <c r="E22" s="2">
        <f t="shared" si="7"/>
        <v>6.5000000000000002E-2</v>
      </c>
      <c r="F22" s="2">
        <f t="shared" si="8"/>
        <v>1.625</v>
      </c>
    </row>
    <row r="23" spans="1:6" x14ac:dyDescent="0.2">
      <c r="B23" s="2">
        <v>100</v>
      </c>
      <c r="C23" s="2">
        <f t="shared" si="6"/>
        <v>25</v>
      </c>
      <c r="D23" s="2">
        <v>0.01</v>
      </c>
      <c r="E23" s="2">
        <f t="shared" si="7"/>
        <v>0.02</v>
      </c>
      <c r="F23" s="2">
        <f t="shared" si="8"/>
        <v>0.5</v>
      </c>
    </row>
    <row r="24" spans="1:6" x14ac:dyDescent="0.2">
      <c r="B24" s="2">
        <v>121.6</v>
      </c>
      <c r="C24" s="2">
        <f t="shared" si="6"/>
        <v>21.599999999999994</v>
      </c>
      <c r="D24" s="2">
        <v>0.09</v>
      </c>
      <c r="E24" s="2">
        <f t="shared" si="7"/>
        <v>4.9999999999999996E-2</v>
      </c>
      <c r="F24" s="2">
        <f t="shared" si="8"/>
        <v>1.0799999999999996</v>
      </c>
    </row>
    <row r="25" spans="1:6" x14ac:dyDescent="0.2">
      <c r="B25" s="2"/>
      <c r="C25" s="2"/>
      <c r="D25" s="2"/>
      <c r="E25" s="2"/>
      <c r="F25" s="5">
        <f>SUM(F20:F24)</f>
        <v>5.83</v>
      </c>
    </row>
    <row r="27" spans="1:6" ht="15" x14ac:dyDescent="0.25">
      <c r="A27" s="3" t="s">
        <v>12</v>
      </c>
      <c r="B27" s="4" t="s">
        <v>2</v>
      </c>
      <c r="C27" s="4" t="s">
        <v>4</v>
      </c>
      <c r="D27" s="4" t="s">
        <v>5</v>
      </c>
      <c r="E27" s="4" t="s">
        <v>6</v>
      </c>
      <c r="F27" s="4" t="s">
        <v>7</v>
      </c>
    </row>
    <row r="28" spans="1:6" x14ac:dyDescent="0.2">
      <c r="B28" s="2">
        <v>0</v>
      </c>
      <c r="C28" s="2"/>
      <c r="D28" s="2">
        <v>1.5</v>
      </c>
      <c r="E28" s="2"/>
      <c r="F28" s="2"/>
    </row>
    <row r="29" spans="1:6" x14ac:dyDescent="0.2">
      <c r="B29" s="2">
        <v>25</v>
      </c>
      <c r="C29" s="2">
        <f>B29-B28</f>
        <v>25</v>
      </c>
      <c r="D29" s="2">
        <v>2.1</v>
      </c>
      <c r="E29" s="2">
        <f>(D28+D29)/2</f>
        <v>1.8</v>
      </c>
      <c r="F29" s="2">
        <f>C29*E29</f>
        <v>45</v>
      </c>
    </row>
    <row r="30" spans="1:6" x14ac:dyDescent="0.2">
      <c r="B30" s="2">
        <v>41</v>
      </c>
      <c r="C30" s="2">
        <f t="shared" ref="C30" si="9">B30-B29</f>
        <v>16</v>
      </c>
      <c r="D30" s="2">
        <f>D29</f>
        <v>2.1</v>
      </c>
      <c r="E30" s="2">
        <f t="shared" ref="E30" si="10">(D29+D30)/2</f>
        <v>2.1</v>
      </c>
      <c r="F30" s="2">
        <f t="shared" ref="F30" si="11">C30*E30</f>
        <v>33.6</v>
      </c>
    </row>
    <row r="31" spans="1:6" x14ac:dyDescent="0.2">
      <c r="B31" s="2"/>
      <c r="C31" s="2"/>
      <c r="D31" s="2"/>
      <c r="E31" s="2"/>
      <c r="F31" s="5">
        <f>SUM(F29:F30)</f>
        <v>78.599999999999994</v>
      </c>
    </row>
    <row r="33" spans="1:6" ht="15" x14ac:dyDescent="0.25">
      <c r="A33" s="3" t="s">
        <v>13</v>
      </c>
      <c r="B33" s="4" t="s">
        <v>2</v>
      </c>
      <c r="C33" s="4" t="s">
        <v>4</v>
      </c>
      <c r="D33" s="4" t="s">
        <v>5</v>
      </c>
      <c r="E33" s="4" t="s">
        <v>6</v>
      </c>
      <c r="F33" s="4" t="s">
        <v>7</v>
      </c>
    </row>
    <row r="34" spans="1:6" ht="15" x14ac:dyDescent="0.25">
      <c r="A34" s="3"/>
      <c r="B34" s="6">
        <v>70.8</v>
      </c>
      <c r="C34" s="6"/>
      <c r="D34" s="6">
        <f>D35</f>
        <v>0.6</v>
      </c>
      <c r="E34" s="6"/>
      <c r="F34" s="6"/>
    </row>
    <row r="35" spans="1:6" x14ac:dyDescent="0.2">
      <c r="B35" s="2">
        <v>75</v>
      </c>
      <c r="C35" s="2">
        <f>B35-B34</f>
        <v>4.2000000000000028</v>
      </c>
      <c r="D35" s="2">
        <v>0.6</v>
      </c>
      <c r="E35" s="2"/>
      <c r="F35" s="2"/>
    </row>
    <row r="36" spans="1:6" x14ac:dyDescent="0.2">
      <c r="B36" s="2">
        <v>100</v>
      </c>
      <c r="C36" s="2">
        <f>B36-B35</f>
        <v>25</v>
      </c>
      <c r="D36" s="2">
        <v>1</v>
      </c>
      <c r="E36" s="2">
        <f>(D35+D36)/2</f>
        <v>0.8</v>
      </c>
      <c r="F36" s="2">
        <f>C36*E36</f>
        <v>20</v>
      </c>
    </row>
    <row r="37" spans="1:6" x14ac:dyDescent="0.2">
      <c r="B37" s="2">
        <v>121.6</v>
      </c>
      <c r="C37" s="2">
        <f t="shared" ref="C37" si="12">B37-B36</f>
        <v>21.599999999999994</v>
      </c>
      <c r="D37" s="2">
        <v>0.9</v>
      </c>
      <c r="E37" s="2">
        <f t="shared" ref="E37" si="13">(D36+D37)/2</f>
        <v>0.95</v>
      </c>
      <c r="F37" s="2">
        <f t="shared" ref="F37" si="14">C37*E37</f>
        <v>20.519999999999992</v>
      </c>
    </row>
    <row r="38" spans="1:6" x14ac:dyDescent="0.2">
      <c r="B38" s="2"/>
      <c r="C38" s="2"/>
      <c r="D38" s="2"/>
      <c r="E38" s="2"/>
      <c r="F38" s="5">
        <f>SUM(F36:F37)</f>
        <v>40.519999999999996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1187_obchadzka_opr" edit="true"/>
    <f:field ref="objsubject" par="" text="" edit="true"/>
    <f:field ref="objcreatedby" par="" text="Hamráková, Jana, Ing."/>
    <f:field ref="objcreatedat" par="" date="2022-05-10T11:02:25" text="10. 5. 2022 11:02:25"/>
    <f:field ref="objchangedby" par="" text="Hamráková, Jana, Ing."/>
    <f:field ref="objmodifiedat" par="" date="2022-05-10T11:02:26" text="10. 5. 2022 11:02:26"/>
    <f:field ref="doc_FSCFOLIO_1_1001_FieldDocumentNumber" par="" text=""/>
    <f:field ref="doc_FSCFOLIO_1_1001_FieldSubject" par="" text=""/>
    <f:field ref="FSCFOLIO_1_1001_FieldCurrentUser" par="" text="JUDr. Ivana Mesiariková"/>
    <f:field ref="CCAPRECONFIG_15_1001_Objektname" par="" text="1187_obchadzka_opr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Basler und Hofmann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Zimanova Maria</dc:creator>
  <cp:lastModifiedBy>Hamráková Jana</cp:lastModifiedBy>
  <dcterms:created xsi:type="dcterms:W3CDTF">2020-07-06T13:28:01Z</dcterms:created>
  <dcterms:modified xsi:type="dcterms:W3CDTF">2022-05-24T09:19:10Z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