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apletal.MUBPH\Desktop\Střechy 1632 - 1633\"/>
    </mc:Choice>
  </mc:AlternateContent>
  <bookViews>
    <workbookView xWindow="0" yWindow="0" windowWidth="28800" windowHeight="12435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Pol'!$A$1:$T$16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S9" i="12"/>
  <c r="G10" i="12"/>
  <c r="M10" i="12" s="1"/>
  <c r="I10" i="12"/>
  <c r="K10" i="12"/>
  <c r="O10" i="12"/>
  <c r="Q10" i="12"/>
  <c r="S10" i="12"/>
  <c r="G11" i="12"/>
  <c r="M11" i="12" s="1"/>
  <c r="I11" i="12"/>
  <c r="K11" i="12"/>
  <c r="O11" i="12"/>
  <c r="Q11" i="12"/>
  <c r="S11" i="12"/>
  <c r="G13" i="12"/>
  <c r="G12" i="12" s="1"/>
  <c r="I50" i="1" s="1"/>
  <c r="I13" i="12"/>
  <c r="I12" i="12" s="1"/>
  <c r="K13" i="12"/>
  <c r="K12" i="12" s="1"/>
  <c r="O13" i="12"/>
  <c r="O12" i="12" s="1"/>
  <c r="Q13" i="12"/>
  <c r="Q12" i="12" s="1"/>
  <c r="S13" i="12"/>
  <c r="S12" i="12" s="1"/>
  <c r="AB15" i="12"/>
  <c r="F41" i="1" s="1"/>
  <c r="I20" i="1"/>
  <c r="I19" i="1"/>
  <c r="I18" i="1"/>
  <c r="I17" i="1"/>
  <c r="AC15" i="12" l="1"/>
  <c r="G41" i="1" s="1"/>
  <c r="H41" i="1" s="1"/>
  <c r="I41" i="1" s="1"/>
  <c r="M13" i="12"/>
  <c r="M12" i="12" s="1"/>
  <c r="K8" i="12"/>
  <c r="Q8" i="12"/>
  <c r="I8" i="12"/>
  <c r="S8" i="12"/>
  <c r="O8" i="12"/>
  <c r="F39" i="1"/>
  <c r="F42" i="1" s="1"/>
  <c r="F40" i="1"/>
  <c r="M8" i="12"/>
  <c r="G8" i="12"/>
  <c r="J28" i="1"/>
  <c r="J26" i="1"/>
  <c r="G38" i="1"/>
  <c r="F38" i="1"/>
  <c r="J23" i="1"/>
  <c r="J24" i="1"/>
  <c r="J25" i="1"/>
  <c r="J27" i="1"/>
  <c r="E24" i="1"/>
  <c r="E26" i="1"/>
  <c r="G40" i="1" l="1"/>
  <c r="H40" i="1" s="1"/>
  <c r="I40" i="1" s="1"/>
  <c r="G39" i="1"/>
  <c r="G42" i="1" s="1"/>
  <c r="I49" i="1"/>
  <c r="G15" i="12"/>
  <c r="A25" i="1" l="1"/>
  <c r="A26" i="1" s="1"/>
  <c r="G23" i="1"/>
  <c r="A23" i="1" s="1"/>
  <c r="A24" i="1" s="1"/>
  <c r="G24" i="1" s="1"/>
  <c r="H39" i="1"/>
  <c r="H42" i="1" s="1"/>
  <c r="G28" i="1"/>
  <c r="I51" i="1"/>
  <c r="I16" i="1"/>
  <c r="I21" i="1" s="1"/>
  <c r="A27" i="1" l="1"/>
  <c r="A29" i="1" s="1"/>
  <c r="G29" i="1" s="1"/>
  <c r="G27" i="1" s="1"/>
  <c r="I39" i="1"/>
  <c r="I42" i="1" s="1"/>
  <c r="J41" i="1" s="1"/>
  <c r="J49" i="1"/>
  <c r="J50" i="1"/>
  <c r="J39" i="1" l="1"/>
  <c r="J42" i="1" s="1"/>
  <c r="J40" i="1"/>
  <c r="J51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<sst xmlns="http://schemas.openxmlformats.org/spreadsheetml/2006/main" count="144" uniqueCount="99">
  <si>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</si>
  <si>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</si>
  <si>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</si>
  <si>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</si>
  <si>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</si>
  <si>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</si>
  <si>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</si>
  <si>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</si>
  <si>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</si>
  <si>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</si>
  <si>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</si>
  <si>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</si>
  <si>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</si>
  <si>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</si>
  <si>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</si>
  <si>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</si>
  <si>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</si>
  <si>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</si>
  <si>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</si>
  <si>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</si>
  <si>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</si>
  <si>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</si>
  <si>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</si>
  <si>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</si>
  <si>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</si>
  <si>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</si>
  <si>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</si>
  <si>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</si>
  <si>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</si>
  <si>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</si>
  <si>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</si>
  <si>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</si>
  <si>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</si>
  <si>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</si>
  <si>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</si>
  <si>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</si>
  <si>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</si>
  <si>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</si>
  <si>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</si>
  <si>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</si>
  <si>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</si>
  <si>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</si>
  <si>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</si>
  <si>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</si>
  <si>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Lešení</t>
  </si>
  <si>
    <t>Objekt:</t>
  </si>
  <si>
    <t>Rozpočet:</t>
  </si>
  <si>
    <t>UL17/021</t>
  </si>
  <si>
    <t>Stavba</t>
  </si>
  <si>
    <t>Celkem za stavbu</t>
  </si>
  <si>
    <t>CZK</t>
  </si>
  <si>
    <t>Rekapitulace dílů</t>
  </si>
  <si>
    <t>Typ dílu</t>
  </si>
  <si>
    <t>94</t>
  </si>
  <si>
    <t>Lešení a stavební výtahy</t>
  </si>
  <si>
    <t>99</t>
  </si>
  <si>
    <t>Staveništní přesun hmot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</si>
  <si>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</si>
  <si>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</si>
  <si>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</si>
  <si>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</si>
  <si>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</si>
  <si>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</si>
  <si>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</si>
  <si>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</si>
  <si>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</si>
  <si>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</si>
  <si>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</si>
  <si>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</si>
  <si>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</si>
  <si>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</si>
  <si>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</si>
  <si>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</si>
  <si>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</si>
  <si>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</si>
  <si>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</si>
  <si>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</si>
  <si>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</si>
  <si>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Nhod / MJ</t>
  </si>
  <si>
    <t>Nhod celk.</t>
  </si>
  <si>
    <t>Dodavatel</t>
  </si>
  <si>
    <t>Díl:</t>
  </si>
  <si>
    <t>DIL</t>
  </si>
  <si>
    <t>941941041R00</t>
  </si>
  <si>
    <t>m2</t>
  </si>
  <si>
    <t>POL1_</t>
  </si>
  <si>
    <t>941941291R00</t>
  </si>
  <si>
    <t>941941841R00</t>
  </si>
  <si>
    <t>998009101R00</t>
  </si>
  <si>
    <t>Přesun hmot samostatně budovaného lešení bez ohledu na výšku</t>
  </si>
  <si>
    <t>t</t>
  </si>
  <si>
    <t>POL7_</t>
  </si>
  <si>
    <t>SUM</t>
  </si>
  <si>
    <t>END</t>
  </si>
  <si>
    <t>Lešení - Bytový dům</t>
  </si>
  <si>
    <t>Montáž lešení lehkého pracovního řadového s podlahami šířky od 1,00 do 1,20 m, výšky do 20 m</t>
  </si>
  <si>
    <t>Montáž lešení lehkého pracovního řadového s podlahami příplatek za každý další i započatý měsíc použití lešení_x000D_
 šířky od 1,00 do 1,20 m a výšky do 20 m</t>
  </si>
  <si>
    <t>Demontáž lešení lehkého řadového s podlahami šířky přes 1 do 1,2 m, výšky do 20 m</t>
  </si>
  <si>
    <t>Lešení - U Hřiště č.p. 1632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</si>
</sst>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0" fontId="16" fillId="0" borderId="38" xfId="0" applyFont="1" applyBorder="1" applyAlignment="1">
      <alignment vertical="top"/>
    </xf>
    <xf numFmtId="49" fontId="16" fillId="0" borderId="39" xfId="0" applyNumberFormat="1" applyFont="1" applyBorder="1" applyAlignment="1">
      <alignment vertical="top"/>
    </xf>
    <xf numFmtId="0" fontId="16" fillId="0" borderId="39" xfId="0" applyFont="1" applyBorder="1" applyAlignment="1">
      <alignment horizontal="center"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40" xfId="0" applyFont="1" applyBorder="1" applyAlignment="1">
      <alignment vertical="top"/>
    </xf>
    <xf numFmtId="49" fontId="16" fillId="0" borderId="41" xfId="0" applyNumberFormat="1" applyFont="1" applyBorder="1" applyAlignment="1">
      <alignment vertical="top"/>
    </xf>
    <xf numFmtId="0" fontId="16" fillId="0" borderId="41" xfId="0" applyFont="1" applyBorder="1" applyAlignment="1">
      <alignment horizontal="center" vertical="top" shrinkToFit="1"/>
    </xf>
    <xf numFmtId="164" fontId="16" fillId="0" borderId="41" xfId="0" applyNumberFormat="1" applyFont="1" applyBorder="1" applyAlignment="1">
      <alignment vertical="top" shrinkToFit="1"/>
    </xf>
    <xf numFmtId="4" fontId="16" fillId="4" borderId="41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1" xfId="0" applyNumberFormat="1" applyFont="1" applyBorder="1" applyAlignment="1">
      <alignment horizontal="left" vertical="top" wrapText="1"/>
    </xf>
    <xf numFmtId="49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84" t="s">
        <v>39</v>
      </c>
      <c r="B2" s="184"/>
      <c r="C2" s="184"/>
      <c r="D2" s="184"/>
      <c r="E2" s="184"/>
      <c r="F2" s="184"/>
      <c r="G2" s="18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abSelected="1" topLeftCell="B4" zoomScaleNormal="100" zoomScaleSheetLayoutView="75" workbookViewId="0">
      <selection activeCell="G26" sqref="G26:I2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11" t="s">
        <v>41</v>
      </c>
      <c r="C1" s="212"/>
      <c r="D1" s="212"/>
      <c r="E1" s="212"/>
      <c r="F1" s="212"/>
      <c r="G1" s="212"/>
      <c r="H1" s="212"/>
      <c r="I1" s="212"/>
      <c r="J1" s="213"/>
    </row>
    <row r="2" spans="1:15" ht="36" customHeight="1" x14ac:dyDescent="0.2">
      <c r="A2" s="3"/>
      <c r="B2" s="80" t="s">
        <v>22</v>
      </c>
      <c r="C2" s="81"/>
      <c r="D2" s="82"/>
      <c r="E2" s="217" t="s">
        <v>98</v>
      </c>
      <c r="F2" s="218"/>
      <c r="G2" s="218"/>
      <c r="H2" s="218"/>
      <c r="I2" s="218"/>
      <c r="J2" s="219"/>
      <c r="O2" s="2"/>
    </row>
    <row r="3" spans="1:15" ht="27" customHeight="1" x14ac:dyDescent="0.2">
      <c r="A3" s="3"/>
      <c r="B3" s="83" t="s">
        <v>45</v>
      </c>
      <c r="C3" s="81"/>
      <c r="D3" s="84" t="s">
        <v>43</v>
      </c>
      <c r="E3" s="220" t="s">
        <v>94</v>
      </c>
      <c r="F3" s="221"/>
      <c r="G3" s="221"/>
      <c r="H3" s="221"/>
      <c r="I3" s="221"/>
      <c r="J3" s="222"/>
    </row>
    <row r="4" spans="1:15" ht="23.25" customHeight="1" x14ac:dyDescent="0.2">
      <c r="A4" s="79">
        <v>362</v>
      </c>
      <c r="B4" s="85" t="s">
        <v>46</v>
      </c>
      <c r="C4" s="86"/>
      <c r="D4" s="87" t="s">
        <v>43</v>
      </c>
      <c r="E4" s="208" t="s">
        <v>44</v>
      </c>
      <c r="F4" s="209"/>
      <c r="G4" s="209"/>
      <c r="H4" s="209"/>
      <c r="I4" s="209"/>
      <c r="J4" s="210"/>
    </row>
    <row r="5" spans="1:15" ht="24" customHeight="1" x14ac:dyDescent="0.2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3"/>
      <c r="B11" s="47" t="s">
        <v>19</v>
      </c>
      <c r="C11" s="4"/>
      <c r="D11" s="224"/>
      <c r="E11" s="224"/>
      <c r="F11" s="224"/>
      <c r="G11" s="224"/>
      <c r="H11" s="27" t="s">
        <v>40</v>
      </c>
      <c r="I11" s="89"/>
      <c r="J11" s="10"/>
    </row>
    <row r="12" spans="1:15" ht="15.75" customHeight="1" x14ac:dyDescent="0.2">
      <c r="A12" s="3"/>
      <c r="B12" s="41"/>
      <c r="C12" s="25"/>
      <c r="D12" s="206"/>
      <c r="E12" s="206"/>
      <c r="F12" s="206"/>
      <c r="G12" s="206"/>
      <c r="H12" s="27" t="s">
        <v>34</v>
      </c>
      <c r="I12" s="89"/>
      <c r="J12" s="10"/>
    </row>
    <row r="13" spans="1:15" ht="15.75" customHeight="1" x14ac:dyDescent="0.2">
      <c r="A13" s="3"/>
      <c r="B13" s="42"/>
      <c r="C13" s="88"/>
      <c r="D13" s="207"/>
      <c r="E13" s="207"/>
      <c r="F13" s="207"/>
      <c r="G13" s="207"/>
      <c r="H13" s="28"/>
      <c r="I13" s="34"/>
      <c r="J13" s="51"/>
    </row>
    <row r="14" spans="1:15" ht="24" hidden="1" customHeight="1" x14ac:dyDescent="0.2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3"/>
      <c r="B15" s="52" t="s">
        <v>32</v>
      </c>
      <c r="C15" s="72"/>
      <c r="D15" s="53"/>
      <c r="E15" s="223"/>
      <c r="F15" s="223"/>
      <c r="G15" s="225"/>
      <c r="H15" s="225"/>
      <c r="I15" s="225" t="s">
        <v>29</v>
      </c>
      <c r="J15" s="226"/>
    </row>
    <row r="16" spans="1:15" ht="23.25" customHeight="1" x14ac:dyDescent="0.2">
      <c r="A16" s="141" t="s">
        <v>24</v>
      </c>
      <c r="B16" s="57" t="s">
        <v>24</v>
      </c>
      <c r="C16" s="58"/>
      <c r="D16" s="59"/>
      <c r="E16" s="199"/>
      <c r="F16" s="200"/>
      <c r="G16" s="199"/>
      <c r="H16" s="200"/>
      <c r="I16" s="199">
        <f>SUMIF(F49:F50,A16,I49:I50)+SUMIF(F49:F50,"PSU",I49:I50)</f>
        <v>0</v>
      </c>
      <c r="J16" s="201"/>
    </row>
    <row r="17" spans="1:10" ht="23.25" customHeight="1" x14ac:dyDescent="0.2">
      <c r="A17" s="141" t="s">
        <v>25</v>
      </c>
      <c r="B17" s="57" t="s">
        <v>25</v>
      </c>
      <c r="C17" s="58"/>
      <c r="D17" s="59"/>
      <c r="E17" s="199"/>
      <c r="F17" s="200"/>
      <c r="G17" s="199"/>
      <c r="H17" s="200"/>
      <c r="I17" s="199">
        <f>SUMIF(F49:F50,A17,I49:I50)</f>
        <v>0</v>
      </c>
      <c r="J17" s="201"/>
    </row>
    <row r="18" spans="1:10" ht="23.25" customHeight="1" x14ac:dyDescent="0.2">
      <c r="A18" s="141" t="s">
        <v>26</v>
      </c>
      <c r="B18" s="57" t="s">
        <v>26</v>
      </c>
      <c r="C18" s="58"/>
      <c r="D18" s="59"/>
      <c r="E18" s="199"/>
      <c r="F18" s="200"/>
      <c r="G18" s="199"/>
      <c r="H18" s="200"/>
      <c r="I18" s="199">
        <f>SUMIF(F49:F50,A18,I49:I50)</f>
        <v>0</v>
      </c>
      <c r="J18" s="201"/>
    </row>
    <row r="19" spans="1:10" ht="23.25" customHeight="1" x14ac:dyDescent="0.2">
      <c r="A19" s="141" t="s">
        <v>57</v>
      </c>
      <c r="B19" s="57" t="s">
        <v>27</v>
      </c>
      <c r="C19" s="58"/>
      <c r="D19" s="59"/>
      <c r="E19" s="199"/>
      <c r="F19" s="200"/>
      <c r="G19" s="199"/>
      <c r="H19" s="200"/>
      <c r="I19" s="199">
        <f>SUMIF(F49:F50,A19,I49:I50)</f>
        <v>0</v>
      </c>
      <c r="J19" s="201"/>
    </row>
    <row r="20" spans="1:10" ht="23.25" customHeight="1" x14ac:dyDescent="0.2">
      <c r="A20" s="141" t="s">
        <v>58</v>
      </c>
      <c r="B20" s="57" t="s">
        <v>28</v>
      </c>
      <c r="C20" s="58"/>
      <c r="D20" s="59"/>
      <c r="E20" s="199"/>
      <c r="F20" s="200"/>
      <c r="G20" s="199"/>
      <c r="H20" s="200"/>
      <c r="I20" s="199">
        <f>SUMIF(F49:F50,A20,I49:I50)</f>
        <v>0</v>
      </c>
      <c r="J20" s="201"/>
    </row>
    <row r="21" spans="1:10" ht="23.25" customHeight="1" x14ac:dyDescent="0.2">
      <c r="A21" s="3"/>
      <c r="B21" s="74" t="s">
        <v>29</v>
      </c>
      <c r="C21" s="75"/>
      <c r="D21" s="76"/>
      <c r="E21" s="202"/>
      <c r="F21" s="227"/>
      <c r="G21" s="202"/>
      <c r="H21" s="227"/>
      <c r="I21" s="202">
        <f>SUM(I16:J20)</f>
        <v>0</v>
      </c>
      <c r="J21" s="203"/>
    </row>
    <row r="22" spans="1:10" ht="33" customHeight="1" x14ac:dyDescent="0.2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3">
        <f>ZakladDPHSni*SazbaDPH1/100</f>
        <v>0</v>
      </c>
      <c r="B23" s="57" t="s">
        <v>12</v>
      </c>
      <c r="C23" s="58"/>
      <c r="D23" s="59"/>
      <c r="E23" s="60">
        <v>15</v>
      </c>
      <c r="F23" s="61" t="s">
        <v>0</v>
      </c>
      <c r="G23" s="197">
        <f>ZakladDPHZaklVypocet</f>
        <v>0</v>
      </c>
      <c r="H23" s="198"/>
      <c r="I23" s="198"/>
      <c r="J23" s="62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7" t="s">
        <v>13</v>
      </c>
      <c r="C24" s="58"/>
      <c r="D24" s="59"/>
      <c r="E24" s="60">
        <f>SazbaDPH1</f>
        <v>15</v>
      </c>
      <c r="F24" s="61" t="s">
        <v>0</v>
      </c>
      <c r="G24" s="195">
        <f>IF(A24&gt;50, ROUNDUP(A23, 0), ROUNDDOWN(A23, 0))</f>
        <v>0</v>
      </c>
      <c r="H24" s="196"/>
      <c r="I24" s="196"/>
      <c r="J24" s="62" t="str">
        <f t="shared" si="0"/>
        <v>CZK</v>
      </c>
    </row>
    <row r="25" spans="1:10" ht="23.25" customHeight="1" x14ac:dyDescent="0.2">
      <c r="A25" s="3">
        <f>ZakladDPHZakl*SazbaDPH2/100</f>
        <v>0</v>
      </c>
      <c r="B25" s="57" t="s">
        <v>14</v>
      </c>
      <c r="C25" s="58"/>
      <c r="D25" s="59"/>
      <c r="E25" s="60">
        <v>21</v>
      </c>
      <c r="F25" s="61" t="s">
        <v>0</v>
      </c>
      <c r="G25" s="197"/>
      <c r="H25" s="198"/>
      <c r="I25" s="198"/>
      <c r="J25" s="62" t="str">
        <f t="shared" si="0"/>
        <v>CZK</v>
      </c>
    </row>
    <row r="26" spans="1:10" ht="23.25" customHeight="1" x14ac:dyDescent="0.2">
      <c r="A26" s="3">
        <f>(A25-INT(A25))*100</f>
        <v>0</v>
      </c>
      <c r="B26" s="49" t="s">
        <v>15</v>
      </c>
      <c r="C26" s="21"/>
      <c r="D26" s="17"/>
      <c r="E26" s="43">
        <f>SazbaDPH2</f>
        <v>21</v>
      </c>
      <c r="F26" s="44" t="s">
        <v>0</v>
      </c>
      <c r="G26" s="214"/>
      <c r="H26" s="215"/>
      <c r="I26" s="215"/>
      <c r="J26" s="56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8" t="s">
        <v>4</v>
      </c>
      <c r="C27" s="19"/>
      <c r="D27" s="22"/>
      <c r="E27" s="19"/>
      <c r="F27" s="20"/>
      <c r="G27" s="216">
        <f>CenaCelkem-(ZakladDPHSni+DPHSni+ZakladDPHZakl+DPHZakl)</f>
        <v>0</v>
      </c>
      <c r="H27" s="216"/>
      <c r="I27" s="216"/>
      <c r="J27" s="63" t="str">
        <f t="shared" si="0"/>
        <v>CZK</v>
      </c>
    </row>
    <row r="28" spans="1:10" ht="27.75" hidden="1" customHeight="1" thickBot="1" x14ac:dyDescent="0.25">
      <c r="A28" s="3"/>
      <c r="B28" s="118" t="s">
        <v>23</v>
      </c>
      <c r="C28" s="119"/>
      <c r="D28" s="119"/>
      <c r="E28" s="120"/>
      <c r="F28" s="121"/>
      <c r="G28" s="204">
        <f>ZakladDPHSniVypocet+ZakladDPHZaklVypocet</f>
        <v>0</v>
      </c>
      <c r="H28" s="205"/>
      <c r="I28" s="205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35</v>
      </c>
      <c r="C29" s="123"/>
      <c r="D29" s="123"/>
      <c r="E29" s="123"/>
      <c r="F29" s="123"/>
      <c r="G29" s="204">
        <f>IF(A29&gt;50, ROUNDUP(A27, 0), ROUNDDOWN(A27, 0))</f>
        <v>0</v>
      </c>
      <c r="H29" s="204"/>
      <c r="I29" s="204"/>
      <c r="J29" s="124" t="s">
        <v>50</v>
      </c>
    </row>
    <row r="30" spans="1:10" ht="12.75" customHeight="1" x14ac:dyDescent="0.2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">
      <c r="A32" s="3"/>
      <c r="B32" s="23"/>
      <c r="C32" s="18" t="s">
        <v>11</v>
      </c>
      <c r="D32" s="39"/>
      <c r="E32" s="39"/>
      <c r="F32" s="18" t="s">
        <v>10</v>
      </c>
      <c r="G32" s="39"/>
      <c r="H32" s="40"/>
      <c r="I32" s="39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">
      <c r="A35" s="3"/>
      <c r="B35" s="3"/>
      <c r="C35" s="4"/>
      <c r="D35" s="194" t="s">
        <v>2</v>
      </c>
      <c r="E35" s="194"/>
      <c r="F35" s="4"/>
      <c r="G35" s="45"/>
      <c r="H35" s="12" t="s">
        <v>3</v>
      </c>
      <c r="I35" s="45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48</v>
      </c>
      <c r="C39" s="187"/>
      <c r="D39" s="188"/>
      <c r="E39" s="188"/>
      <c r="F39" s="105">
        <f>'01 01 Pol'!AB15</f>
        <v>0</v>
      </c>
      <c r="G39" s="106">
        <f>'01 01 Pol'!AC15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43</v>
      </c>
      <c r="C40" s="189" t="s">
        <v>44</v>
      </c>
      <c r="D40" s="190"/>
      <c r="E40" s="190"/>
      <c r="F40" s="110">
        <f>'01 01 Pol'!AB15</f>
        <v>0</v>
      </c>
      <c r="G40" s="111">
        <f>'01 01 Pol'!AC15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187" t="s">
        <v>44</v>
      </c>
      <c r="D41" s="188"/>
      <c r="E41" s="188"/>
      <c r="F41" s="114">
        <f>'01 01 Pol'!AB15</f>
        <v>0</v>
      </c>
      <c r="G41" s="107">
        <f>'01 01 Pol'!AC15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191" t="s">
        <v>49</v>
      </c>
      <c r="C42" s="192"/>
      <c r="D42" s="192"/>
      <c r="E42" s="193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51</v>
      </c>
    </row>
    <row r="48" spans="1:10" ht="25.5" customHeight="1" x14ac:dyDescent="0.2">
      <c r="A48" s="126"/>
      <c r="B48" s="129" t="s">
        <v>17</v>
      </c>
      <c r="C48" s="129" t="s">
        <v>5</v>
      </c>
      <c r="D48" s="130"/>
      <c r="E48" s="130"/>
      <c r="F48" s="131" t="s">
        <v>52</v>
      </c>
      <c r="G48" s="131"/>
      <c r="H48" s="131"/>
      <c r="I48" s="131" t="s">
        <v>29</v>
      </c>
      <c r="J48" s="131" t="s">
        <v>0</v>
      </c>
    </row>
    <row r="49" spans="1:10" ht="25.5" customHeight="1" x14ac:dyDescent="0.2">
      <c r="A49" s="127"/>
      <c r="B49" s="132" t="s">
        <v>53</v>
      </c>
      <c r="C49" s="185" t="s">
        <v>54</v>
      </c>
      <c r="D49" s="186"/>
      <c r="E49" s="186"/>
      <c r="F49" s="139" t="s">
        <v>24</v>
      </c>
      <c r="G49" s="133"/>
      <c r="H49" s="133"/>
      <c r="I49" s="133">
        <f>'01 01 Pol'!G8</f>
        <v>0</v>
      </c>
      <c r="J49" s="137" t="str">
        <f>IF(I51=0,"",I49/I51*100)</f>
        <v/>
      </c>
    </row>
    <row r="50" spans="1:10" ht="25.5" customHeight="1" x14ac:dyDescent="0.2">
      <c r="A50" s="127"/>
      <c r="B50" s="132" t="s">
        <v>55</v>
      </c>
      <c r="C50" s="185" t="s">
        <v>56</v>
      </c>
      <c r="D50" s="186"/>
      <c r="E50" s="186"/>
      <c r="F50" s="139" t="s">
        <v>24</v>
      </c>
      <c r="G50" s="133"/>
      <c r="H50" s="133"/>
      <c r="I50" s="133">
        <f>'01 01 Pol'!G12</f>
        <v>0</v>
      </c>
      <c r="J50" s="137" t="str">
        <f>IF(I51=0,"",I50/I51*100)</f>
        <v/>
      </c>
    </row>
    <row r="51" spans="1:10" ht="25.5" customHeight="1" x14ac:dyDescent="0.2">
      <c r="A51" s="128"/>
      <c r="B51" s="134" t="s">
        <v>1</v>
      </c>
      <c r="C51" s="134"/>
      <c r="D51" s="135"/>
      <c r="E51" s="135"/>
      <c r="F51" s="140"/>
      <c r="G51" s="136"/>
      <c r="H51" s="136"/>
      <c r="I51" s="136">
        <f>SUM(I49:I50)</f>
        <v>0</v>
      </c>
      <c r="J51" s="138">
        <f>SUM(J49:J50)</f>
        <v>0</v>
      </c>
    </row>
    <row r="52" spans="1:10" x14ac:dyDescent="0.2">
      <c r="F52" s="92"/>
      <c r="G52" s="91"/>
      <c r="H52" s="92"/>
      <c r="I52" s="91"/>
      <c r="J52" s="93"/>
    </row>
    <row r="53" spans="1:10" x14ac:dyDescent="0.2">
      <c r="F53" s="92"/>
      <c r="G53" s="91"/>
      <c r="H53" s="92"/>
      <c r="I53" s="91"/>
      <c r="J53" s="93"/>
    </row>
    <row r="54" spans="1:10" x14ac:dyDescent="0.2">
      <c r="F54" s="92"/>
      <c r="G54" s="91"/>
      <c r="H54" s="92"/>
      <c r="I54" s="91"/>
      <c r="J54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2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50:E50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28" t="s">
        <v>6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78" t="s">
        <v>7</v>
      </c>
      <c r="B2" s="77"/>
      <c r="C2" s="230"/>
      <c r="D2" s="230"/>
      <c r="E2" s="230"/>
      <c r="F2" s="230"/>
      <c r="G2" s="231"/>
    </row>
    <row r="3" spans="1:7" ht="24.95" customHeight="1" x14ac:dyDescent="0.2">
      <c r="A3" s="78" t="s">
        <v>8</v>
      </c>
      <c r="B3" s="77"/>
      <c r="C3" s="230"/>
      <c r="D3" s="230"/>
      <c r="E3" s="230"/>
      <c r="F3" s="230"/>
      <c r="G3" s="231"/>
    </row>
    <row r="4" spans="1:7" ht="24.95" customHeight="1" x14ac:dyDescent="0.2">
      <c r="A4" s="78" t="s">
        <v>9</v>
      </c>
      <c r="B4" s="77"/>
      <c r="C4" s="230"/>
      <c r="D4" s="230"/>
      <c r="E4" s="230"/>
      <c r="F4" s="230"/>
      <c r="G4" s="231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E5000"/>
  <sheetViews>
    <sheetView workbookViewId="0">
      <pane ySplit="7" topLeftCell="A8" activePane="bottomLeft" state="frozen"/>
      <selection pane="bottomLeft" activeCell="E25" sqref="E25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0" width="0" hidden="1" customWidth="1"/>
    <col min="26" max="26" width="0" hidden="1" customWidth="1"/>
    <col min="28" max="38" width="0" hidden="1" customWidth="1"/>
  </cols>
  <sheetData>
    <row r="1" spans="1:57" ht="15.75" customHeight="1" x14ac:dyDescent="0.25">
      <c r="A1" s="232" t="s">
        <v>59</v>
      </c>
      <c r="B1" s="232"/>
      <c r="C1" s="232"/>
      <c r="D1" s="232"/>
      <c r="E1" s="232"/>
      <c r="F1" s="232"/>
      <c r="G1" s="232"/>
      <c r="AD1" t="s">
        <v>60</v>
      </c>
    </row>
    <row r="2" spans="1:57" ht="24.95" customHeight="1" x14ac:dyDescent="0.2">
      <c r="A2" s="143" t="s">
        <v>7</v>
      </c>
      <c r="B2" s="77" t="s">
        <v>47</v>
      </c>
      <c r="C2" s="233" t="s">
        <v>44</v>
      </c>
      <c r="D2" s="234"/>
      <c r="E2" s="234"/>
      <c r="F2" s="234"/>
      <c r="G2" s="235"/>
      <c r="AD2" t="s">
        <v>61</v>
      </c>
    </row>
    <row r="3" spans="1:57" ht="24.95" customHeight="1" x14ac:dyDescent="0.2">
      <c r="A3" s="143" t="s">
        <v>8</v>
      </c>
      <c r="B3" s="77" t="s">
        <v>43</v>
      </c>
      <c r="C3" s="233" t="s">
        <v>44</v>
      </c>
      <c r="D3" s="234"/>
      <c r="E3" s="234"/>
      <c r="F3" s="234"/>
      <c r="G3" s="235"/>
      <c r="Z3" s="90" t="s">
        <v>61</v>
      </c>
      <c r="AD3" t="s">
        <v>62</v>
      </c>
    </row>
    <row r="4" spans="1:57" ht="24.95" customHeight="1" x14ac:dyDescent="0.2">
      <c r="A4" s="144" t="s">
        <v>9</v>
      </c>
      <c r="B4" s="145" t="s">
        <v>43</v>
      </c>
      <c r="C4" s="236" t="s">
        <v>44</v>
      </c>
      <c r="D4" s="237"/>
      <c r="E4" s="237"/>
      <c r="F4" s="237"/>
      <c r="G4" s="238"/>
      <c r="AD4" t="s">
        <v>63</v>
      </c>
    </row>
    <row r="5" spans="1:57" x14ac:dyDescent="0.2">
      <c r="D5" s="142"/>
    </row>
    <row r="6" spans="1:57" ht="38.25" x14ac:dyDescent="0.2">
      <c r="A6" s="147" t="s">
        <v>64</v>
      </c>
      <c r="B6" s="149" t="s">
        <v>65</v>
      </c>
      <c r="C6" s="149" t="s">
        <v>66</v>
      </c>
      <c r="D6" s="148" t="s">
        <v>67</v>
      </c>
      <c r="E6" s="147" t="s">
        <v>68</v>
      </c>
      <c r="F6" s="146" t="s">
        <v>69</v>
      </c>
      <c r="G6" s="147" t="s">
        <v>29</v>
      </c>
      <c r="H6" s="150" t="s">
        <v>30</v>
      </c>
      <c r="I6" s="150" t="s">
        <v>70</v>
      </c>
      <c r="J6" s="150" t="s">
        <v>31</v>
      </c>
      <c r="K6" s="150" t="s">
        <v>71</v>
      </c>
      <c r="L6" s="150" t="s">
        <v>72</v>
      </c>
      <c r="M6" s="150" t="s">
        <v>73</v>
      </c>
      <c r="N6" s="150" t="s">
        <v>74</v>
      </c>
      <c r="O6" s="150" t="s">
        <v>75</v>
      </c>
      <c r="P6" s="150" t="s">
        <v>76</v>
      </c>
      <c r="Q6" s="150" t="s">
        <v>77</v>
      </c>
      <c r="R6" s="150" t="s">
        <v>78</v>
      </c>
      <c r="S6" s="150" t="s">
        <v>79</v>
      </c>
      <c r="T6" s="150" t="s">
        <v>80</v>
      </c>
    </row>
    <row r="7" spans="1:57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</row>
    <row r="8" spans="1:57" x14ac:dyDescent="0.2">
      <c r="A8" s="160" t="s">
        <v>81</v>
      </c>
      <c r="B8" s="161" t="s">
        <v>53</v>
      </c>
      <c r="C8" s="178" t="s">
        <v>54</v>
      </c>
      <c r="D8" s="162"/>
      <c r="E8" s="163"/>
      <c r="F8" s="164"/>
      <c r="G8" s="164">
        <f>SUMIF(AD9:AD11,"&lt;&gt;NOR",G9:G11)</f>
        <v>0</v>
      </c>
      <c r="H8" s="164"/>
      <c r="I8" s="164">
        <f>SUM(I9:I11)</f>
        <v>40325.599999999999</v>
      </c>
      <c r="J8" s="164"/>
      <c r="K8" s="164">
        <f>SUM(K9:K11)</f>
        <v>122998.40000000001</v>
      </c>
      <c r="L8" s="164"/>
      <c r="M8" s="164">
        <f>SUM(M9:M11)</f>
        <v>0</v>
      </c>
      <c r="N8" s="164"/>
      <c r="O8" s="164">
        <f>SUM(O9:O11)</f>
        <v>25.74</v>
      </c>
      <c r="P8" s="164"/>
      <c r="Q8" s="164">
        <f>SUM(Q9:Q11)</f>
        <v>0</v>
      </c>
      <c r="R8" s="159"/>
      <c r="S8" s="159">
        <f>SUM(S9:S11)</f>
        <v>367.08000000000004</v>
      </c>
      <c r="T8" s="159"/>
      <c r="AD8" t="s">
        <v>82</v>
      </c>
    </row>
    <row r="9" spans="1:57" ht="22.5" outlineLevel="1" x14ac:dyDescent="0.2">
      <c r="A9" s="171">
        <v>1</v>
      </c>
      <c r="B9" s="172" t="s">
        <v>83</v>
      </c>
      <c r="C9" s="179" t="s">
        <v>95</v>
      </c>
      <c r="D9" s="173" t="s">
        <v>84</v>
      </c>
      <c r="E9" s="174">
        <v>1330</v>
      </c>
      <c r="F9" s="175"/>
      <c r="G9" s="176">
        <f>ROUND(E9*F9,2)</f>
        <v>0</v>
      </c>
      <c r="H9" s="175">
        <v>0.03</v>
      </c>
      <c r="I9" s="176">
        <f>ROUND(E9*H9,2)</f>
        <v>39.9</v>
      </c>
      <c r="J9" s="175">
        <v>52.67</v>
      </c>
      <c r="K9" s="176">
        <f>ROUND(E9*J9,2)</f>
        <v>70051.100000000006</v>
      </c>
      <c r="L9" s="176">
        <v>21</v>
      </c>
      <c r="M9" s="176">
        <f>G9*(1+L9/100)</f>
        <v>0</v>
      </c>
      <c r="N9" s="176">
        <v>1.8380000000000001E-2</v>
      </c>
      <c r="O9" s="176">
        <f>ROUND(E9*N9,2)</f>
        <v>24.45</v>
      </c>
      <c r="P9" s="176">
        <v>0</v>
      </c>
      <c r="Q9" s="176">
        <f>ROUND(E9*P9,2)</f>
        <v>0</v>
      </c>
      <c r="R9" s="158">
        <v>0.14399999999999999</v>
      </c>
      <c r="S9" s="158">
        <f>ROUND(E9*R9,2)</f>
        <v>191.52</v>
      </c>
      <c r="T9" s="158"/>
      <c r="U9" s="151"/>
      <c r="V9" s="151"/>
      <c r="W9" s="151"/>
      <c r="X9" s="151"/>
      <c r="Y9" s="151"/>
      <c r="Z9" s="151"/>
      <c r="AA9" s="151"/>
      <c r="AB9" s="151"/>
      <c r="AC9" s="151"/>
      <c r="AD9" s="151" t="s">
        <v>85</v>
      </c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</row>
    <row r="10" spans="1:57" ht="33.75" outlineLevel="1" x14ac:dyDescent="0.2">
      <c r="A10" s="171">
        <v>2</v>
      </c>
      <c r="B10" s="172" t="s">
        <v>86</v>
      </c>
      <c r="C10" s="179" t="s">
        <v>96</v>
      </c>
      <c r="D10" s="173" t="s">
        <v>84</v>
      </c>
      <c r="E10" s="174">
        <v>1330</v>
      </c>
      <c r="F10" s="175"/>
      <c r="G10" s="176">
        <f>ROUND(E10*F10,2)</f>
        <v>0</v>
      </c>
      <c r="H10" s="175">
        <v>30.29</v>
      </c>
      <c r="I10" s="176">
        <f>ROUND(E10*H10,2)</f>
        <v>40285.699999999997</v>
      </c>
      <c r="J10" s="175">
        <v>1.81</v>
      </c>
      <c r="K10" s="176">
        <f>ROUND(E10*J10,2)</f>
        <v>2407.3000000000002</v>
      </c>
      <c r="L10" s="176">
        <v>21</v>
      </c>
      <c r="M10" s="176">
        <f>G10*(1+L10/100)</f>
        <v>0</v>
      </c>
      <c r="N10" s="176">
        <v>9.7000000000000005E-4</v>
      </c>
      <c r="O10" s="176">
        <f>ROUND(E10*N10,2)</f>
        <v>1.29</v>
      </c>
      <c r="P10" s="176">
        <v>0</v>
      </c>
      <c r="Q10" s="176">
        <f>ROUND(E10*P10,2)</f>
        <v>0</v>
      </c>
      <c r="R10" s="158">
        <v>6.0000000000000001E-3</v>
      </c>
      <c r="S10" s="158">
        <f>ROUND(E10*R10,2)</f>
        <v>7.98</v>
      </c>
      <c r="T10" s="158"/>
      <c r="U10" s="151"/>
      <c r="V10" s="151"/>
      <c r="W10" s="151"/>
      <c r="X10" s="151"/>
      <c r="Y10" s="151"/>
      <c r="Z10" s="151"/>
      <c r="AA10" s="151"/>
      <c r="AB10" s="151"/>
      <c r="AC10" s="151"/>
      <c r="AD10" s="151" t="s">
        <v>85</v>
      </c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</row>
    <row r="11" spans="1:57" outlineLevel="1" x14ac:dyDescent="0.2">
      <c r="A11" s="171">
        <v>3</v>
      </c>
      <c r="B11" s="172" t="s">
        <v>87</v>
      </c>
      <c r="C11" s="179" t="s">
        <v>97</v>
      </c>
      <c r="D11" s="173" t="s">
        <v>84</v>
      </c>
      <c r="E11" s="174">
        <v>1330</v>
      </c>
      <c r="F11" s="175"/>
      <c r="G11" s="176">
        <f>ROUND(E11*F11,2)</f>
        <v>0</v>
      </c>
      <c r="H11" s="175">
        <v>0</v>
      </c>
      <c r="I11" s="176">
        <f>ROUND(E11*H11,2)</f>
        <v>0</v>
      </c>
      <c r="J11" s="175">
        <v>38</v>
      </c>
      <c r="K11" s="176">
        <f>ROUND(E11*J11,2)</f>
        <v>50540</v>
      </c>
      <c r="L11" s="176">
        <v>21</v>
      </c>
      <c r="M11" s="176">
        <f>G11*(1+L11/100)</f>
        <v>0</v>
      </c>
      <c r="N11" s="176">
        <v>0</v>
      </c>
      <c r="O11" s="176">
        <f>ROUND(E11*N11,2)</f>
        <v>0</v>
      </c>
      <c r="P11" s="176">
        <v>0</v>
      </c>
      <c r="Q11" s="176">
        <f>ROUND(E11*P11,2)</f>
        <v>0</v>
      </c>
      <c r="R11" s="158">
        <v>0.126</v>
      </c>
      <c r="S11" s="158">
        <f>ROUND(E11*R11,2)</f>
        <v>167.58</v>
      </c>
      <c r="T11" s="158"/>
      <c r="U11" s="151"/>
      <c r="V11" s="151"/>
      <c r="W11" s="151"/>
      <c r="X11" s="151"/>
      <c r="Y11" s="151"/>
      <c r="Z11" s="151"/>
      <c r="AA11" s="151"/>
      <c r="AB11" s="151"/>
      <c r="AC11" s="151"/>
      <c r="AD11" s="151" t="s">
        <v>85</v>
      </c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</row>
    <row r="12" spans="1:57" x14ac:dyDescent="0.2">
      <c r="A12" s="160" t="s">
        <v>81</v>
      </c>
      <c r="B12" s="161" t="s">
        <v>55</v>
      </c>
      <c r="C12" s="178" t="s">
        <v>56</v>
      </c>
      <c r="D12" s="162"/>
      <c r="E12" s="163"/>
      <c r="F12" s="164"/>
      <c r="G12" s="164">
        <f>SUMIF(AD13:AD13,"&lt;&gt;NOR",G13:G13)</f>
        <v>0</v>
      </c>
      <c r="H12" s="164"/>
      <c r="I12" s="164">
        <f>SUM(I13:I13)</f>
        <v>0</v>
      </c>
      <c r="J12" s="164"/>
      <c r="K12" s="164">
        <f>SUM(K13:K13)</f>
        <v>18705.5</v>
      </c>
      <c r="L12" s="164"/>
      <c r="M12" s="164">
        <f>SUM(M13:M13)</f>
        <v>0</v>
      </c>
      <c r="N12" s="164"/>
      <c r="O12" s="164">
        <f>SUM(O13:O13)</f>
        <v>0</v>
      </c>
      <c r="P12" s="164"/>
      <c r="Q12" s="164">
        <f>SUM(Q13:Q13)</f>
        <v>0</v>
      </c>
      <c r="R12" s="159"/>
      <c r="S12" s="159">
        <f>SUM(S13:S13)</f>
        <v>69.81</v>
      </c>
      <c r="T12" s="159"/>
      <c r="AD12" t="s">
        <v>82</v>
      </c>
    </row>
    <row r="13" spans="1:57" outlineLevel="1" x14ac:dyDescent="0.2">
      <c r="A13" s="165">
        <v>4</v>
      </c>
      <c r="B13" s="166" t="s">
        <v>88</v>
      </c>
      <c r="C13" s="180" t="s">
        <v>89</v>
      </c>
      <c r="D13" s="167" t="s">
        <v>90</v>
      </c>
      <c r="E13" s="168">
        <v>9.5</v>
      </c>
      <c r="F13" s="169"/>
      <c r="G13" s="170">
        <f>ROUND(E13*F13,2)</f>
        <v>0</v>
      </c>
      <c r="H13" s="169">
        <v>0</v>
      </c>
      <c r="I13" s="170">
        <f>ROUND(E13*H13,2)</f>
        <v>0</v>
      </c>
      <c r="J13" s="169">
        <v>1969</v>
      </c>
      <c r="K13" s="170">
        <f>ROUND(E13*J13,2)</f>
        <v>18705.5</v>
      </c>
      <c r="L13" s="170">
        <v>21</v>
      </c>
      <c r="M13" s="170">
        <f>G13*(1+L13/100)</f>
        <v>0</v>
      </c>
      <c r="N13" s="170">
        <v>0</v>
      </c>
      <c r="O13" s="170">
        <f>ROUND(E13*N13,2)</f>
        <v>0</v>
      </c>
      <c r="P13" s="170">
        <v>0</v>
      </c>
      <c r="Q13" s="170">
        <f>ROUND(E13*P13,2)</f>
        <v>0</v>
      </c>
      <c r="R13" s="158">
        <v>7.3479999999999999</v>
      </c>
      <c r="S13" s="158">
        <f>ROUND(E13*R13,2)</f>
        <v>69.81</v>
      </c>
      <c r="T13" s="158"/>
      <c r="U13" s="151"/>
      <c r="V13" s="151"/>
      <c r="W13" s="151"/>
      <c r="X13" s="151"/>
      <c r="Y13" s="151"/>
      <c r="Z13" s="151"/>
      <c r="AA13" s="151"/>
      <c r="AB13" s="151"/>
      <c r="AC13" s="151"/>
      <c r="AD13" s="151" t="s">
        <v>91</v>
      </c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</row>
    <row r="14" spans="1:57" x14ac:dyDescent="0.2">
      <c r="A14" s="5"/>
      <c r="B14" s="6"/>
      <c r="C14" s="181"/>
      <c r="D14" s="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AB14">
        <v>15</v>
      </c>
      <c r="AC14">
        <v>21</v>
      </c>
    </row>
    <row r="15" spans="1:57" x14ac:dyDescent="0.2">
      <c r="A15" s="154"/>
      <c r="B15" s="155" t="s">
        <v>29</v>
      </c>
      <c r="C15" s="182"/>
      <c r="D15" s="156"/>
      <c r="E15" s="157"/>
      <c r="F15" s="157"/>
      <c r="G15" s="177">
        <f>G8+G12</f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AB15">
        <f>SUMIF(L7:L13,AB14,G7:G13)</f>
        <v>0</v>
      </c>
      <c r="AC15">
        <f>SUMIF(L7:L13,AC14,G7:G13)</f>
        <v>0</v>
      </c>
      <c r="AD15" t="s">
        <v>92</v>
      </c>
    </row>
    <row r="16" spans="1:57" x14ac:dyDescent="0.2">
      <c r="C16" s="183"/>
      <c r="D16" s="142"/>
      <c r="AD16" t="s">
        <v>93</v>
      </c>
    </row>
    <row r="17" spans="4:4" x14ac:dyDescent="0.2">
      <c r="D17" s="142"/>
    </row>
    <row r="18" spans="4:4" x14ac:dyDescent="0.2">
      <c r="D18" s="142"/>
    </row>
    <row r="19" spans="4:4" x14ac:dyDescent="0.2">
      <c r="D19" s="142"/>
    </row>
    <row r="20" spans="4:4" x14ac:dyDescent="0.2">
      <c r="D20" s="142"/>
    </row>
    <row r="21" spans="4:4" x14ac:dyDescent="0.2">
      <c r="D21" s="142"/>
    </row>
    <row r="22" spans="4:4" x14ac:dyDescent="0.2">
      <c r="D22" s="142"/>
    </row>
    <row r="23" spans="4:4" x14ac:dyDescent="0.2">
      <c r="D23" s="142"/>
    </row>
    <row r="24" spans="4:4" x14ac:dyDescent="0.2">
      <c r="D24" s="142"/>
    </row>
    <row r="25" spans="4:4" x14ac:dyDescent="0.2">
      <c r="D25" s="142"/>
    </row>
    <row r="26" spans="4:4" x14ac:dyDescent="0.2">
      <c r="D26" s="142"/>
    </row>
    <row r="27" spans="4:4" x14ac:dyDescent="0.2">
      <c r="D27" s="142"/>
    </row>
    <row r="28" spans="4:4" x14ac:dyDescent="0.2">
      <c r="D28" s="142"/>
    </row>
    <row r="29" spans="4:4" x14ac:dyDescent="0.2">
      <c r="D29" s="142"/>
    </row>
    <row r="30" spans="4:4" x14ac:dyDescent="0.2">
      <c r="D30" s="142"/>
    </row>
    <row r="31" spans="4:4" x14ac:dyDescent="0.2">
      <c r="D31" s="142"/>
    </row>
    <row r="32" spans="4:4" x14ac:dyDescent="0.2">
      <c r="D32" s="142"/>
    </row>
    <row r="33" spans="4:4" x14ac:dyDescent="0.2">
      <c r="D33" s="142"/>
    </row>
    <row r="34" spans="4:4" x14ac:dyDescent="0.2">
      <c r="D34" s="142"/>
    </row>
    <row r="35" spans="4:4" x14ac:dyDescent="0.2">
      <c r="D35" s="142"/>
    </row>
    <row r="36" spans="4:4" x14ac:dyDescent="0.2">
      <c r="D36" s="142"/>
    </row>
    <row r="37" spans="4:4" x14ac:dyDescent="0.2">
      <c r="D37" s="142"/>
    </row>
    <row r="38" spans="4:4" x14ac:dyDescent="0.2">
      <c r="D38" s="142"/>
    </row>
    <row r="39" spans="4:4" x14ac:dyDescent="0.2">
      <c r="D39" s="142"/>
    </row>
    <row r="40" spans="4:4" x14ac:dyDescent="0.2">
      <c r="D40" s="142"/>
    </row>
    <row r="41" spans="4:4" x14ac:dyDescent="0.2">
      <c r="D41" s="142"/>
    </row>
    <row r="42" spans="4:4" x14ac:dyDescent="0.2">
      <c r="D42" s="142"/>
    </row>
    <row r="43" spans="4:4" x14ac:dyDescent="0.2">
      <c r="D43" s="142"/>
    </row>
    <row r="44" spans="4:4" x14ac:dyDescent="0.2">
      <c r="D44" s="142"/>
    </row>
    <row r="45" spans="4:4" x14ac:dyDescent="0.2">
      <c r="D45" s="142"/>
    </row>
    <row r="46" spans="4:4" x14ac:dyDescent="0.2">
      <c r="D46" s="142"/>
    </row>
    <row r="47" spans="4:4" x14ac:dyDescent="0.2">
      <c r="D47" s="142"/>
    </row>
    <row r="48" spans="4:4" x14ac:dyDescent="0.2">
      <c r="D48" s="142"/>
    </row>
    <row r="49" spans="4:4" x14ac:dyDescent="0.2">
      <c r="D49" s="142"/>
    </row>
    <row r="50" spans="4:4" x14ac:dyDescent="0.2">
      <c r="D50" s="142"/>
    </row>
    <row r="51" spans="4:4" x14ac:dyDescent="0.2">
      <c r="D51" s="142"/>
    </row>
    <row r="52" spans="4:4" x14ac:dyDescent="0.2">
      <c r="D52" s="142"/>
    </row>
    <row r="53" spans="4:4" x14ac:dyDescent="0.2">
      <c r="D53" s="142"/>
    </row>
    <row r="54" spans="4:4" x14ac:dyDescent="0.2">
      <c r="D54" s="142"/>
    </row>
    <row r="55" spans="4:4" x14ac:dyDescent="0.2">
      <c r="D55" s="142"/>
    </row>
    <row r="56" spans="4:4" x14ac:dyDescent="0.2">
      <c r="D56" s="142"/>
    </row>
    <row r="57" spans="4:4" x14ac:dyDescent="0.2">
      <c r="D57" s="142"/>
    </row>
    <row r="58" spans="4:4" x14ac:dyDescent="0.2">
      <c r="D58" s="142"/>
    </row>
    <row r="59" spans="4:4" x14ac:dyDescent="0.2">
      <c r="D59" s="142"/>
    </row>
    <row r="60" spans="4:4" x14ac:dyDescent="0.2">
      <c r="D60" s="142"/>
    </row>
    <row r="61" spans="4:4" x14ac:dyDescent="0.2">
      <c r="D61" s="142"/>
    </row>
    <row r="62" spans="4:4" x14ac:dyDescent="0.2">
      <c r="D62" s="142"/>
    </row>
    <row r="63" spans="4:4" x14ac:dyDescent="0.2">
      <c r="D63" s="142"/>
    </row>
    <row r="64" spans="4:4" x14ac:dyDescent="0.2">
      <c r="D64" s="142"/>
    </row>
    <row r="65" spans="4:4" x14ac:dyDescent="0.2">
      <c r="D65" s="142"/>
    </row>
    <row r="66" spans="4:4" x14ac:dyDescent="0.2">
      <c r="D66" s="142"/>
    </row>
    <row r="67" spans="4:4" x14ac:dyDescent="0.2">
      <c r="D67" s="142"/>
    </row>
    <row r="68" spans="4:4" x14ac:dyDescent="0.2">
      <c r="D68" s="142"/>
    </row>
    <row r="69" spans="4:4" x14ac:dyDescent="0.2">
      <c r="D69" s="142"/>
    </row>
    <row r="70" spans="4:4" x14ac:dyDescent="0.2">
      <c r="D70" s="142"/>
    </row>
    <row r="71" spans="4:4" x14ac:dyDescent="0.2">
      <c r="D71" s="142"/>
    </row>
    <row r="72" spans="4:4" x14ac:dyDescent="0.2">
      <c r="D72" s="142"/>
    </row>
    <row r="73" spans="4:4" x14ac:dyDescent="0.2">
      <c r="D73" s="142"/>
    </row>
    <row r="74" spans="4:4" x14ac:dyDescent="0.2">
      <c r="D74" s="142"/>
    </row>
    <row r="75" spans="4:4" x14ac:dyDescent="0.2">
      <c r="D75" s="142"/>
    </row>
    <row r="76" spans="4:4" x14ac:dyDescent="0.2">
      <c r="D76" s="142"/>
    </row>
    <row r="77" spans="4:4" x14ac:dyDescent="0.2">
      <c r="D77" s="142"/>
    </row>
    <row r="78" spans="4:4" x14ac:dyDescent="0.2">
      <c r="D78" s="142"/>
    </row>
    <row r="79" spans="4:4" x14ac:dyDescent="0.2">
      <c r="D79" s="142"/>
    </row>
    <row r="80" spans="4:4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Zapletal Radek</cp:lastModifiedBy>
  <cp:lastPrinted>2014-02-28T09:52:57Z</cp:lastPrinted>
  <dcterms:created xsi:type="dcterms:W3CDTF">2009-04-08T07:15:50Z</dcterms:created>
  <dcterms:modified xsi:type="dcterms:W3CDTF">2019-02-04T15:15:33Z</dcterms:modified>
</cp:coreProperties>
</file>