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moravec\Desktop\Verejné obstarávanie\Rok 2022\14. Prechody pre chodcov\"/>
    </mc:Choice>
  </mc:AlternateContent>
  <xr:revisionPtr revIDLastSave="0" documentId="13_ncr:1_{FA56EC04-C8CA-4489-8A42-78F6F1C2180F}" xr6:coauthVersionLast="36" xr6:coauthVersionMax="36" xr10:uidLastSave="{00000000-0000-0000-0000-000000000000}"/>
  <bookViews>
    <workbookView xWindow="-120" yWindow="-120" windowWidth="29040" windowHeight="15840" activeTab="3" xr2:uid="{00000000-000D-0000-FFFF-FFFF00000000}"/>
  </bookViews>
  <sheets>
    <sheet name="Rekapitulácia stavby" sheetId="1" r:id="rId1"/>
    <sheet name="Objekt1 - Stavebné práce" sheetId="2" r:id="rId2"/>
    <sheet name="Objekt2 - Verejné osvetlenie" sheetId="3" r:id="rId3"/>
    <sheet name="Objekt3 - Trvalé dopravné..." sheetId="4" r:id="rId4"/>
  </sheets>
  <definedNames>
    <definedName name="_xlnm._FilterDatabase" localSheetId="1" hidden="1">'Objekt1 - Stavebné práce'!$C$120:$K$158</definedName>
    <definedName name="_xlnm._FilterDatabase" localSheetId="2" hidden="1">'Objekt2 - Verejné osvetlenie'!$C$117:$K$138</definedName>
    <definedName name="_xlnm._FilterDatabase" localSheetId="3" hidden="1">'Objekt3 - Trvalé dopravné...'!$C$117:$K$123</definedName>
    <definedName name="_xlnm.Print_Titles" localSheetId="1">'Objekt1 - Stavebné práce'!$120:$120</definedName>
    <definedName name="_xlnm.Print_Titles" localSheetId="2">'Objekt2 - Verejné osvetlenie'!$117:$117</definedName>
    <definedName name="_xlnm.Print_Titles" localSheetId="3">'Objekt3 - Trvalé dopravné...'!$117:$117</definedName>
    <definedName name="_xlnm.Print_Titles" localSheetId="0">'Rekapitulácia stavby'!$92:$92</definedName>
    <definedName name="_xlnm.Print_Area" localSheetId="1">'Objekt1 - Stavebné práce'!$C$4:$J$76,'Objekt1 - Stavebné práce'!$C$82:$J$102,'Objekt1 - Stavebné práce'!$C$108:$J$158</definedName>
    <definedName name="_xlnm.Print_Area" localSheetId="2">'Objekt2 - Verejné osvetlenie'!$C$4:$J$76,'Objekt2 - Verejné osvetlenie'!$C$82:$J$99,'Objekt2 - Verejné osvetlenie'!$C$105:$J$138</definedName>
    <definedName name="_xlnm.Print_Area" localSheetId="3">'Objekt3 - Trvalé dopravné...'!$C$4:$J$76,'Objekt3 - Trvalé dopravné...'!$C$82:$J$99,'Objekt3 - Trvalé dopravné...'!$C$105:$J$123</definedName>
    <definedName name="_xlnm.Print_Area" localSheetId="0">'Rekapitulácia stavby'!$D$4:$AO$76,'Rekapitulácia stavby'!$C$82:$AQ$98</definedName>
  </definedNames>
  <calcPr calcId="191029"/>
</workbook>
</file>

<file path=xl/calcChain.xml><?xml version="1.0" encoding="utf-8"?>
<calcChain xmlns="http://schemas.openxmlformats.org/spreadsheetml/2006/main">
  <c r="J121" i="3" l="1"/>
  <c r="J122" i="3"/>
  <c r="J123" i="3"/>
  <c r="J124" i="3"/>
  <c r="J125" i="3"/>
  <c r="J126" i="3"/>
  <c r="J158" i="2"/>
  <c r="J157" i="2"/>
  <c r="J156" i="2"/>
  <c r="J155" i="2"/>
  <c r="J154" i="2"/>
  <c r="J153" i="2"/>
  <c r="J152" i="2"/>
  <c r="J151" i="2"/>
  <c r="J150" i="2"/>
  <c r="J148" i="2"/>
  <c r="J147" i="2"/>
  <c r="J145" i="2"/>
  <c r="J144" i="2"/>
  <c r="J143" i="2"/>
  <c r="J142" i="2"/>
  <c r="J141" i="2"/>
  <c r="J140" i="2"/>
  <c r="J139" i="2"/>
  <c r="J137" i="2"/>
  <c r="J136" i="2"/>
  <c r="J37" i="4" l="1"/>
  <c r="J36" i="4"/>
  <c r="AY97" i="1" s="1"/>
  <c r="J35" i="4"/>
  <c r="AX97" i="1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2" i="4"/>
  <c r="E110" i="4"/>
  <c r="F89" i="4"/>
  <c r="E87" i="4"/>
  <c r="J24" i="4"/>
  <c r="E24" i="4"/>
  <c r="J92" i="4" s="1"/>
  <c r="J23" i="4"/>
  <c r="J21" i="4"/>
  <c r="E21" i="4"/>
  <c r="J114" i="4" s="1"/>
  <c r="J20" i="4"/>
  <c r="J18" i="4"/>
  <c r="J17" i="4"/>
  <c r="J15" i="4"/>
  <c r="E15" i="4"/>
  <c r="F91" i="4" s="1"/>
  <c r="J14" i="4"/>
  <c r="J112" i="4"/>
  <c r="E7" i="4"/>
  <c r="E85" i="4" s="1"/>
  <c r="J37" i="3"/>
  <c r="J36" i="3"/>
  <c r="AY96" i="1" s="1"/>
  <c r="J35" i="3"/>
  <c r="AX96" i="1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F112" i="3"/>
  <c r="E110" i="3"/>
  <c r="F89" i="3"/>
  <c r="E87" i="3"/>
  <c r="J24" i="3"/>
  <c r="E24" i="3"/>
  <c r="J115" i="3" s="1"/>
  <c r="J23" i="3"/>
  <c r="J21" i="3"/>
  <c r="E21" i="3"/>
  <c r="J91" i="3" s="1"/>
  <c r="J20" i="3"/>
  <c r="J18" i="3"/>
  <c r="J17" i="3"/>
  <c r="J15" i="3"/>
  <c r="E15" i="3"/>
  <c r="F114" i="3" s="1"/>
  <c r="J14" i="3"/>
  <c r="J89" i="3"/>
  <c r="E7" i="3"/>
  <c r="E108" i="3" s="1"/>
  <c r="J37" i="2"/>
  <c r="J36" i="2"/>
  <c r="AY95" i="1" s="1"/>
  <c r="J35" i="2"/>
  <c r="AX95" i="1" s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F115" i="2"/>
  <c r="E113" i="2"/>
  <c r="F89" i="2"/>
  <c r="E87" i="2"/>
  <c r="J24" i="2"/>
  <c r="E24" i="2"/>
  <c r="J118" i="2" s="1"/>
  <c r="J23" i="2"/>
  <c r="J21" i="2"/>
  <c r="E21" i="2"/>
  <c r="J117" i="2"/>
  <c r="J20" i="2"/>
  <c r="J18" i="2"/>
  <c r="J17" i="2"/>
  <c r="J15" i="2"/>
  <c r="E15" i="2"/>
  <c r="F91" i="2"/>
  <c r="J14" i="2"/>
  <c r="E7" i="2"/>
  <c r="E111" i="2" s="1"/>
  <c r="L90" i="1"/>
  <c r="AM90" i="1"/>
  <c r="AM89" i="1"/>
  <c r="L89" i="1"/>
  <c r="L87" i="1"/>
  <c r="L85" i="1"/>
  <c r="BK148" i="2"/>
  <c r="BK125" i="2"/>
  <c r="BK137" i="2"/>
  <c r="BK132" i="2"/>
  <c r="J130" i="2"/>
  <c r="J133" i="3"/>
  <c r="BK128" i="3"/>
  <c r="BK127" i="3"/>
  <c r="BK123" i="4"/>
  <c r="BK131" i="2"/>
  <c r="BK147" i="2"/>
  <c r="J134" i="2"/>
  <c r="BK135" i="2"/>
  <c r="J129" i="3"/>
  <c r="BK129" i="3"/>
  <c r="J134" i="3"/>
  <c r="J128" i="3"/>
  <c r="J135" i="3"/>
  <c r="J131" i="3"/>
  <c r="BK122" i="4"/>
  <c r="BK134" i="2"/>
  <c r="J131" i="2"/>
  <c r="BK144" i="2"/>
  <c r="BK128" i="2"/>
  <c r="BK127" i="2"/>
  <c r="J124" i="2"/>
  <c r="BK125" i="3"/>
  <c r="BK135" i="3"/>
  <c r="BK121" i="3"/>
  <c r="J137" i="3"/>
  <c r="J136" i="3"/>
  <c r="BK124" i="3"/>
  <c r="BK154" i="2"/>
  <c r="BK141" i="2"/>
  <c r="BK157" i="2"/>
  <c r="BK150" i="2"/>
  <c r="BK126" i="2"/>
  <c r="J126" i="2"/>
  <c r="BK126" i="3"/>
  <c r="J138" i="3"/>
  <c r="BK123" i="3"/>
  <c r="BK133" i="3"/>
  <c r="BK122" i="3"/>
  <c r="J130" i="3"/>
  <c r="J123" i="4"/>
  <c r="BK153" i="2"/>
  <c r="BK143" i="2"/>
  <c r="BK158" i="2"/>
  <c r="BK152" i="2"/>
  <c r="BK151" i="2"/>
  <c r="BK142" i="2"/>
  <c r="BK133" i="2"/>
  <c r="BK130" i="2"/>
  <c r="BK129" i="2"/>
  <c r="AS94" i="1"/>
  <c r="BK138" i="3"/>
  <c r="J132" i="3"/>
  <c r="J127" i="3"/>
  <c r="J122" i="4"/>
  <c r="BK156" i="2"/>
  <c r="J132" i="2"/>
  <c r="BK155" i="2"/>
  <c r="J135" i="2"/>
  <c r="BK145" i="2"/>
  <c r="BK136" i="2"/>
  <c r="J125" i="2"/>
  <c r="BK130" i="3"/>
  <c r="BK132" i="3"/>
  <c r="J121" i="4"/>
  <c r="BK140" i="2"/>
  <c r="J133" i="2"/>
  <c r="J129" i="2"/>
  <c r="BK139" i="2"/>
  <c r="BK124" i="2"/>
  <c r="J128" i="2"/>
  <c r="J127" i="2"/>
  <c r="BK136" i="3"/>
  <c r="BK137" i="3"/>
  <c r="BK134" i="3"/>
  <c r="BK131" i="3"/>
  <c r="BK121" i="4"/>
  <c r="R138" i="2" l="1"/>
  <c r="T146" i="2"/>
  <c r="BK138" i="2"/>
  <c r="R146" i="2"/>
  <c r="T120" i="3"/>
  <c r="T119" i="3" s="1"/>
  <c r="T118" i="3" s="1"/>
  <c r="R123" i="2"/>
  <c r="R149" i="2"/>
  <c r="T123" i="2"/>
  <c r="P146" i="2"/>
  <c r="BK120" i="3"/>
  <c r="J120" i="3" s="1"/>
  <c r="J98" i="3" s="1"/>
  <c r="P120" i="4"/>
  <c r="P119" i="4" s="1"/>
  <c r="P118" i="4" s="1"/>
  <c r="AU97" i="1" s="1"/>
  <c r="P138" i="2"/>
  <c r="BK149" i="2"/>
  <c r="J149" i="2" s="1"/>
  <c r="R120" i="3"/>
  <c r="R119" i="3" s="1"/>
  <c r="R118" i="3" s="1"/>
  <c r="BK120" i="4"/>
  <c r="BK119" i="4"/>
  <c r="J119" i="4" s="1"/>
  <c r="J97" i="4" s="1"/>
  <c r="BK123" i="2"/>
  <c r="J123" i="2" s="1"/>
  <c r="J98" i="2" s="1"/>
  <c r="T138" i="2"/>
  <c r="T149" i="2"/>
  <c r="R120" i="4"/>
  <c r="R119" i="4" s="1"/>
  <c r="R118" i="4" s="1"/>
  <c r="P123" i="2"/>
  <c r="BK146" i="2"/>
  <c r="J146" i="2" s="1"/>
  <c r="J100" i="2"/>
  <c r="P149" i="2"/>
  <c r="P120" i="3"/>
  <c r="P119" i="3" s="1"/>
  <c r="P118" i="3" s="1"/>
  <c r="AU96" i="1" s="1"/>
  <c r="T120" i="4"/>
  <c r="T119" i="4" s="1"/>
  <c r="T118" i="4" s="1"/>
  <c r="E108" i="4"/>
  <c r="F114" i="4"/>
  <c r="J115" i="4"/>
  <c r="J91" i="4"/>
  <c r="BF121" i="4"/>
  <c r="J89" i="4"/>
  <c r="BF122" i="4"/>
  <c r="BF123" i="4"/>
  <c r="J112" i="3"/>
  <c r="BF133" i="3"/>
  <c r="BF136" i="3"/>
  <c r="J92" i="3"/>
  <c r="E85" i="3"/>
  <c r="F91" i="3"/>
  <c r="BF126" i="3"/>
  <c r="BF132" i="3"/>
  <c r="BF137" i="3"/>
  <c r="J114" i="3"/>
  <c r="BF122" i="3"/>
  <c r="BF125" i="3"/>
  <c r="BF128" i="3"/>
  <c r="BF129" i="3"/>
  <c r="BF135" i="3"/>
  <c r="BF138" i="3"/>
  <c r="BF121" i="3"/>
  <c r="BF127" i="3"/>
  <c r="BF134" i="3"/>
  <c r="BF123" i="3"/>
  <c r="BF124" i="3"/>
  <c r="BF130" i="3"/>
  <c r="BF131" i="3"/>
  <c r="BF142" i="2"/>
  <c r="BF148" i="2"/>
  <c r="J91" i="2"/>
  <c r="F117" i="2"/>
  <c r="BF133" i="2"/>
  <c r="BF135" i="2"/>
  <c r="J92" i="2"/>
  <c r="F118" i="2"/>
  <c r="BF128" i="2"/>
  <c r="BF129" i="2"/>
  <c r="BF131" i="2"/>
  <c r="BF157" i="2"/>
  <c r="BF125" i="2"/>
  <c r="BF126" i="2"/>
  <c r="BF139" i="2"/>
  <c r="BF140" i="2"/>
  <c r="BF147" i="2"/>
  <c r="E85" i="2"/>
  <c r="BF134" i="2"/>
  <c r="BF136" i="2"/>
  <c r="BF143" i="2"/>
  <c r="BF145" i="2"/>
  <c r="BF150" i="2"/>
  <c r="BF154" i="2"/>
  <c r="BF158" i="2"/>
  <c r="BF124" i="2"/>
  <c r="BF127" i="2"/>
  <c r="BF130" i="2"/>
  <c r="BF132" i="2"/>
  <c r="BF137" i="2"/>
  <c r="BF141" i="2"/>
  <c r="BF144" i="2"/>
  <c r="BF151" i="2"/>
  <c r="BF152" i="2"/>
  <c r="BF153" i="2"/>
  <c r="BF155" i="2"/>
  <c r="BF156" i="2"/>
  <c r="J33" i="3"/>
  <c r="AV96" i="1" s="1"/>
  <c r="F35" i="3"/>
  <c r="BB96" i="1" s="1"/>
  <c r="F36" i="2"/>
  <c r="BC95" i="1" s="1"/>
  <c r="J33" i="4"/>
  <c r="AV97" i="1" s="1"/>
  <c r="F37" i="2"/>
  <c r="BD95" i="1" s="1"/>
  <c r="F33" i="4"/>
  <c r="AZ97" i="1" s="1"/>
  <c r="F35" i="2"/>
  <c r="BB95" i="1" s="1"/>
  <c r="F37" i="4"/>
  <c r="BD97" i="1" s="1"/>
  <c r="J33" i="2"/>
  <c r="AV95" i="1" s="1"/>
  <c r="F37" i="3"/>
  <c r="BD96" i="1" s="1"/>
  <c r="F33" i="3"/>
  <c r="AZ96" i="1" s="1"/>
  <c r="F36" i="3"/>
  <c r="BC96" i="1" s="1"/>
  <c r="F33" i="2"/>
  <c r="AZ95" i="1" s="1"/>
  <c r="F35" i="4"/>
  <c r="BB97" i="1" s="1"/>
  <c r="F36" i="4"/>
  <c r="BC97" i="1" s="1"/>
  <c r="J138" i="2" l="1"/>
  <c r="J99" i="2" s="1"/>
  <c r="BK119" i="3"/>
  <c r="BK118" i="3" s="1"/>
  <c r="J118" i="3" s="1"/>
  <c r="J96" i="3" s="1"/>
  <c r="BK122" i="2"/>
  <c r="J122" i="2" s="1"/>
  <c r="J97" i="2" s="1"/>
  <c r="J101" i="2"/>
  <c r="R122" i="2"/>
  <c r="R121" i="2" s="1"/>
  <c r="P122" i="2"/>
  <c r="P121" i="2" s="1"/>
  <c r="AU95" i="1" s="1"/>
  <c r="AU94" i="1" s="1"/>
  <c r="T122" i="2"/>
  <c r="T121" i="2" s="1"/>
  <c r="J120" i="4"/>
  <c r="J98" i="4" s="1"/>
  <c r="BK118" i="4"/>
  <c r="J118" i="4" s="1"/>
  <c r="J96" i="4" s="1"/>
  <c r="J34" i="2"/>
  <c r="AW95" i="1" s="1"/>
  <c r="AT95" i="1" s="1"/>
  <c r="AZ94" i="1"/>
  <c r="W29" i="1" s="1"/>
  <c r="F34" i="2"/>
  <c r="BA95" i="1" s="1"/>
  <c r="J30" i="3"/>
  <c r="AG96" i="1" s="1"/>
  <c r="J34" i="4"/>
  <c r="AW97" i="1" s="1"/>
  <c r="AT97" i="1" s="1"/>
  <c r="BC94" i="1"/>
  <c r="W32" i="1" s="1"/>
  <c r="J34" i="3"/>
  <c r="AW96" i="1" s="1"/>
  <c r="AT96" i="1" s="1"/>
  <c r="F34" i="4"/>
  <c r="BA97" i="1" s="1"/>
  <c r="BB94" i="1"/>
  <c r="W31" i="1" s="1"/>
  <c r="F34" i="3"/>
  <c r="BA96" i="1" s="1"/>
  <c r="BD94" i="1"/>
  <c r="W33" i="1" s="1"/>
  <c r="BK121" i="2" l="1"/>
  <c r="J121" i="2" s="1"/>
  <c r="J96" i="2" s="1"/>
  <c r="J119" i="3"/>
  <c r="J97" i="3" s="1"/>
  <c r="AN96" i="1"/>
  <c r="J39" i="3"/>
  <c r="J30" i="4"/>
  <c r="AG97" i="1" s="1"/>
  <c r="BA94" i="1"/>
  <c r="W30" i="1" s="1"/>
  <c r="AV94" i="1"/>
  <c r="AK29" i="1" s="1"/>
  <c r="AY94" i="1"/>
  <c r="AX94" i="1"/>
  <c r="J30" i="2" l="1"/>
  <c r="AG95" i="1" s="1"/>
  <c r="AG94" i="1" s="1"/>
  <c r="AK26" i="1" s="1"/>
  <c r="J39" i="4"/>
  <c r="AN97" i="1"/>
  <c r="AW94" i="1"/>
  <c r="AK30" i="1" s="1"/>
  <c r="AN95" i="1" l="1"/>
  <c r="J39" i="2"/>
  <c r="AK35" i="1"/>
  <c r="AT94" i="1"/>
  <c r="AN94" i="1" s="1"/>
</calcChain>
</file>

<file path=xl/sharedStrings.xml><?xml version="1.0" encoding="utf-8"?>
<sst xmlns="http://schemas.openxmlformats.org/spreadsheetml/2006/main" count="1263" uniqueCount="286">
  <si>
    <t>Export Komplet</t>
  </si>
  <si>
    <t/>
  </si>
  <si>
    <t>2.0</t>
  </si>
  <si>
    <t>False</t>
  </si>
  <si>
    <t>{07f7daa8-639d-4bf1-8ba4-25444ca97195}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</si>
  <si>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</si>
  <si>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</si>
  <si>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</si>
  <si>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</si>
  <si>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</si>
  <si>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</si>
  <si>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</si>
  <si>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</si>
  <si>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</si>
  <si>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</si>
  <si>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</si>
  <si>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</si>
  <si>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</si>
  <si>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</si>
  <si>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</si>
  <si>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</si>
  <si>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</si>
  <si>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</si>
  <si>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</si>
  <si>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</si>
  <si>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</si>
  <si>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</si>
  <si>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</si>
  <si>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</si>
  <si>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</si>
  <si>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</si>
  <si>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</si>
  <si>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</si>
  <si>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</si>
  <si>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</si>
  <si>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</si>
  <si>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</si>
  <si>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</si>
  <si>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</si>
  <si>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</si>
  <si>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</si>
  <si>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</si>
  <si>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</si>
  <si>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</si>
  <si>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</si>
  <si>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</si>
  <si>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</si>
  <si>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</si>
  <si>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</si>
  <si>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</si>
  <si>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</si>
  <si>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</si>
  <si>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</si>
  <si>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</si>
  <si>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</si>
  <si>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</si>
  <si>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</si>
  <si>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</si>
  <si>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</si>
  <si>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</si>
  <si>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</si>
  <si>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</si>
  <si>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</si>
  <si>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</si>
  <si>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</si>
  <si>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</si>
  <si>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</si>
  <si>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</si>
  <si>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</si>
  <si>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</si>
  <si>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</si>
  <si>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Objekt1</t>
  </si>
  <si>
    <t>Stavebné práce</t>
  </si>
  <si>
    <t>STA</t>
  </si>
  <si>
    <t>1</t>
  </si>
  <si>
    <t>{3dc2f8d2-1cdb-4d1e-8f46-dcf87ca2c9b0}</t>
  </si>
  <si>
    <t>Objekt2</t>
  </si>
  <si>
    <t>Verejné osvetlenie</t>
  </si>
  <si>
    <t>{f5e23ba8-80e5-42f3-a61c-9ac8cac3f955}</t>
  </si>
  <si>
    <t>Objekt3</t>
  </si>
  <si>
    <t>Trvalé dopravné značenie</t>
  </si>
  <si>
    <t>{60c3806b-a4ed-4a3e-8a48-c0f878ec43ae}</t>
  </si>
  <si>
    <t>KRYCÍ LIST ROZPOČTU</t>
  </si>
  <si>
    <t>Objekt:</t>
  </si>
  <si>
    <t>Objekt1 - Stavebné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</si>
  <si>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</si>
  <si>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</si>
  <si>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</si>
  <si>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</si>
  <si>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</si>
  <si>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</si>
  <si>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</si>
  <si>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</si>
  <si>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</si>
  <si>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</si>
  <si>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</si>
  <si>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</si>
  <si>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</si>
  <si>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</si>
  <si>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</si>
  <si>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</si>
  <si>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</si>
  <si>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</si>
  <si>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</si>
  <si>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</si>
  <si>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</si>
  <si>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</si>
  <si>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</si>
  <si>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</si>
  <si>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</si>
  <si>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</si>
  <si>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</si>
  <si>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272 11310-6121</t>
  </si>
  <si>
    <t>Rozobratie dlažby pre chodcov z betón. dlaždíc alebo tvárnic</t>
  </si>
  <si>
    <t>m2</t>
  </si>
  <si>
    <t>4</t>
  </si>
  <si>
    <t>2</t>
  </si>
  <si>
    <t>221 11310-7112</t>
  </si>
  <si>
    <t>Odstránenie podkladov alebo krytov z kameniva ťaž. hr. do 20 cm,</t>
  </si>
  <si>
    <t>3</t>
  </si>
  <si>
    <t>221 11310-7131</t>
  </si>
  <si>
    <t>Odstránenie podkladov alebo krytov z betónu prost. hr. do 15 cm</t>
  </si>
  <si>
    <t>6</t>
  </si>
  <si>
    <t>272 11320-2111</t>
  </si>
  <si>
    <t>Vytrhanie krajníkov alebo obrubníkov stojatých</t>
  </si>
  <si>
    <t>m</t>
  </si>
  <si>
    <t>8</t>
  </si>
  <si>
    <t>5</t>
  </si>
  <si>
    <t>Pol1</t>
  </si>
  <si>
    <t>Výkopy v zemníku na suchu v horn. tr. 3 do100m3</t>
  </si>
  <si>
    <t>m3</t>
  </si>
  <si>
    <t>10</t>
  </si>
  <si>
    <t>132301101</t>
  </si>
  <si>
    <t>Výkop ryhy šírky do 600mm hor 4 do100m3</t>
  </si>
  <si>
    <t>12</t>
  </si>
  <si>
    <t>7</t>
  </si>
  <si>
    <t>272 16270-1105</t>
  </si>
  <si>
    <t>Vodorovné premiestnenie výkopu do 10000 m horn. tr. 1-4</t>
  </si>
  <si>
    <t>14</t>
  </si>
  <si>
    <t>272 16710-1102</t>
  </si>
  <si>
    <t>Nakladanie výkopku nad 100 m3 v horn. tr. 1-4</t>
  </si>
  <si>
    <t>16</t>
  </si>
  <si>
    <t>9</t>
  </si>
  <si>
    <t>272 18040-2111</t>
  </si>
  <si>
    <t>Založenie parkového trávnika výsevom v rovine</t>
  </si>
  <si>
    <t>18</t>
  </si>
  <si>
    <t>M</t>
  </si>
  <si>
    <t>MAT 005 724000</t>
  </si>
  <si>
    <t>Zmes trávna parková sídlisková</t>
  </si>
  <si>
    <t>kg</t>
  </si>
  <si>
    <t>11</t>
  </si>
  <si>
    <t>272 18110-1102</t>
  </si>
  <si>
    <t>Úprava pláne v zárezoch v horn. tr. 1-4 so zhutnením</t>
  </si>
  <si>
    <t>22</t>
  </si>
  <si>
    <t>Pol2</t>
  </si>
  <si>
    <t>Rozprestretie ornice, sklon do 1:5 do 100 m2 hr. do 20 cm, včítane dodávky ornice</t>
  </si>
  <si>
    <t>24</t>
  </si>
  <si>
    <t>13</t>
  </si>
  <si>
    <t>171201202</t>
  </si>
  <si>
    <t>Uloženie sypaniny na skládky nad 100 do 1000 m3</t>
  </si>
  <si>
    <t>26</t>
  </si>
  <si>
    <t>171209002</t>
  </si>
  <si>
    <t>Poplatok za skladovanie - zemina a kamenivo (17 05) ostatné</t>
  </si>
  <si>
    <t>t</t>
  </si>
  <si>
    <t>28</t>
  </si>
  <si>
    <t>Komunikácie</t>
  </si>
  <si>
    <t>15</t>
  </si>
  <si>
    <t>221 56486-1111</t>
  </si>
  <si>
    <t>Podklad zo štrkodrte hr. 20 cm</t>
  </si>
  <si>
    <t>30</t>
  </si>
  <si>
    <t>Pol3</t>
  </si>
  <si>
    <t>Podklad z kameniva spevn. cementom KZC 2, hr. 10 cm</t>
  </si>
  <si>
    <t>32</t>
  </si>
  <si>
    <t>17</t>
  </si>
  <si>
    <t>MAT VM0 011</t>
  </si>
  <si>
    <t>Dlažba zámková DL60</t>
  </si>
  <si>
    <t>34</t>
  </si>
  <si>
    <t>MAT VM0 015</t>
  </si>
  <si>
    <t>Dlažba zámková pre nevidiacich farebná</t>
  </si>
  <si>
    <t>36</t>
  </si>
  <si>
    <t>19</t>
  </si>
  <si>
    <t>221 59621-1113</t>
  </si>
  <si>
    <t>Kladenie zámkovej dlažby pre chodcov hr. 60 mm sk. A nad 300 m2</t>
  </si>
  <si>
    <t>38</t>
  </si>
  <si>
    <t>MAT VM0 008</t>
  </si>
  <si>
    <t>Obrubník záhonový 100x5x20</t>
  </si>
  <si>
    <t>kus</t>
  </si>
  <si>
    <t>40</t>
  </si>
  <si>
    <t>21</t>
  </si>
  <si>
    <t>221 91656-1111</t>
  </si>
  <si>
    <t>Osadenie záhonového obrubníka betónového do lôžka z betónu s bočnou oporou</t>
  </si>
  <si>
    <t>42</t>
  </si>
  <si>
    <t>Rúrové vedenie</t>
  </si>
  <si>
    <t>Pol4</t>
  </si>
  <si>
    <t>Zriadenie priepustu pod chodník DN 300, v rigole pre odvod dažďových vôd</t>
  </si>
  <si>
    <t>44</t>
  </si>
  <si>
    <t>23</t>
  </si>
  <si>
    <t>271 89920-4111</t>
  </si>
  <si>
    <t>Zriadenie priepustu pod chodník DN 200, v rigole pre odvod dažďových vôd</t>
  </si>
  <si>
    <t>46</t>
  </si>
  <si>
    <t>Ostatné konštrukcie a práce-búranie</t>
  </si>
  <si>
    <t>31</t>
  </si>
  <si>
    <t>919541111.S</t>
  </si>
  <si>
    <t>Zhotovenie priepustu alebo zjazdu z rúr plastových HDPE ryhovaných hrdlových alebo spojkových DN 300</t>
  </si>
  <si>
    <t>-280736316</t>
  </si>
  <si>
    <t>286130032400.S</t>
  </si>
  <si>
    <t>Rúra HDPE na vodu PE100 PN10 SDR17 315x18,7x12 m</t>
  </si>
  <si>
    <t>-118867570</t>
  </si>
  <si>
    <t>272 91973-5122</t>
  </si>
  <si>
    <t>Rezanie stávajúceho betónového krytu alebo podkladu hr. do 10 cm</t>
  </si>
  <si>
    <t>48</t>
  </si>
  <si>
    <t>25</t>
  </si>
  <si>
    <t>221 97908-4216</t>
  </si>
  <si>
    <t>Vodor. doprava vybúraných hmôt po suchu do 5 km</t>
  </si>
  <si>
    <t>50</t>
  </si>
  <si>
    <t>221 97908-4219</t>
  </si>
  <si>
    <t>Príplatok za každých ďalších 5 km vybúr. hmôt nad 5km</t>
  </si>
  <si>
    <t>52</t>
  </si>
  <si>
    <t>27</t>
  </si>
  <si>
    <t>013 97913-1410</t>
  </si>
  <si>
    <t>Poplatok za ulož.a znešk.stav.sute na urč.sklád. -z demol.vozoviek "O"-ost.odpad</t>
  </si>
  <si>
    <t>54</t>
  </si>
  <si>
    <t>221 99822-4111</t>
  </si>
  <si>
    <t>Presun hmôt pre pozemné komunikácie, kryt betónový</t>
  </si>
  <si>
    <t>56</t>
  </si>
  <si>
    <t>29</t>
  </si>
  <si>
    <t>Pol5</t>
  </si>
  <si>
    <t>Dočasné dopravné značenie, zriadenie a odstránenie</t>
  </si>
  <si>
    <t>kpl</t>
  </si>
  <si>
    <t>58</t>
  </si>
  <si>
    <t>Pol6</t>
  </si>
  <si>
    <t>Vytýčenie existujúcich inžinierskych sietí</t>
  </si>
  <si>
    <t>60</t>
  </si>
  <si>
    <t>Objekt2 - Verejné osvetlenie</t>
  </si>
  <si>
    <t>M - Práce a dodávky M</t>
  </si>
  <si>
    <t xml:space="preserve">    21-M - Elektromontáže</t>
  </si>
  <si>
    <t>Práce a dodávky M</t>
  </si>
  <si>
    <t>21-M</t>
  </si>
  <si>
    <t>Elektromontáže</t>
  </si>
  <si>
    <t>Pol7</t>
  </si>
  <si>
    <t>Dodávka špeciál stožiar na nasvietenie prechodu pre chodcov</t>
  </si>
  <si>
    <t>ks</t>
  </si>
  <si>
    <t>Pol8</t>
  </si>
  <si>
    <t>Montáž stožiar na nasvietenie prechodu</t>
  </si>
  <si>
    <t>Pol9</t>
  </si>
  <si>
    <t>Dodávka výloznik na nasvietenie prechodov</t>
  </si>
  <si>
    <t>Pol10</t>
  </si>
  <si>
    <t>Dodávka výložník na nasvietenie prechodu - betón</t>
  </si>
  <si>
    <t>Pol11</t>
  </si>
  <si>
    <t>Montáž výložníka</t>
  </si>
  <si>
    <t>Pol12</t>
  </si>
  <si>
    <t>Dodavka svietidla LED na nasvetlenie prechodu pre chodcov</t>
  </si>
  <si>
    <t>Pol13</t>
  </si>
  <si>
    <t>Osadenie svietidla</t>
  </si>
  <si>
    <t>Pol14</t>
  </si>
  <si>
    <t>Zapojenie svietidla</t>
  </si>
  <si>
    <t>Pol15</t>
  </si>
  <si>
    <t>Dodávka stožiarovej výzbroje</t>
  </si>
  <si>
    <t>Pol16</t>
  </si>
  <si>
    <t>Zapojenie výzbroje</t>
  </si>
  <si>
    <t>Pol17</t>
  </si>
  <si>
    <t>Kábel závesný AES 2x16  + prislusenstvo - dodávka a montáž</t>
  </si>
  <si>
    <t>Pol18</t>
  </si>
  <si>
    <t>Vykop na zakladovu patku  vrátenie do pôvodného stavu</t>
  </si>
  <si>
    <t>Pol19</t>
  </si>
  <si>
    <t>Základová pätka príprava, osadenie, betonovanie</t>
  </si>
  <si>
    <t>Pol20</t>
  </si>
  <si>
    <t>Zemnenie stožiara</t>
  </si>
  <si>
    <t>Pol21</t>
  </si>
  <si>
    <t>Pripojenie na  existujuce vedenie</t>
  </si>
  <si>
    <t>Pol22</t>
  </si>
  <si>
    <t>Uprava terenu , odvoz zeminy a poplatok skládka</t>
  </si>
  <si>
    <t>Pol23</t>
  </si>
  <si>
    <t>Praca plosiny</t>
  </si>
  <si>
    <t>hod</t>
  </si>
  <si>
    <t>Pol24</t>
  </si>
  <si>
    <t>Revízna správa</t>
  </si>
  <si>
    <t>Objekt3 - Trvalé dopravné značenie</t>
  </si>
  <si>
    <t>Pol25</t>
  </si>
  <si>
    <t>Zvislé dopravné značenie, základný rozmer, s montážou 325-10 (IP6 - bez žltého zvýraznenia okraja)</t>
  </si>
  <si>
    <t>Pol26</t>
  </si>
  <si>
    <t>Vodorovné dopravné značenie : striekané farbou plochy 610 (V6b) vr. Predznačenia a reflexnej úpravy</t>
  </si>
  <si>
    <t>Pol27</t>
  </si>
  <si>
    <t>Vodiaca drážka pre nevidiacich–plast za studena 6,5m2 20,80 135,20 €</t>
  </si>
  <si>
    <t>MK HLAVNÁ NITRA JANÍKOVCE  PRIECHODY PRE CHODCOV PRI OC JEDNOTA A POŠTE</t>
  </si>
  <si>
    <t>Príloha č. 4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</si>
</sst>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4" fillId="0" borderId="0" xfId="0" applyFont="1" applyProtection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K6" sqref="K6:AO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72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20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" customHeight="1">
      <c r="B6" s="17"/>
      <c r="D6" s="22" t="s">
        <v>11</v>
      </c>
      <c r="K6" s="204" t="s">
        <v>284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12</v>
      </c>
      <c r="K7" s="21" t="s">
        <v>1</v>
      </c>
      <c r="AK7" s="23" t="s">
        <v>13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14</v>
      </c>
      <c r="K8" s="21" t="s">
        <v>15</v>
      </c>
      <c r="AK8" s="23" t="s">
        <v>16</v>
      </c>
      <c r="AN8" s="171"/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17</v>
      </c>
      <c r="AK10" s="23" t="s">
        <v>18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15</v>
      </c>
      <c r="AK11" s="23" t="s">
        <v>19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20</v>
      </c>
      <c r="AK13" s="23" t="s">
        <v>18</v>
      </c>
      <c r="AN13" s="21" t="s">
        <v>1</v>
      </c>
      <c r="AR13" s="17"/>
      <c r="BS13" s="14" t="s">
        <v>6</v>
      </c>
    </row>
    <row r="14" spans="1:74" ht="13.2">
      <c r="B14" s="17"/>
      <c r="E14" s="21"/>
      <c r="AK14" s="23" t="s">
        <v>19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21</v>
      </c>
      <c r="AK16" s="23" t="s">
        <v>18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15</v>
      </c>
      <c r="AK17" s="23" t="s">
        <v>19</v>
      </c>
      <c r="AN17" s="21" t="s">
        <v>1</v>
      </c>
      <c r="AR17" s="17"/>
      <c r="BS17" s="14" t="s">
        <v>22</v>
      </c>
    </row>
    <row r="18" spans="1:71" s="1" customFormat="1" ht="6.9" customHeight="1">
      <c r="B18" s="17"/>
      <c r="AR18" s="17"/>
      <c r="BS18" s="14" t="s">
        <v>23</v>
      </c>
    </row>
    <row r="19" spans="1:71" s="1" customFormat="1" ht="12" customHeight="1">
      <c r="B19" s="17"/>
      <c r="D19" s="23" t="s">
        <v>24</v>
      </c>
      <c r="AK19" s="23" t="s">
        <v>18</v>
      </c>
      <c r="AN19" s="21" t="s">
        <v>1</v>
      </c>
      <c r="AR19" s="17"/>
      <c r="BS19" s="14" t="s">
        <v>23</v>
      </c>
    </row>
    <row r="20" spans="1:71" s="1" customFormat="1" ht="18.45" customHeight="1">
      <c r="B20" s="17"/>
      <c r="E20" s="21" t="s">
        <v>15</v>
      </c>
      <c r="AK20" s="23" t="s">
        <v>19</v>
      </c>
      <c r="AN20" s="21" t="s">
        <v>1</v>
      </c>
      <c r="AR20" s="17"/>
      <c r="BS20" s="14" t="s">
        <v>22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6">
        <f>ROUND(AG94,2)</f>
        <v>0</v>
      </c>
      <c r="AL26" s="207"/>
      <c r="AM26" s="207"/>
      <c r="AN26" s="207"/>
      <c r="AO26" s="207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8" t="s">
        <v>27</v>
      </c>
      <c r="M28" s="208"/>
      <c r="N28" s="208"/>
      <c r="O28" s="208"/>
      <c r="P28" s="208"/>
      <c r="Q28" s="26"/>
      <c r="R28" s="26"/>
      <c r="S28" s="26"/>
      <c r="T28" s="26"/>
      <c r="U28" s="26"/>
      <c r="V28" s="26"/>
      <c r="W28" s="208" t="s">
        <v>28</v>
      </c>
      <c r="X28" s="208"/>
      <c r="Y28" s="208"/>
      <c r="Z28" s="208"/>
      <c r="AA28" s="208"/>
      <c r="AB28" s="208"/>
      <c r="AC28" s="208"/>
      <c r="AD28" s="208"/>
      <c r="AE28" s="208"/>
      <c r="AF28" s="26"/>
      <c r="AG28" s="26"/>
      <c r="AH28" s="26"/>
      <c r="AI28" s="26"/>
      <c r="AJ28" s="26"/>
      <c r="AK28" s="208" t="s">
        <v>29</v>
      </c>
      <c r="AL28" s="208"/>
      <c r="AM28" s="208"/>
      <c r="AN28" s="208"/>
      <c r="AO28" s="208"/>
      <c r="AP28" s="26"/>
      <c r="AQ28" s="26"/>
      <c r="AR28" s="27"/>
      <c r="BE28" s="26"/>
    </row>
    <row r="29" spans="1:71" s="3" customFormat="1" ht="14.4" customHeight="1">
      <c r="B29" s="31"/>
      <c r="D29" s="23" t="s">
        <v>30</v>
      </c>
      <c r="F29" s="32" t="s">
        <v>31</v>
      </c>
      <c r="L29" s="188">
        <v>0.2</v>
      </c>
      <c r="M29" s="187"/>
      <c r="N29" s="187"/>
      <c r="O29" s="187"/>
      <c r="P29" s="187"/>
      <c r="Q29" s="33"/>
      <c r="R29" s="33"/>
      <c r="S29" s="33"/>
      <c r="T29" s="33"/>
      <c r="U29" s="33"/>
      <c r="V29" s="33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F29" s="33"/>
      <c r="AG29" s="33"/>
      <c r="AH29" s="33"/>
      <c r="AI29" s="33"/>
      <c r="AJ29" s="33"/>
      <c r="AK29" s="186">
        <f>ROUND(AV94, 2)</f>
        <v>0</v>
      </c>
      <c r="AL29" s="187"/>
      <c r="AM29" s="187"/>
      <c r="AN29" s="187"/>
      <c r="AO29" s="187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32</v>
      </c>
      <c r="L30" s="202">
        <v>0.2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1"/>
    </row>
    <row r="31" spans="1:71" s="3" customFormat="1" ht="14.4" hidden="1" customHeight="1">
      <c r="B31" s="31"/>
      <c r="F31" s="23" t="s">
        <v>33</v>
      </c>
      <c r="L31" s="202">
        <v>0.2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1"/>
    </row>
    <row r="32" spans="1:71" s="3" customFormat="1" ht="14.4" hidden="1" customHeight="1">
      <c r="B32" s="31"/>
      <c r="F32" s="23" t="s">
        <v>34</v>
      </c>
      <c r="L32" s="202">
        <v>0.2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1"/>
    </row>
    <row r="33" spans="1:57" s="3" customFormat="1" ht="14.4" hidden="1" customHeight="1">
      <c r="B33" s="31"/>
      <c r="F33" s="32" t="s">
        <v>35</v>
      </c>
      <c r="L33" s="188">
        <v>0</v>
      </c>
      <c r="M33" s="187"/>
      <c r="N33" s="187"/>
      <c r="O33" s="187"/>
      <c r="P33" s="187"/>
      <c r="Q33" s="33"/>
      <c r="R33" s="33"/>
      <c r="S33" s="33"/>
      <c r="T33" s="33"/>
      <c r="U33" s="33"/>
      <c r="V33" s="33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F33" s="33"/>
      <c r="AG33" s="33"/>
      <c r="AH33" s="33"/>
      <c r="AI33" s="33"/>
      <c r="AJ33" s="33"/>
      <c r="AK33" s="186">
        <v>0</v>
      </c>
      <c r="AL33" s="187"/>
      <c r="AM33" s="187"/>
      <c r="AN33" s="187"/>
      <c r="AO33" s="187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36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37</v>
      </c>
      <c r="U35" s="37"/>
      <c r="V35" s="37"/>
      <c r="W35" s="37"/>
      <c r="X35" s="189" t="s">
        <v>38</v>
      </c>
      <c r="Y35" s="190"/>
      <c r="Z35" s="190"/>
      <c r="AA35" s="190"/>
      <c r="AB35" s="190"/>
      <c r="AC35" s="37"/>
      <c r="AD35" s="37"/>
      <c r="AE35" s="37"/>
      <c r="AF35" s="37"/>
      <c r="AG35" s="37"/>
      <c r="AH35" s="37"/>
      <c r="AI35" s="37"/>
      <c r="AJ35" s="37"/>
      <c r="AK35" s="191">
        <f>SUM(AK26:AK33)</f>
        <v>0</v>
      </c>
      <c r="AL35" s="190"/>
      <c r="AM35" s="190"/>
      <c r="AN35" s="190"/>
      <c r="AO35" s="192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39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40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41</v>
      </c>
      <c r="AI60" s="29"/>
      <c r="AJ60" s="29"/>
      <c r="AK60" s="29"/>
      <c r="AL60" s="29"/>
      <c r="AM60" s="42" t="s">
        <v>42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43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44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41</v>
      </c>
      <c r="AI75" s="29"/>
      <c r="AJ75" s="29"/>
      <c r="AK75" s="29"/>
      <c r="AL75" s="29"/>
      <c r="AM75" s="42" t="s">
        <v>42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AR84" s="48"/>
    </row>
    <row r="85" spans="1:91" s="5" customFormat="1" ht="36.9" customHeight="1">
      <c r="B85" s="49"/>
      <c r="C85" s="50" t="s">
        <v>11</v>
      </c>
      <c r="L85" s="177" t="str">
        <f>K6</f>
        <v>MK HLAVNÁ NITRA JANÍKOVCE  PRIECHODY PRE CHODCOV PRI OC JEDNOTA A POŠTE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14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16</v>
      </c>
      <c r="AJ87" s="26"/>
      <c r="AK87" s="26"/>
      <c r="AL87" s="26"/>
      <c r="AM87" s="179"/>
      <c r="AN87" s="179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17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21</v>
      </c>
      <c r="AJ89" s="26"/>
      <c r="AK89" s="26"/>
      <c r="AL89" s="26"/>
      <c r="AM89" s="180" t="str">
        <f>IF(E17="","",E17)</f>
        <v xml:space="preserve"> </v>
      </c>
      <c r="AN89" s="181"/>
      <c r="AO89" s="181"/>
      <c r="AP89" s="181"/>
      <c r="AQ89" s="26"/>
      <c r="AR89" s="27"/>
      <c r="AS89" s="182" t="s">
        <v>46</v>
      </c>
      <c r="AT89" s="18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20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/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80" t="str">
        <f>IF(E20="","",E20)</f>
        <v xml:space="preserve"> </v>
      </c>
      <c r="AN90" s="181"/>
      <c r="AO90" s="181"/>
      <c r="AP90" s="181"/>
      <c r="AQ90" s="26"/>
      <c r="AR90" s="27"/>
      <c r="AS90" s="184"/>
      <c r="AT90" s="18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4"/>
      <c r="AT91" s="18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95" t="s">
        <v>47</v>
      </c>
      <c r="D92" s="196"/>
      <c r="E92" s="196"/>
      <c r="F92" s="196"/>
      <c r="G92" s="196"/>
      <c r="H92" s="57"/>
      <c r="I92" s="197" t="s">
        <v>48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49</v>
      </c>
      <c r="AH92" s="196"/>
      <c r="AI92" s="196"/>
      <c r="AJ92" s="196"/>
      <c r="AK92" s="196"/>
      <c r="AL92" s="196"/>
      <c r="AM92" s="196"/>
      <c r="AN92" s="197" t="s">
        <v>50</v>
      </c>
      <c r="AO92" s="196"/>
      <c r="AP92" s="199"/>
      <c r="AQ92" s="58" t="s">
        <v>51</v>
      </c>
      <c r="AR92" s="27"/>
      <c r="AS92" s="59" t="s">
        <v>52</v>
      </c>
      <c r="AT92" s="60" t="s">
        <v>53</v>
      </c>
      <c r="AU92" s="60" t="s">
        <v>54</v>
      </c>
      <c r="AV92" s="60" t="s">
        <v>55</v>
      </c>
      <c r="AW92" s="60" t="s">
        <v>56</v>
      </c>
      <c r="AX92" s="60" t="s">
        <v>57</v>
      </c>
      <c r="AY92" s="60" t="s">
        <v>58</v>
      </c>
      <c r="AZ92" s="60" t="s">
        <v>59</v>
      </c>
      <c r="BA92" s="60" t="s">
        <v>60</v>
      </c>
      <c r="BB92" s="60" t="s">
        <v>61</v>
      </c>
      <c r="BC92" s="60" t="s">
        <v>62</v>
      </c>
      <c r="BD92" s="61" t="s">
        <v>63</v>
      </c>
      <c r="BE92" s="26"/>
    </row>
    <row r="93" spans="1:91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0">
        <f>ROUND(SUM(AG95:AG97),2)</f>
        <v>0</v>
      </c>
      <c r="AH94" s="200"/>
      <c r="AI94" s="200"/>
      <c r="AJ94" s="200"/>
      <c r="AK94" s="200"/>
      <c r="AL94" s="200"/>
      <c r="AM94" s="200"/>
      <c r="AN94" s="201">
        <f>SUM(AG94,AT94)</f>
        <v>0</v>
      </c>
      <c r="AO94" s="201"/>
      <c r="AP94" s="201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30.544779999999999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65</v>
      </c>
      <c r="BT94" s="74" t="s">
        <v>66</v>
      </c>
      <c r="BU94" s="75" t="s">
        <v>67</v>
      </c>
      <c r="BV94" s="74" t="s">
        <v>68</v>
      </c>
      <c r="BW94" s="74" t="s">
        <v>4</v>
      </c>
      <c r="BX94" s="74" t="s">
        <v>69</v>
      </c>
      <c r="CL94" s="74" t="s">
        <v>1</v>
      </c>
    </row>
    <row r="95" spans="1:91" s="7" customFormat="1" ht="16.5" customHeight="1">
      <c r="A95" s="76" t="s">
        <v>70</v>
      </c>
      <c r="B95" s="77"/>
      <c r="C95" s="78"/>
      <c r="D95" s="176" t="s">
        <v>71</v>
      </c>
      <c r="E95" s="176"/>
      <c r="F95" s="176"/>
      <c r="G95" s="176"/>
      <c r="H95" s="176"/>
      <c r="I95" s="79"/>
      <c r="J95" s="176" t="s">
        <v>72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4">
        <f>'Objekt1 - Stavebné práce'!J30</f>
        <v>0</v>
      </c>
      <c r="AH95" s="175"/>
      <c r="AI95" s="175"/>
      <c r="AJ95" s="175"/>
      <c r="AK95" s="175"/>
      <c r="AL95" s="175"/>
      <c r="AM95" s="175"/>
      <c r="AN95" s="174">
        <f>SUM(AG95,AT95)</f>
        <v>0</v>
      </c>
      <c r="AO95" s="175"/>
      <c r="AP95" s="175"/>
      <c r="AQ95" s="80" t="s">
        <v>73</v>
      </c>
      <c r="AR95" s="77"/>
      <c r="AS95" s="81">
        <v>0</v>
      </c>
      <c r="AT95" s="82">
        <f>ROUND(SUM(AV95:AW95),2)</f>
        <v>0</v>
      </c>
      <c r="AU95" s="83">
        <f>'Objekt1 - Stavebné práce'!P121</f>
        <v>30.544779999999999</v>
      </c>
      <c r="AV95" s="82">
        <f>'Objekt1 - Stavebné práce'!J33</f>
        <v>0</v>
      </c>
      <c r="AW95" s="82">
        <f>'Objekt1 - Stavebné práce'!J34</f>
        <v>0</v>
      </c>
      <c r="AX95" s="82">
        <f>'Objekt1 - Stavebné práce'!J35</f>
        <v>0</v>
      </c>
      <c r="AY95" s="82">
        <f>'Objekt1 - Stavebné práce'!J36</f>
        <v>0</v>
      </c>
      <c r="AZ95" s="82">
        <f>'Objekt1 - Stavebné práce'!F33</f>
        <v>0</v>
      </c>
      <c r="BA95" s="82">
        <f>'Objekt1 - Stavebné práce'!F34</f>
        <v>0</v>
      </c>
      <c r="BB95" s="82">
        <f>'Objekt1 - Stavebné práce'!F35</f>
        <v>0</v>
      </c>
      <c r="BC95" s="82">
        <f>'Objekt1 - Stavebné práce'!F36</f>
        <v>0</v>
      </c>
      <c r="BD95" s="84">
        <f>'Objekt1 - Stavebné práce'!F37</f>
        <v>0</v>
      </c>
      <c r="BT95" s="85" t="s">
        <v>74</v>
      </c>
      <c r="BV95" s="85" t="s">
        <v>68</v>
      </c>
      <c r="BW95" s="85" t="s">
        <v>75</v>
      </c>
      <c r="BX95" s="85" t="s">
        <v>4</v>
      </c>
      <c r="CL95" s="85" t="s">
        <v>1</v>
      </c>
      <c r="CM95" s="85" t="s">
        <v>66</v>
      </c>
    </row>
    <row r="96" spans="1:91" s="7" customFormat="1" ht="16.5" customHeight="1">
      <c r="A96" s="76" t="s">
        <v>70</v>
      </c>
      <c r="B96" s="77"/>
      <c r="C96" s="78"/>
      <c r="D96" s="176" t="s">
        <v>76</v>
      </c>
      <c r="E96" s="176"/>
      <c r="F96" s="176"/>
      <c r="G96" s="176"/>
      <c r="H96" s="176"/>
      <c r="I96" s="79"/>
      <c r="J96" s="176" t="s">
        <v>77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4">
        <f>'Objekt2 - Verejné osvetlenie'!J30</f>
        <v>0</v>
      </c>
      <c r="AH96" s="175"/>
      <c r="AI96" s="175"/>
      <c r="AJ96" s="175"/>
      <c r="AK96" s="175"/>
      <c r="AL96" s="175"/>
      <c r="AM96" s="175"/>
      <c r="AN96" s="174">
        <f>SUM(AG96,AT96)</f>
        <v>0</v>
      </c>
      <c r="AO96" s="175"/>
      <c r="AP96" s="175"/>
      <c r="AQ96" s="80" t="s">
        <v>73</v>
      </c>
      <c r="AR96" s="77"/>
      <c r="AS96" s="81">
        <v>0</v>
      </c>
      <c r="AT96" s="82">
        <f>ROUND(SUM(AV96:AW96),2)</f>
        <v>0</v>
      </c>
      <c r="AU96" s="83">
        <f>'Objekt2 - Verejné osvetlenie'!P118</f>
        <v>0</v>
      </c>
      <c r="AV96" s="82">
        <f>'Objekt2 - Verejné osvetlenie'!J33</f>
        <v>0</v>
      </c>
      <c r="AW96" s="82">
        <f>'Objekt2 - Verejné osvetlenie'!J34</f>
        <v>0</v>
      </c>
      <c r="AX96" s="82">
        <f>'Objekt2 - Verejné osvetlenie'!J35</f>
        <v>0</v>
      </c>
      <c r="AY96" s="82">
        <f>'Objekt2 - Verejné osvetlenie'!J36</f>
        <v>0</v>
      </c>
      <c r="AZ96" s="82">
        <f>'Objekt2 - Verejné osvetlenie'!F33</f>
        <v>0</v>
      </c>
      <c r="BA96" s="82">
        <f>'Objekt2 - Verejné osvetlenie'!F34</f>
        <v>0</v>
      </c>
      <c r="BB96" s="82">
        <f>'Objekt2 - Verejné osvetlenie'!F35</f>
        <v>0</v>
      </c>
      <c r="BC96" s="82">
        <f>'Objekt2 - Verejné osvetlenie'!F36</f>
        <v>0</v>
      </c>
      <c r="BD96" s="84">
        <f>'Objekt2 - Verejné osvetlenie'!F37</f>
        <v>0</v>
      </c>
      <c r="BT96" s="85" t="s">
        <v>74</v>
      </c>
      <c r="BV96" s="85" t="s">
        <v>68</v>
      </c>
      <c r="BW96" s="85" t="s">
        <v>78</v>
      </c>
      <c r="BX96" s="85" t="s">
        <v>4</v>
      </c>
      <c r="CL96" s="85" t="s">
        <v>1</v>
      </c>
      <c r="CM96" s="85" t="s">
        <v>66</v>
      </c>
    </row>
    <row r="97" spans="1:91" s="7" customFormat="1" ht="16.5" customHeight="1">
      <c r="A97" s="76" t="s">
        <v>70</v>
      </c>
      <c r="B97" s="77"/>
      <c r="C97" s="78"/>
      <c r="D97" s="176" t="s">
        <v>79</v>
      </c>
      <c r="E97" s="176"/>
      <c r="F97" s="176"/>
      <c r="G97" s="176"/>
      <c r="H97" s="176"/>
      <c r="I97" s="79"/>
      <c r="J97" s="176" t="s">
        <v>80</v>
      </c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4">
        <f>'Objekt3 - Trvalé dopravné...'!J30</f>
        <v>0</v>
      </c>
      <c r="AH97" s="175"/>
      <c r="AI97" s="175"/>
      <c r="AJ97" s="175"/>
      <c r="AK97" s="175"/>
      <c r="AL97" s="175"/>
      <c r="AM97" s="175"/>
      <c r="AN97" s="174">
        <f>SUM(AG97,AT97)</f>
        <v>0</v>
      </c>
      <c r="AO97" s="175"/>
      <c r="AP97" s="175"/>
      <c r="AQ97" s="80" t="s">
        <v>73</v>
      </c>
      <c r="AR97" s="77"/>
      <c r="AS97" s="86">
        <v>0</v>
      </c>
      <c r="AT97" s="87">
        <f>ROUND(SUM(AV97:AW97),2)</f>
        <v>0</v>
      </c>
      <c r="AU97" s="88">
        <f>'Objekt3 - Trvalé dopravné...'!P118</f>
        <v>0</v>
      </c>
      <c r="AV97" s="87">
        <f>'Objekt3 - Trvalé dopravné...'!J33</f>
        <v>0</v>
      </c>
      <c r="AW97" s="87">
        <f>'Objekt3 - Trvalé dopravné...'!J34</f>
        <v>0</v>
      </c>
      <c r="AX97" s="87">
        <f>'Objekt3 - Trvalé dopravné...'!J35</f>
        <v>0</v>
      </c>
      <c r="AY97" s="87">
        <f>'Objekt3 - Trvalé dopravné...'!J36</f>
        <v>0</v>
      </c>
      <c r="AZ97" s="87">
        <f>'Objekt3 - Trvalé dopravné...'!F33</f>
        <v>0</v>
      </c>
      <c r="BA97" s="87">
        <f>'Objekt3 - Trvalé dopravné...'!F34</f>
        <v>0</v>
      </c>
      <c r="BB97" s="87">
        <f>'Objekt3 - Trvalé dopravné...'!F35</f>
        <v>0</v>
      </c>
      <c r="BC97" s="87">
        <f>'Objekt3 - Trvalé dopravné...'!F36</f>
        <v>0</v>
      </c>
      <c r="BD97" s="89">
        <f>'Objekt3 - Trvalé dopravné...'!F37</f>
        <v>0</v>
      </c>
      <c r="BT97" s="85" t="s">
        <v>74</v>
      </c>
      <c r="BV97" s="85" t="s">
        <v>68</v>
      </c>
      <c r="BW97" s="85" t="s">
        <v>81</v>
      </c>
      <c r="BX97" s="85" t="s">
        <v>4</v>
      </c>
      <c r="CL97" s="85" t="s">
        <v>1</v>
      </c>
      <c r="CM97" s="85" t="s">
        <v>66</v>
      </c>
    </row>
    <row r="98" spans="1:91" s="2" customFormat="1" ht="30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  <row r="99" spans="1:91" s="2" customFormat="1" ht="6.9" customHeight="1">
      <c r="A99" s="26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27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</row>
  </sheetData>
  <mergeCells count="4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Objekt1 - Stavebné práce'!C2" display="/" xr:uid="{00000000-0004-0000-0000-000000000000}"/>
    <hyperlink ref="A96" location="'Objekt2 - Verejné osvetlenie'!C2" display="/" xr:uid="{00000000-0004-0000-0000-000001000000}"/>
    <hyperlink ref="A97" location="'Objekt3 - Trvalé dopravné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9"/>
  <sheetViews>
    <sheetView showGridLines="0" topLeftCell="A104" workbookViewId="0">
      <selection activeCell="V23" sqref="V2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75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" customHeight="1">
      <c r="B4" s="17"/>
      <c r="D4" s="18" t="s">
        <v>82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26.25" customHeight="1">
      <c r="B7" s="17"/>
      <c r="E7" s="210" t="str">
        <f>'Rekapitulácia stavby'!K6</f>
        <v>MK HLAVNÁ NITRA JANÍKOVCE  PRIECHODY PRE CHODCOV PRI OC JEDNOTA A POŠTE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83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84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</v>
      </c>
      <c r="E12" s="26"/>
      <c r="F12" s="21" t="s">
        <v>15</v>
      </c>
      <c r="G12" s="26"/>
      <c r="H12" s="26"/>
      <c r="I12" s="23" t="s">
        <v>16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6"/>
      <c r="G14" s="26"/>
      <c r="H14" s="26"/>
      <c r="I14" s="23" t="s">
        <v>18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19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20</v>
      </c>
      <c r="E17" s="26"/>
      <c r="F17" s="26"/>
      <c r="G17" s="26"/>
      <c r="H17" s="26"/>
      <c r="I17" s="23" t="s">
        <v>18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/>
      <c r="F18" s="203"/>
      <c r="G18" s="203"/>
      <c r="H18" s="203"/>
      <c r="I18" s="23" t="s">
        <v>19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18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19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18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19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205" t="s">
        <v>1</v>
      </c>
      <c r="F27" s="205"/>
      <c r="G27" s="205"/>
      <c r="H27" s="205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26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28</v>
      </c>
      <c r="G32" s="26"/>
      <c r="H32" s="26"/>
      <c r="I32" s="30" t="s">
        <v>27</v>
      </c>
      <c r="J32" s="30" t="s">
        <v>29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30</v>
      </c>
      <c r="E33" s="32" t="s">
        <v>31</v>
      </c>
      <c r="F33" s="97">
        <f>ROUND((SUM(BE121:BE158)),  2)</f>
        <v>0</v>
      </c>
      <c r="G33" s="98"/>
      <c r="H33" s="98"/>
      <c r="I33" s="99">
        <v>0.2</v>
      </c>
      <c r="J33" s="97">
        <f>ROUND(((SUM(BE121:BE158))*I33),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32</v>
      </c>
      <c r="F34" s="100">
        <f>ROUND((SUM(BF121:BF158)),  2)</f>
        <v>0</v>
      </c>
      <c r="G34" s="26"/>
      <c r="H34" s="26"/>
      <c r="I34" s="101">
        <v>0.2</v>
      </c>
      <c r="J34" s="100">
        <f>ROUND(((SUM(BF121:BF158))*I34),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33</v>
      </c>
      <c r="F35" s="100">
        <f>ROUND((SUM(BG121:BG158)),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34</v>
      </c>
      <c r="F36" s="100">
        <f>ROUND((SUM(BH121:BH158)),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35</v>
      </c>
      <c r="F37" s="97">
        <f>ROUND((SUM(BI121:BI158)),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36</v>
      </c>
      <c r="E39" s="57"/>
      <c r="F39" s="57"/>
      <c r="G39" s="104" t="s">
        <v>37</v>
      </c>
      <c r="H39" s="105" t="s">
        <v>38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41</v>
      </c>
      <c r="E61" s="29"/>
      <c r="F61" s="108" t="s">
        <v>42</v>
      </c>
      <c r="G61" s="42" t="s">
        <v>41</v>
      </c>
      <c r="H61" s="29"/>
      <c r="I61" s="29"/>
      <c r="J61" s="109" t="s">
        <v>42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41</v>
      </c>
      <c r="E76" s="29"/>
      <c r="F76" s="108" t="s">
        <v>42</v>
      </c>
      <c r="G76" s="42" t="s">
        <v>41</v>
      </c>
      <c r="H76" s="29"/>
      <c r="I76" s="29"/>
      <c r="J76" s="109" t="s">
        <v>42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0" t="str">
        <f>E7</f>
        <v>MK HLAVNÁ NITRA JANÍKOVCE  PRIECHODY PRE CHODCOV PRI OC JEDNOTA A POŠTE</v>
      </c>
      <c r="F85" s="211"/>
      <c r="G85" s="211"/>
      <c r="H85" s="211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83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Objekt1 - Stavebné práce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14</v>
      </c>
      <c r="D89" s="26"/>
      <c r="E89" s="26"/>
      <c r="F89" s="21" t="str">
        <f>F12</f>
        <v xml:space="preserve"> </v>
      </c>
      <c r="G89" s="26"/>
      <c r="H89" s="26"/>
      <c r="I89" s="23" t="s">
        <v>16</v>
      </c>
      <c r="J89" s="52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17</v>
      </c>
      <c r="D91" s="26"/>
      <c r="E91" s="26"/>
      <c r="F91" s="21" t="str">
        <f>E15</f>
        <v xml:space="preserve"> </v>
      </c>
      <c r="G91" s="26"/>
      <c r="H91" s="26"/>
      <c r="I91" s="23" t="s">
        <v>21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20</v>
      </c>
      <c r="D92" s="26"/>
      <c r="E92" s="26"/>
      <c r="F92" s="21"/>
      <c r="G92" s="26"/>
      <c r="H92" s="26"/>
      <c r="I92" s="23" t="s">
        <v>24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86</v>
      </c>
      <c r="D94" s="102"/>
      <c r="E94" s="102"/>
      <c r="F94" s="102"/>
      <c r="G94" s="102"/>
      <c r="H94" s="102"/>
      <c r="I94" s="102"/>
      <c r="J94" s="111" t="s">
        <v>87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88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89</v>
      </c>
    </row>
    <row r="97" spans="1:31" s="9" customFormat="1" ht="24.9" customHeight="1">
      <c r="B97" s="113"/>
      <c r="D97" s="114" t="s">
        <v>90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95" customHeight="1">
      <c r="B98" s="117"/>
      <c r="D98" s="118" t="s">
        <v>91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95" customHeight="1">
      <c r="B99" s="117"/>
      <c r="D99" s="118" t="s">
        <v>92</v>
      </c>
      <c r="E99" s="119"/>
      <c r="F99" s="119"/>
      <c r="G99" s="119"/>
      <c r="H99" s="119"/>
      <c r="I99" s="119"/>
      <c r="J99" s="120">
        <f>J138</f>
        <v>0</v>
      </c>
      <c r="L99" s="117"/>
    </row>
    <row r="100" spans="1:31" s="10" customFormat="1" ht="19.95" customHeight="1">
      <c r="B100" s="117"/>
      <c r="D100" s="118" t="s">
        <v>93</v>
      </c>
      <c r="E100" s="119"/>
      <c r="F100" s="119"/>
      <c r="G100" s="119"/>
      <c r="H100" s="119"/>
      <c r="I100" s="119"/>
      <c r="J100" s="120">
        <f>J146</f>
        <v>0</v>
      </c>
      <c r="L100" s="117"/>
    </row>
    <row r="101" spans="1:31" s="10" customFormat="1" ht="19.95" customHeight="1">
      <c r="B101" s="117"/>
      <c r="D101" s="118" t="s">
        <v>94</v>
      </c>
      <c r="E101" s="119"/>
      <c r="F101" s="119"/>
      <c r="G101" s="119"/>
      <c r="H101" s="119"/>
      <c r="I101" s="119"/>
      <c r="J101" s="120">
        <f>J149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" customHeight="1">
      <c r="A108" s="26"/>
      <c r="B108" s="27"/>
      <c r="C108" s="18" t="s">
        <v>95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6.25" customHeight="1">
      <c r="A111" s="26"/>
      <c r="B111" s="27"/>
      <c r="C111" s="26"/>
      <c r="D111" s="26"/>
      <c r="E111" s="210" t="str">
        <f>E7</f>
        <v>MK HLAVNÁ NITRA JANÍKOVCE  PRIECHODY PRE CHODCOV PRI OC JEDNOTA A POŠTE</v>
      </c>
      <c r="F111" s="211"/>
      <c r="G111" s="211"/>
      <c r="H111" s="211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83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7" t="str">
        <f>E9</f>
        <v>Objekt1 - Stavebné práce</v>
      </c>
      <c r="F113" s="209"/>
      <c r="G113" s="209"/>
      <c r="H113" s="209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14</v>
      </c>
      <c r="D115" s="26"/>
      <c r="E115" s="26"/>
      <c r="F115" s="21" t="str">
        <f>F12</f>
        <v xml:space="preserve"> </v>
      </c>
      <c r="G115" s="26"/>
      <c r="H115" s="26"/>
      <c r="I115" s="23" t="s">
        <v>16</v>
      </c>
      <c r="J115" s="52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15" customHeight="1">
      <c r="A117" s="26"/>
      <c r="B117" s="27"/>
      <c r="C117" s="23" t="s">
        <v>17</v>
      </c>
      <c r="D117" s="26"/>
      <c r="E117" s="26"/>
      <c r="F117" s="21" t="str">
        <f>E15</f>
        <v xml:space="preserve"> </v>
      </c>
      <c r="G117" s="26"/>
      <c r="H117" s="26"/>
      <c r="I117" s="23" t="s">
        <v>21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IF(E18="","",E18)</f>
        <v/>
      </c>
      <c r="G118" s="26"/>
      <c r="H118" s="26"/>
      <c r="I118" s="23" t="s">
        <v>24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96</v>
      </c>
      <c r="D120" s="124" t="s">
        <v>51</v>
      </c>
      <c r="E120" s="124" t="s">
        <v>47</v>
      </c>
      <c r="F120" s="124" t="s">
        <v>48</v>
      </c>
      <c r="G120" s="124" t="s">
        <v>97</v>
      </c>
      <c r="H120" s="124" t="s">
        <v>98</v>
      </c>
      <c r="I120" s="124" t="s">
        <v>99</v>
      </c>
      <c r="J120" s="125" t="s">
        <v>87</v>
      </c>
      <c r="K120" s="126" t="s">
        <v>100</v>
      </c>
      <c r="L120" s="127"/>
      <c r="M120" s="59" t="s">
        <v>1</v>
      </c>
      <c r="N120" s="60" t="s">
        <v>30</v>
      </c>
      <c r="O120" s="60" t="s">
        <v>101</v>
      </c>
      <c r="P120" s="60" t="s">
        <v>102</v>
      </c>
      <c r="Q120" s="60" t="s">
        <v>103</v>
      </c>
      <c r="R120" s="60" t="s">
        <v>104</v>
      </c>
      <c r="S120" s="60" t="s">
        <v>105</v>
      </c>
      <c r="T120" s="61" t="s">
        <v>106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5" customHeight="1">
      <c r="A121" s="26"/>
      <c r="B121" s="27"/>
      <c r="C121" s="66" t="s">
        <v>88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30.544779999999999</v>
      </c>
      <c r="Q121" s="63"/>
      <c r="R121" s="129">
        <f>R122</f>
        <v>68.464281499999998</v>
      </c>
      <c r="S121" s="63"/>
      <c r="T121" s="130">
        <f>T122</f>
        <v>27.019300000000001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65</v>
      </c>
      <c r="AU121" s="14" t="s">
        <v>89</v>
      </c>
      <c r="BK121" s="131">
        <f>BK122</f>
        <v>0</v>
      </c>
    </row>
    <row r="122" spans="1:65" s="12" customFormat="1" ht="25.95" customHeight="1">
      <c r="B122" s="132"/>
      <c r="D122" s="133" t="s">
        <v>65</v>
      </c>
      <c r="E122" s="134" t="s">
        <v>107</v>
      </c>
      <c r="F122" s="134" t="s">
        <v>108</v>
      </c>
      <c r="J122" s="135">
        <f>BK122</f>
        <v>0</v>
      </c>
      <c r="L122" s="132"/>
      <c r="M122" s="136"/>
      <c r="N122" s="137"/>
      <c r="O122" s="137"/>
      <c r="P122" s="138">
        <f>P123+P138+P146+P149</f>
        <v>30.544779999999999</v>
      </c>
      <c r="Q122" s="137"/>
      <c r="R122" s="138">
        <f>R123+R138+R146+R149</f>
        <v>68.464281499999998</v>
      </c>
      <c r="S122" s="137"/>
      <c r="T122" s="139">
        <f>T123+T138+T146+T149</f>
        <v>27.019300000000001</v>
      </c>
      <c r="AR122" s="133" t="s">
        <v>74</v>
      </c>
      <c r="AT122" s="140" t="s">
        <v>65</v>
      </c>
      <c r="AU122" s="140" t="s">
        <v>66</v>
      </c>
      <c r="AY122" s="133" t="s">
        <v>109</v>
      </c>
      <c r="BK122" s="141">
        <f>BK123+BK138+BK146+BK149</f>
        <v>0</v>
      </c>
    </row>
    <row r="123" spans="1:65" s="12" customFormat="1" ht="22.95" customHeight="1">
      <c r="B123" s="132"/>
      <c r="D123" s="133" t="s">
        <v>65</v>
      </c>
      <c r="E123" s="142" t="s">
        <v>74</v>
      </c>
      <c r="F123" s="142" t="s">
        <v>110</v>
      </c>
      <c r="J123" s="143">
        <f>BK123</f>
        <v>0</v>
      </c>
      <c r="L123" s="132"/>
      <c r="M123" s="136"/>
      <c r="N123" s="137"/>
      <c r="O123" s="137"/>
      <c r="P123" s="138">
        <f>SUM(P124:P137)</f>
        <v>29.575279999999999</v>
      </c>
      <c r="Q123" s="137"/>
      <c r="R123" s="138">
        <f>SUM(R124:R137)</f>
        <v>0</v>
      </c>
      <c r="S123" s="137"/>
      <c r="T123" s="139">
        <f>SUM(T124:T137)</f>
        <v>27.019300000000001</v>
      </c>
      <c r="AR123" s="133" t="s">
        <v>74</v>
      </c>
      <c r="AT123" s="140" t="s">
        <v>65</v>
      </c>
      <c r="AU123" s="140" t="s">
        <v>74</v>
      </c>
      <c r="AY123" s="133" t="s">
        <v>109</v>
      </c>
      <c r="BK123" s="141">
        <f>SUM(BK124:BK137)</f>
        <v>0</v>
      </c>
    </row>
    <row r="124" spans="1:65" s="2" customFormat="1" ht="24.15" customHeight="1">
      <c r="A124" s="26"/>
      <c r="B124" s="144"/>
      <c r="C124" s="145" t="s">
        <v>74</v>
      </c>
      <c r="D124" s="145" t="s">
        <v>111</v>
      </c>
      <c r="E124" s="146" t="s">
        <v>112</v>
      </c>
      <c r="F124" s="147" t="s">
        <v>113</v>
      </c>
      <c r="G124" s="148" t="s">
        <v>114</v>
      </c>
      <c r="H124" s="149">
        <v>27.98</v>
      </c>
      <c r="I124" s="149"/>
      <c r="J124" s="149">
        <f t="shared" ref="J124:J137" si="0">ROUND(I124*H124,3)</f>
        <v>0</v>
      </c>
      <c r="K124" s="150"/>
      <c r="L124" s="27"/>
      <c r="M124" s="151" t="s">
        <v>1</v>
      </c>
      <c r="N124" s="152" t="s">
        <v>32</v>
      </c>
      <c r="O124" s="153">
        <v>0</v>
      </c>
      <c r="P124" s="153">
        <f t="shared" ref="P124:P137" si="1">O124*H124</f>
        <v>0</v>
      </c>
      <c r="Q124" s="153">
        <v>0</v>
      </c>
      <c r="R124" s="153">
        <f t="shared" ref="R124:R137" si="2">Q124*H124</f>
        <v>0</v>
      </c>
      <c r="S124" s="153">
        <v>0.26</v>
      </c>
      <c r="T124" s="154">
        <f t="shared" ref="T124:T137" si="3">S124*H124</f>
        <v>7.2747999999999999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115</v>
      </c>
      <c r="AT124" s="155" t="s">
        <v>111</v>
      </c>
      <c r="AU124" s="155" t="s">
        <v>116</v>
      </c>
      <c r="AY124" s="14" t="s">
        <v>109</v>
      </c>
      <c r="BE124" s="156">
        <f t="shared" ref="BE124:BE137" si="4">IF(N124="základná",J124,0)</f>
        <v>0</v>
      </c>
      <c r="BF124" s="156">
        <f t="shared" ref="BF124:BF137" si="5">IF(N124="znížená",J124,0)</f>
        <v>0</v>
      </c>
      <c r="BG124" s="156">
        <f t="shared" ref="BG124:BG137" si="6">IF(N124="zákl. prenesená",J124,0)</f>
        <v>0</v>
      </c>
      <c r="BH124" s="156">
        <f t="shared" ref="BH124:BH137" si="7">IF(N124="zníž. prenesená",J124,0)</f>
        <v>0</v>
      </c>
      <c r="BI124" s="156">
        <f t="shared" ref="BI124:BI137" si="8">IF(N124="nulová",J124,0)</f>
        <v>0</v>
      </c>
      <c r="BJ124" s="14" t="s">
        <v>116</v>
      </c>
      <c r="BK124" s="157">
        <f t="shared" ref="BK124:BK137" si="9">ROUND(I124*H124,3)</f>
        <v>0</v>
      </c>
      <c r="BL124" s="14" t="s">
        <v>115</v>
      </c>
      <c r="BM124" s="155" t="s">
        <v>116</v>
      </c>
    </row>
    <row r="125" spans="1:65" s="2" customFormat="1" ht="24.15" customHeight="1">
      <c r="A125" s="26"/>
      <c r="B125" s="144"/>
      <c r="C125" s="145" t="s">
        <v>116</v>
      </c>
      <c r="D125" s="145" t="s">
        <v>111</v>
      </c>
      <c r="E125" s="146" t="s">
        <v>117</v>
      </c>
      <c r="F125" s="147" t="s">
        <v>118</v>
      </c>
      <c r="G125" s="148" t="s">
        <v>114</v>
      </c>
      <c r="H125" s="149">
        <v>36.1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32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0.24</v>
      </c>
      <c r="T125" s="154">
        <f t="shared" si="3"/>
        <v>8.6639999999999997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115</v>
      </c>
      <c r="AT125" s="155" t="s">
        <v>111</v>
      </c>
      <c r="AU125" s="155" t="s">
        <v>116</v>
      </c>
      <c r="AY125" s="14" t="s">
        <v>109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116</v>
      </c>
      <c r="BK125" s="157">
        <f t="shared" si="9"/>
        <v>0</v>
      </c>
      <c r="BL125" s="14" t="s">
        <v>115</v>
      </c>
      <c r="BM125" s="155" t="s">
        <v>115</v>
      </c>
    </row>
    <row r="126" spans="1:65" s="2" customFormat="1" ht="24.15" customHeight="1">
      <c r="A126" s="26"/>
      <c r="B126" s="144"/>
      <c r="C126" s="145" t="s">
        <v>119</v>
      </c>
      <c r="D126" s="145" t="s">
        <v>111</v>
      </c>
      <c r="E126" s="146" t="s">
        <v>120</v>
      </c>
      <c r="F126" s="147" t="s">
        <v>121</v>
      </c>
      <c r="G126" s="148" t="s">
        <v>114</v>
      </c>
      <c r="H126" s="149">
        <v>36.1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32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0.22500000000000001</v>
      </c>
      <c r="T126" s="154">
        <f t="shared" si="3"/>
        <v>8.1225000000000005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115</v>
      </c>
      <c r="AT126" s="155" t="s">
        <v>111</v>
      </c>
      <c r="AU126" s="155" t="s">
        <v>116</v>
      </c>
      <c r="AY126" s="14" t="s">
        <v>109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116</v>
      </c>
      <c r="BK126" s="157">
        <f t="shared" si="9"/>
        <v>0</v>
      </c>
      <c r="BL126" s="14" t="s">
        <v>115</v>
      </c>
      <c r="BM126" s="155" t="s">
        <v>122</v>
      </c>
    </row>
    <row r="127" spans="1:65" s="2" customFormat="1" ht="16.5" customHeight="1">
      <c r="A127" s="26"/>
      <c r="B127" s="144"/>
      <c r="C127" s="145" t="s">
        <v>115</v>
      </c>
      <c r="D127" s="145" t="s">
        <v>111</v>
      </c>
      <c r="E127" s="146" t="s">
        <v>123</v>
      </c>
      <c r="F127" s="147" t="s">
        <v>124</v>
      </c>
      <c r="G127" s="148" t="s">
        <v>125</v>
      </c>
      <c r="H127" s="149">
        <v>20.399999999999999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32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0.14499999999999999</v>
      </c>
      <c r="T127" s="154">
        <f t="shared" si="3"/>
        <v>2.9579999999999997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115</v>
      </c>
      <c r="AT127" s="155" t="s">
        <v>111</v>
      </c>
      <c r="AU127" s="155" t="s">
        <v>116</v>
      </c>
      <c r="AY127" s="14" t="s">
        <v>109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116</v>
      </c>
      <c r="BK127" s="157">
        <f t="shared" si="9"/>
        <v>0</v>
      </c>
      <c r="BL127" s="14" t="s">
        <v>115</v>
      </c>
      <c r="BM127" s="155" t="s">
        <v>126</v>
      </c>
    </row>
    <row r="128" spans="1:65" s="2" customFormat="1" ht="21.75" customHeight="1">
      <c r="A128" s="26"/>
      <c r="B128" s="144"/>
      <c r="C128" s="145" t="s">
        <v>127</v>
      </c>
      <c r="D128" s="145" t="s">
        <v>111</v>
      </c>
      <c r="E128" s="146" t="s">
        <v>128</v>
      </c>
      <c r="F128" s="147" t="s">
        <v>129</v>
      </c>
      <c r="G128" s="148" t="s">
        <v>130</v>
      </c>
      <c r="H128" s="149">
        <v>12.95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32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115</v>
      </c>
      <c r="AT128" s="155" t="s">
        <v>111</v>
      </c>
      <c r="AU128" s="155" t="s">
        <v>116</v>
      </c>
      <c r="AY128" s="14" t="s">
        <v>109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116</v>
      </c>
      <c r="BK128" s="157">
        <f t="shared" si="9"/>
        <v>0</v>
      </c>
      <c r="BL128" s="14" t="s">
        <v>115</v>
      </c>
      <c r="BM128" s="155" t="s">
        <v>131</v>
      </c>
    </row>
    <row r="129" spans="1:65" s="2" customFormat="1" ht="16.5" customHeight="1">
      <c r="A129" s="26"/>
      <c r="B129" s="144"/>
      <c r="C129" s="145" t="s">
        <v>122</v>
      </c>
      <c r="D129" s="145" t="s">
        <v>111</v>
      </c>
      <c r="E129" s="146" t="s">
        <v>132</v>
      </c>
      <c r="F129" s="147" t="s">
        <v>133</v>
      </c>
      <c r="G129" s="148" t="s">
        <v>130</v>
      </c>
      <c r="H129" s="149">
        <v>6.99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32</v>
      </c>
      <c r="O129" s="153">
        <v>4.2</v>
      </c>
      <c r="P129" s="153">
        <f t="shared" si="1"/>
        <v>29.358000000000001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115</v>
      </c>
      <c r="AT129" s="155" t="s">
        <v>111</v>
      </c>
      <c r="AU129" s="155" t="s">
        <v>116</v>
      </c>
      <c r="AY129" s="14" t="s">
        <v>109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116</v>
      </c>
      <c r="BK129" s="157">
        <f t="shared" si="9"/>
        <v>0</v>
      </c>
      <c r="BL129" s="14" t="s">
        <v>115</v>
      </c>
      <c r="BM129" s="155" t="s">
        <v>134</v>
      </c>
    </row>
    <row r="130" spans="1:65" s="2" customFormat="1" ht="24.15" customHeight="1">
      <c r="A130" s="26"/>
      <c r="B130" s="144"/>
      <c r="C130" s="145" t="s">
        <v>135</v>
      </c>
      <c r="D130" s="145" t="s">
        <v>111</v>
      </c>
      <c r="E130" s="146" t="s">
        <v>136</v>
      </c>
      <c r="F130" s="147" t="s">
        <v>137</v>
      </c>
      <c r="G130" s="148" t="s">
        <v>130</v>
      </c>
      <c r="H130" s="149">
        <v>19.940000000000001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32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115</v>
      </c>
      <c r="AT130" s="155" t="s">
        <v>111</v>
      </c>
      <c r="AU130" s="155" t="s">
        <v>116</v>
      </c>
      <c r="AY130" s="14" t="s">
        <v>109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116</v>
      </c>
      <c r="BK130" s="157">
        <f t="shared" si="9"/>
        <v>0</v>
      </c>
      <c r="BL130" s="14" t="s">
        <v>115</v>
      </c>
      <c r="BM130" s="155" t="s">
        <v>138</v>
      </c>
    </row>
    <row r="131" spans="1:65" s="2" customFormat="1" ht="16.5" customHeight="1">
      <c r="A131" s="26"/>
      <c r="B131" s="144"/>
      <c r="C131" s="145" t="s">
        <v>126</v>
      </c>
      <c r="D131" s="145" t="s">
        <v>111</v>
      </c>
      <c r="E131" s="146" t="s">
        <v>139</v>
      </c>
      <c r="F131" s="147" t="s">
        <v>140</v>
      </c>
      <c r="G131" s="148" t="s">
        <v>130</v>
      </c>
      <c r="H131" s="149">
        <v>19.940000000000001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32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115</v>
      </c>
      <c r="AT131" s="155" t="s">
        <v>111</v>
      </c>
      <c r="AU131" s="155" t="s">
        <v>116</v>
      </c>
      <c r="AY131" s="14" t="s">
        <v>109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116</v>
      </c>
      <c r="BK131" s="157">
        <f t="shared" si="9"/>
        <v>0</v>
      </c>
      <c r="BL131" s="14" t="s">
        <v>115</v>
      </c>
      <c r="BM131" s="155" t="s">
        <v>141</v>
      </c>
    </row>
    <row r="132" spans="1:65" s="2" customFormat="1" ht="16.5" customHeight="1">
      <c r="A132" s="26"/>
      <c r="B132" s="144"/>
      <c r="C132" s="145" t="s">
        <v>142</v>
      </c>
      <c r="D132" s="145" t="s">
        <v>111</v>
      </c>
      <c r="E132" s="146" t="s">
        <v>143</v>
      </c>
      <c r="F132" s="147" t="s">
        <v>144</v>
      </c>
      <c r="G132" s="148" t="s">
        <v>114</v>
      </c>
      <c r="H132" s="149">
        <v>50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32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115</v>
      </c>
      <c r="AT132" s="155" t="s">
        <v>111</v>
      </c>
      <c r="AU132" s="155" t="s">
        <v>116</v>
      </c>
      <c r="AY132" s="14" t="s">
        <v>109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116</v>
      </c>
      <c r="BK132" s="157">
        <f t="shared" si="9"/>
        <v>0</v>
      </c>
      <c r="BL132" s="14" t="s">
        <v>115</v>
      </c>
      <c r="BM132" s="155" t="s">
        <v>145</v>
      </c>
    </row>
    <row r="133" spans="1:65" s="2" customFormat="1" ht="16.5" customHeight="1">
      <c r="A133" s="26"/>
      <c r="B133" s="144"/>
      <c r="C133" s="158" t="s">
        <v>131</v>
      </c>
      <c r="D133" s="158" t="s">
        <v>146</v>
      </c>
      <c r="E133" s="159" t="s">
        <v>147</v>
      </c>
      <c r="F133" s="160" t="s">
        <v>148</v>
      </c>
      <c r="G133" s="161" t="s">
        <v>149</v>
      </c>
      <c r="H133" s="162">
        <v>3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32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126</v>
      </c>
      <c r="AT133" s="155" t="s">
        <v>146</v>
      </c>
      <c r="AU133" s="155" t="s">
        <v>116</v>
      </c>
      <c r="AY133" s="14" t="s">
        <v>109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116</v>
      </c>
      <c r="BK133" s="157">
        <f t="shared" si="9"/>
        <v>0</v>
      </c>
      <c r="BL133" s="14" t="s">
        <v>115</v>
      </c>
      <c r="BM133" s="155" t="s">
        <v>7</v>
      </c>
    </row>
    <row r="134" spans="1:65" s="2" customFormat="1" ht="21.75" customHeight="1">
      <c r="A134" s="26"/>
      <c r="B134" s="144"/>
      <c r="C134" s="145" t="s">
        <v>150</v>
      </c>
      <c r="D134" s="145" t="s">
        <v>111</v>
      </c>
      <c r="E134" s="146" t="s">
        <v>151</v>
      </c>
      <c r="F134" s="147" t="s">
        <v>152</v>
      </c>
      <c r="G134" s="148" t="s">
        <v>114</v>
      </c>
      <c r="H134" s="149">
        <v>65.5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32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115</v>
      </c>
      <c r="AT134" s="155" t="s">
        <v>111</v>
      </c>
      <c r="AU134" s="155" t="s">
        <v>116</v>
      </c>
      <c r="AY134" s="14" t="s">
        <v>109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116</v>
      </c>
      <c r="BK134" s="157">
        <f t="shared" si="9"/>
        <v>0</v>
      </c>
      <c r="BL134" s="14" t="s">
        <v>115</v>
      </c>
      <c r="BM134" s="155" t="s">
        <v>153</v>
      </c>
    </row>
    <row r="135" spans="1:65" s="2" customFormat="1" ht="24.15" customHeight="1">
      <c r="A135" s="26"/>
      <c r="B135" s="144"/>
      <c r="C135" s="145" t="s">
        <v>134</v>
      </c>
      <c r="D135" s="145" t="s">
        <v>111</v>
      </c>
      <c r="E135" s="146" t="s">
        <v>154</v>
      </c>
      <c r="F135" s="147" t="s">
        <v>155</v>
      </c>
      <c r="G135" s="148" t="s">
        <v>114</v>
      </c>
      <c r="H135" s="149">
        <v>50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32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115</v>
      </c>
      <c r="AT135" s="155" t="s">
        <v>111</v>
      </c>
      <c r="AU135" s="155" t="s">
        <v>116</v>
      </c>
      <c r="AY135" s="14" t="s">
        <v>109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116</v>
      </c>
      <c r="BK135" s="157">
        <f t="shared" si="9"/>
        <v>0</v>
      </c>
      <c r="BL135" s="14" t="s">
        <v>115</v>
      </c>
      <c r="BM135" s="155" t="s">
        <v>156</v>
      </c>
    </row>
    <row r="136" spans="1:65" s="2" customFormat="1" ht="21.75" customHeight="1">
      <c r="A136" s="26"/>
      <c r="B136" s="144"/>
      <c r="C136" s="145" t="s">
        <v>157</v>
      </c>
      <c r="D136" s="145" t="s">
        <v>111</v>
      </c>
      <c r="E136" s="146" t="s">
        <v>158</v>
      </c>
      <c r="F136" s="147" t="s">
        <v>159</v>
      </c>
      <c r="G136" s="148" t="s">
        <v>130</v>
      </c>
      <c r="H136" s="149">
        <v>27.16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32</v>
      </c>
      <c r="O136" s="153">
        <v>8.0000000000000002E-3</v>
      </c>
      <c r="P136" s="153">
        <f t="shared" si="1"/>
        <v>0.21728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115</v>
      </c>
      <c r="AT136" s="155" t="s">
        <v>111</v>
      </c>
      <c r="AU136" s="155" t="s">
        <v>116</v>
      </c>
      <c r="AY136" s="14" t="s">
        <v>109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116</v>
      </c>
      <c r="BK136" s="157">
        <f t="shared" si="9"/>
        <v>0</v>
      </c>
      <c r="BL136" s="14" t="s">
        <v>115</v>
      </c>
      <c r="BM136" s="155" t="s">
        <v>160</v>
      </c>
    </row>
    <row r="137" spans="1:65" s="2" customFormat="1" ht="24.15" customHeight="1">
      <c r="A137" s="26"/>
      <c r="B137" s="144"/>
      <c r="C137" s="145" t="s">
        <v>138</v>
      </c>
      <c r="D137" s="145" t="s">
        <v>111</v>
      </c>
      <c r="E137" s="146" t="s">
        <v>161</v>
      </c>
      <c r="F137" s="147" t="s">
        <v>162</v>
      </c>
      <c r="G137" s="148" t="s">
        <v>163</v>
      </c>
      <c r="H137" s="149">
        <v>48.89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32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115</v>
      </c>
      <c r="AT137" s="155" t="s">
        <v>111</v>
      </c>
      <c r="AU137" s="155" t="s">
        <v>116</v>
      </c>
      <c r="AY137" s="14" t="s">
        <v>109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116</v>
      </c>
      <c r="BK137" s="157">
        <f t="shared" si="9"/>
        <v>0</v>
      </c>
      <c r="BL137" s="14" t="s">
        <v>115</v>
      </c>
      <c r="BM137" s="155" t="s">
        <v>164</v>
      </c>
    </row>
    <row r="138" spans="1:65" s="12" customFormat="1" ht="22.95" customHeight="1">
      <c r="B138" s="132"/>
      <c r="D138" s="133" t="s">
        <v>65</v>
      </c>
      <c r="E138" s="142" t="s">
        <v>127</v>
      </c>
      <c r="F138" s="142" t="s">
        <v>165</v>
      </c>
      <c r="J138" s="143">
        <f>BK138</f>
        <v>0</v>
      </c>
      <c r="L138" s="132"/>
      <c r="M138" s="136"/>
      <c r="N138" s="137"/>
      <c r="O138" s="137"/>
      <c r="P138" s="138">
        <f>SUM(P139:P145)</f>
        <v>0</v>
      </c>
      <c r="Q138" s="137"/>
      <c r="R138" s="138">
        <f>SUM(R139:R145)</f>
        <v>68.383470000000003</v>
      </c>
      <c r="S138" s="137"/>
      <c r="T138" s="139">
        <f>SUM(T139:T145)</f>
        <v>0</v>
      </c>
      <c r="AR138" s="133" t="s">
        <v>74</v>
      </c>
      <c r="AT138" s="140" t="s">
        <v>65</v>
      </c>
      <c r="AU138" s="140" t="s">
        <v>74</v>
      </c>
      <c r="AY138" s="133" t="s">
        <v>109</v>
      </c>
      <c r="BK138" s="141">
        <f>SUM(BK139:BK145)</f>
        <v>0</v>
      </c>
    </row>
    <row r="139" spans="1:65" s="2" customFormat="1" ht="16.5" customHeight="1">
      <c r="A139" s="26"/>
      <c r="B139" s="144"/>
      <c r="C139" s="145" t="s">
        <v>166</v>
      </c>
      <c r="D139" s="145" t="s">
        <v>111</v>
      </c>
      <c r="E139" s="146" t="s">
        <v>167</v>
      </c>
      <c r="F139" s="147" t="s">
        <v>168</v>
      </c>
      <c r="G139" s="148" t="s">
        <v>114</v>
      </c>
      <c r="H139" s="149">
        <v>65.5</v>
      </c>
      <c r="I139" s="149"/>
      <c r="J139" s="149">
        <f t="shared" ref="J139:J145" si="10">ROUND(I139*H139,3)</f>
        <v>0</v>
      </c>
      <c r="K139" s="150"/>
      <c r="L139" s="27"/>
      <c r="M139" s="151" t="s">
        <v>1</v>
      </c>
      <c r="N139" s="152" t="s">
        <v>32</v>
      </c>
      <c r="O139" s="153">
        <v>0</v>
      </c>
      <c r="P139" s="153">
        <f t="shared" ref="P139:P145" si="11">O139*H139</f>
        <v>0</v>
      </c>
      <c r="Q139" s="153">
        <v>0.37080000000000002</v>
      </c>
      <c r="R139" s="153">
        <f t="shared" ref="R139:R145" si="12">Q139*H139</f>
        <v>24.287400000000002</v>
      </c>
      <c r="S139" s="153">
        <v>0</v>
      </c>
      <c r="T139" s="154">
        <f t="shared" ref="T139:T145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115</v>
      </c>
      <c r="AT139" s="155" t="s">
        <v>111</v>
      </c>
      <c r="AU139" s="155" t="s">
        <v>116</v>
      </c>
      <c r="AY139" s="14" t="s">
        <v>109</v>
      </c>
      <c r="BE139" s="156">
        <f t="shared" ref="BE139:BE145" si="14">IF(N139="základná",J139,0)</f>
        <v>0</v>
      </c>
      <c r="BF139" s="156">
        <f t="shared" ref="BF139:BF145" si="15">IF(N139="znížená",J139,0)</f>
        <v>0</v>
      </c>
      <c r="BG139" s="156">
        <f t="shared" ref="BG139:BG145" si="16">IF(N139="zákl. prenesená",J139,0)</f>
        <v>0</v>
      </c>
      <c r="BH139" s="156">
        <f t="shared" ref="BH139:BH145" si="17">IF(N139="zníž. prenesená",J139,0)</f>
        <v>0</v>
      </c>
      <c r="BI139" s="156">
        <f t="shared" ref="BI139:BI145" si="18">IF(N139="nulová",J139,0)</f>
        <v>0</v>
      </c>
      <c r="BJ139" s="14" t="s">
        <v>116</v>
      </c>
      <c r="BK139" s="157">
        <f t="shared" ref="BK139:BK145" si="19">ROUND(I139*H139,3)</f>
        <v>0</v>
      </c>
      <c r="BL139" s="14" t="s">
        <v>115</v>
      </c>
      <c r="BM139" s="155" t="s">
        <v>169</v>
      </c>
    </row>
    <row r="140" spans="1:65" s="2" customFormat="1" ht="24.15" customHeight="1">
      <c r="A140" s="26"/>
      <c r="B140" s="144"/>
      <c r="C140" s="145" t="s">
        <v>141</v>
      </c>
      <c r="D140" s="145" t="s">
        <v>111</v>
      </c>
      <c r="E140" s="146" t="s">
        <v>170</v>
      </c>
      <c r="F140" s="147" t="s">
        <v>171</v>
      </c>
      <c r="G140" s="148" t="s">
        <v>114</v>
      </c>
      <c r="H140" s="149">
        <v>65.5</v>
      </c>
      <c r="I140" s="149"/>
      <c r="J140" s="149">
        <f t="shared" si="10"/>
        <v>0</v>
      </c>
      <c r="K140" s="150"/>
      <c r="L140" s="27"/>
      <c r="M140" s="151" t="s">
        <v>1</v>
      </c>
      <c r="N140" s="152" t="s">
        <v>32</v>
      </c>
      <c r="O140" s="153">
        <v>0</v>
      </c>
      <c r="P140" s="153">
        <f t="shared" si="11"/>
        <v>0</v>
      </c>
      <c r="Q140" s="153">
        <v>0.30834</v>
      </c>
      <c r="R140" s="153">
        <f t="shared" si="12"/>
        <v>20.196270000000002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115</v>
      </c>
      <c r="AT140" s="155" t="s">
        <v>111</v>
      </c>
      <c r="AU140" s="155" t="s">
        <v>116</v>
      </c>
      <c r="AY140" s="14" t="s">
        <v>109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116</v>
      </c>
      <c r="BK140" s="157">
        <f t="shared" si="19"/>
        <v>0</v>
      </c>
      <c r="BL140" s="14" t="s">
        <v>115</v>
      </c>
      <c r="BM140" s="155" t="s">
        <v>172</v>
      </c>
    </row>
    <row r="141" spans="1:65" s="2" customFormat="1" ht="16.5" customHeight="1">
      <c r="A141" s="26"/>
      <c r="B141" s="144"/>
      <c r="C141" s="158" t="s">
        <v>173</v>
      </c>
      <c r="D141" s="158" t="s">
        <v>146</v>
      </c>
      <c r="E141" s="159" t="s">
        <v>174</v>
      </c>
      <c r="F141" s="160" t="s">
        <v>175</v>
      </c>
      <c r="G141" s="161" t="s">
        <v>114</v>
      </c>
      <c r="H141" s="162">
        <v>51.74</v>
      </c>
      <c r="I141" s="162"/>
      <c r="J141" s="162">
        <f t="shared" si="10"/>
        <v>0</v>
      </c>
      <c r="K141" s="163"/>
      <c r="L141" s="164"/>
      <c r="M141" s="165" t="s">
        <v>1</v>
      </c>
      <c r="N141" s="166" t="s">
        <v>32</v>
      </c>
      <c r="O141" s="153">
        <v>0</v>
      </c>
      <c r="P141" s="153">
        <f t="shared" si="11"/>
        <v>0</v>
      </c>
      <c r="Q141" s="153">
        <v>0.13</v>
      </c>
      <c r="R141" s="153">
        <f t="shared" si="12"/>
        <v>6.7262000000000004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126</v>
      </c>
      <c r="AT141" s="155" t="s">
        <v>146</v>
      </c>
      <c r="AU141" s="155" t="s">
        <v>116</v>
      </c>
      <c r="AY141" s="14" t="s">
        <v>109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116</v>
      </c>
      <c r="BK141" s="157">
        <f t="shared" si="19"/>
        <v>0</v>
      </c>
      <c r="BL141" s="14" t="s">
        <v>115</v>
      </c>
      <c r="BM141" s="155" t="s">
        <v>176</v>
      </c>
    </row>
    <row r="142" spans="1:65" s="2" customFormat="1" ht="16.5" customHeight="1">
      <c r="A142" s="26"/>
      <c r="B142" s="144"/>
      <c r="C142" s="158" t="s">
        <v>145</v>
      </c>
      <c r="D142" s="158" t="s">
        <v>146</v>
      </c>
      <c r="E142" s="159" t="s">
        <v>177</v>
      </c>
      <c r="F142" s="160" t="s">
        <v>178</v>
      </c>
      <c r="G142" s="161" t="s">
        <v>114</v>
      </c>
      <c r="H142" s="162">
        <v>23.65</v>
      </c>
      <c r="I142" s="162"/>
      <c r="J142" s="162">
        <f t="shared" si="10"/>
        <v>0</v>
      </c>
      <c r="K142" s="163"/>
      <c r="L142" s="164"/>
      <c r="M142" s="165" t="s">
        <v>1</v>
      </c>
      <c r="N142" s="166" t="s">
        <v>32</v>
      </c>
      <c r="O142" s="153">
        <v>0</v>
      </c>
      <c r="P142" s="153">
        <f t="shared" si="11"/>
        <v>0</v>
      </c>
      <c r="Q142" s="153">
        <v>0.13</v>
      </c>
      <c r="R142" s="153">
        <f t="shared" si="12"/>
        <v>3.0745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126</v>
      </c>
      <c r="AT142" s="155" t="s">
        <v>146</v>
      </c>
      <c r="AU142" s="155" t="s">
        <v>116</v>
      </c>
      <c r="AY142" s="14" t="s">
        <v>109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116</v>
      </c>
      <c r="BK142" s="157">
        <f t="shared" si="19"/>
        <v>0</v>
      </c>
      <c r="BL142" s="14" t="s">
        <v>115</v>
      </c>
      <c r="BM142" s="155" t="s">
        <v>179</v>
      </c>
    </row>
    <row r="143" spans="1:65" s="2" customFormat="1" ht="24.15" customHeight="1">
      <c r="A143" s="26"/>
      <c r="B143" s="144"/>
      <c r="C143" s="145" t="s">
        <v>180</v>
      </c>
      <c r="D143" s="145" t="s">
        <v>111</v>
      </c>
      <c r="E143" s="146" t="s">
        <v>181</v>
      </c>
      <c r="F143" s="147" t="s">
        <v>182</v>
      </c>
      <c r="G143" s="148" t="s">
        <v>114</v>
      </c>
      <c r="H143" s="149">
        <v>73.2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32</v>
      </c>
      <c r="O143" s="153">
        <v>0</v>
      </c>
      <c r="P143" s="153">
        <f t="shared" si="11"/>
        <v>0</v>
      </c>
      <c r="Q143" s="153">
        <v>9.2499999999999999E-2</v>
      </c>
      <c r="R143" s="153">
        <f t="shared" si="12"/>
        <v>6.7709999999999999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115</v>
      </c>
      <c r="AT143" s="155" t="s">
        <v>111</v>
      </c>
      <c r="AU143" s="155" t="s">
        <v>116</v>
      </c>
      <c r="AY143" s="14" t="s">
        <v>109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116</v>
      </c>
      <c r="BK143" s="157">
        <f t="shared" si="19"/>
        <v>0</v>
      </c>
      <c r="BL143" s="14" t="s">
        <v>115</v>
      </c>
      <c r="BM143" s="155" t="s">
        <v>183</v>
      </c>
    </row>
    <row r="144" spans="1:65" s="2" customFormat="1" ht="16.5" customHeight="1">
      <c r="A144" s="26"/>
      <c r="B144" s="144"/>
      <c r="C144" s="158" t="s">
        <v>7</v>
      </c>
      <c r="D144" s="158" t="s">
        <v>146</v>
      </c>
      <c r="E144" s="159" t="s">
        <v>184</v>
      </c>
      <c r="F144" s="160" t="s">
        <v>185</v>
      </c>
      <c r="G144" s="161" t="s">
        <v>186</v>
      </c>
      <c r="H144" s="162">
        <v>61.8</v>
      </c>
      <c r="I144" s="162"/>
      <c r="J144" s="162">
        <f t="shared" si="10"/>
        <v>0</v>
      </c>
      <c r="K144" s="163"/>
      <c r="L144" s="164"/>
      <c r="M144" s="165" t="s">
        <v>1</v>
      </c>
      <c r="N144" s="166" t="s">
        <v>32</v>
      </c>
      <c r="O144" s="153">
        <v>0</v>
      </c>
      <c r="P144" s="153">
        <f t="shared" si="11"/>
        <v>0</v>
      </c>
      <c r="Q144" s="153">
        <v>2.35E-2</v>
      </c>
      <c r="R144" s="153">
        <f t="shared" si="12"/>
        <v>1.4522999999999999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126</v>
      </c>
      <c r="AT144" s="155" t="s">
        <v>146</v>
      </c>
      <c r="AU144" s="155" t="s">
        <v>116</v>
      </c>
      <c r="AY144" s="14" t="s">
        <v>109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116</v>
      </c>
      <c r="BK144" s="157">
        <f t="shared" si="19"/>
        <v>0</v>
      </c>
      <c r="BL144" s="14" t="s">
        <v>115</v>
      </c>
      <c r="BM144" s="155" t="s">
        <v>187</v>
      </c>
    </row>
    <row r="145" spans="1:65" s="2" customFormat="1" ht="24.15" customHeight="1">
      <c r="A145" s="26"/>
      <c r="B145" s="144"/>
      <c r="C145" s="145" t="s">
        <v>188</v>
      </c>
      <c r="D145" s="145" t="s">
        <v>111</v>
      </c>
      <c r="E145" s="146" t="s">
        <v>189</v>
      </c>
      <c r="F145" s="147" t="s">
        <v>190</v>
      </c>
      <c r="G145" s="148" t="s">
        <v>125</v>
      </c>
      <c r="H145" s="149">
        <v>60</v>
      </c>
      <c r="I145" s="149"/>
      <c r="J145" s="149">
        <f t="shared" si="10"/>
        <v>0</v>
      </c>
      <c r="K145" s="150"/>
      <c r="L145" s="27"/>
      <c r="M145" s="151" t="s">
        <v>1</v>
      </c>
      <c r="N145" s="152" t="s">
        <v>32</v>
      </c>
      <c r="O145" s="153">
        <v>0</v>
      </c>
      <c r="P145" s="153">
        <f t="shared" si="11"/>
        <v>0</v>
      </c>
      <c r="Q145" s="153">
        <v>9.7930000000000003E-2</v>
      </c>
      <c r="R145" s="153">
        <f t="shared" si="12"/>
        <v>5.8757999999999999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115</v>
      </c>
      <c r="AT145" s="155" t="s">
        <v>111</v>
      </c>
      <c r="AU145" s="155" t="s">
        <v>116</v>
      </c>
      <c r="AY145" s="14" t="s">
        <v>109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116</v>
      </c>
      <c r="BK145" s="157">
        <f t="shared" si="19"/>
        <v>0</v>
      </c>
      <c r="BL145" s="14" t="s">
        <v>115</v>
      </c>
      <c r="BM145" s="155" t="s">
        <v>191</v>
      </c>
    </row>
    <row r="146" spans="1:65" s="12" customFormat="1" ht="22.95" customHeight="1">
      <c r="B146" s="132"/>
      <c r="D146" s="133" t="s">
        <v>65</v>
      </c>
      <c r="E146" s="142" t="s">
        <v>126</v>
      </c>
      <c r="F146" s="142" t="s">
        <v>192</v>
      </c>
      <c r="J146" s="143">
        <f>BK146</f>
        <v>0</v>
      </c>
      <c r="L146" s="132"/>
      <c r="M146" s="136"/>
      <c r="N146" s="137"/>
      <c r="O146" s="137"/>
      <c r="P146" s="138">
        <f>SUM(P147:P148)</f>
        <v>0</v>
      </c>
      <c r="Q146" s="137"/>
      <c r="R146" s="138">
        <f>SUM(R147:R148)</f>
        <v>0</v>
      </c>
      <c r="S146" s="137"/>
      <c r="T146" s="139">
        <f>SUM(T147:T148)</f>
        <v>0</v>
      </c>
      <c r="AR146" s="133" t="s">
        <v>74</v>
      </c>
      <c r="AT146" s="140" t="s">
        <v>65</v>
      </c>
      <c r="AU146" s="140" t="s">
        <v>74</v>
      </c>
      <c r="AY146" s="133" t="s">
        <v>109</v>
      </c>
      <c r="BK146" s="141">
        <f>SUM(BK147:BK148)</f>
        <v>0</v>
      </c>
    </row>
    <row r="147" spans="1:65" s="2" customFormat="1" ht="24.15" customHeight="1">
      <c r="A147" s="26"/>
      <c r="B147" s="144"/>
      <c r="C147" s="145" t="s">
        <v>153</v>
      </c>
      <c r="D147" s="145" t="s">
        <v>111</v>
      </c>
      <c r="E147" s="146" t="s">
        <v>193</v>
      </c>
      <c r="F147" s="147" t="s">
        <v>194</v>
      </c>
      <c r="G147" s="148" t="s">
        <v>125</v>
      </c>
      <c r="H147" s="149">
        <v>3.5</v>
      </c>
      <c r="I147" s="149"/>
      <c r="J147" s="149">
        <f>ROUND(I147*H147,3)</f>
        <v>0</v>
      </c>
      <c r="K147" s="150"/>
      <c r="L147" s="27"/>
      <c r="M147" s="151" t="s">
        <v>1</v>
      </c>
      <c r="N147" s="152" t="s">
        <v>32</v>
      </c>
      <c r="O147" s="153">
        <v>0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115</v>
      </c>
      <c r="AT147" s="155" t="s">
        <v>111</v>
      </c>
      <c r="AU147" s="155" t="s">
        <v>116</v>
      </c>
      <c r="AY147" s="14" t="s">
        <v>109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116</v>
      </c>
      <c r="BK147" s="157">
        <f>ROUND(I147*H147,3)</f>
        <v>0</v>
      </c>
      <c r="BL147" s="14" t="s">
        <v>115</v>
      </c>
      <c r="BM147" s="155" t="s">
        <v>195</v>
      </c>
    </row>
    <row r="148" spans="1:65" s="2" customFormat="1" ht="24.15" customHeight="1">
      <c r="A148" s="26"/>
      <c r="B148" s="144"/>
      <c r="C148" s="145" t="s">
        <v>196</v>
      </c>
      <c r="D148" s="145" t="s">
        <v>111</v>
      </c>
      <c r="E148" s="146" t="s">
        <v>197</v>
      </c>
      <c r="F148" s="147" t="s">
        <v>198</v>
      </c>
      <c r="G148" s="148" t="s">
        <v>125</v>
      </c>
      <c r="H148" s="149">
        <v>3.5</v>
      </c>
      <c r="I148" s="149"/>
      <c r="J148" s="149">
        <f>ROUND(I148*H148,3)</f>
        <v>0</v>
      </c>
      <c r="K148" s="150"/>
      <c r="L148" s="27"/>
      <c r="M148" s="151" t="s">
        <v>1</v>
      </c>
      <c r="N148" s="152" t="s">
        <v>32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115</v>
      </c>
      <c r="AT148" s="155" t="s">
        <v>111</v>
      </c>
      <c r="AU148" s="155" t="s">
        <v>116</v>
      </c>
      <c r="AY148" s="14" t="s">
        <v>109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116</v>
      </c>
      <c r="BK148" s="157">
        <f>ROUND(I148*H148,3)</f>
        <v>0</v>
      </c>
      <c r="BL148" s="14" t="s">
        <v>115</v>
      </c>
      <c r="BM148" s="155" t="s">
        <v>199</v>
      </c>
    </row>
    <row r="149" spans="1:65" s="12" customFormat="1" ht="22.95" customHeight="1">
      <c r="B149" s="132"/>
      <c r="D149" s="133" t="s">
        <v>65</v>
      </c>
      <c r="E149" s="142" t="s">
        <v>142</v>
      </c>
      <c r="F149" s="142" t="s">
        <v>200</v>
      </c>
      <c r="J149" s="143">
        <f>BK149</f>
        <v>0</v>
      </c>
      <c r="L149" s="132"/>
      <c r="M149" s="136"/>
      <c r="N149" s="137"/>
      <c r="O149" s="137"/>
      <c r="P149" s="138">
        <f>SUM(P150:P158)</f>
        <v>0.96950000000000003</v>
      </c>
      <c r="Q149" s="137"/>
      <c r="R149" s="138">
        <f>SUM(R150:R158)</f>
        <v>8.0811500000000008E-2</v>
      </c>
      <c r="S149" s="137"/>
      <c r="T149" s="139">
        <f>SUM(T150:T158)</f>
        <v>0</v>
      </c>
      <c r="AR149" s="133" t="s">
        <v>74</v>
      </c>
      <c r="AT149" s="140" t="s">
        <v>65</v>
      </c>
      <c r="AU149" s="140" t="s">
        <v>74</v>
      </c>
      <c r="AY149" s="133" t="s">
        <v>109</v>
      </c>
      <c r="BK149" s="141">
        <f>SUM(BK150:BK158)</f>
        <v>0</v>
      </c>
    </row>
    <row r="150" spans="1:65" s="2" customFormat="1" ht="33" customHeight="1">
      <c r="A150" s="26"/>
      <c r="B150" s="144"/>
      <c r="C150" s="145" t="s">
        <v>201</v>
      </c>
      <c r="D150" s="145" t="s">
        <v>111</v>
      </c>
      <c r="E150" s="146" t="s">
        <v>202</v>
      </c>
      <c r="F150" s="147" t="s">
        <v>203</v>
      </c>
      <c r="G150" s="148" t="s">
        <v>125</v>
      </c>
      <c r="H150" s="149">
        <v>3.5</v>
      </c>
      <c r="I150" s="149"/>
      <c r="J150" s="149">
        <f t="shared" ref="J150:J158" si="20">ROUND(I150*H150,3)</f>
        <v>0</v>
      </c>
      <c r="K150" s="150"/>
      <c r="L150" s="27"/>
      <c r="M150" s="151" t="s">
        <v>1</v>
      </c>
      <c r="N150" s="152" t="s">
        <v>32</v>
      </c>
      <c r="O150" s="153">
        <v>0.27700000000000002</v>
      </c>
      <c r="P150" s="153">
        <f t="shared" ref="P150:P158" si="21">O150*H150</f>
        <v>0.96950000000000003</v>
      </c>
      <c r="Q150" s="153">
        <v>0</v>
      </c>
      <c r="R150" s="153">
        <f t="shared" ref="R150:R158" si="22">Q150*H150</f>
        <v>0</v>
      </c>
      <c r="S150" s="153">
        <v>0</v>
      </c>
      <c r="T150" s="154">
        <f t="shared" ref="T150:T158" si="2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115</v>
      </c>
      <c r="AT150" s="155" t="s">
        <v>111</v>
      </c>
      <c r="AU150" s="155" t="s">
        <v>116</v>
      </c>
      <c r="AY150" s="14" t="s">
        <v>109</v>
      </c>
      <c r="BE150" s="156">
        <f t="shared" ref="BE150:BE158" si="24">IF(N150="základná",J150,0)</f>
        <v>0</v>
      </c>
      <c r="BF150" s="156">
        <f t="shared" ref="BF150:BF158" si="25">IF(N150="znížená",J150,0)</f>
        <v>0</v>
      </c>
      <c r="BG150" s="156">
        <f t="shared" ref="BG150:BG158" si="26">IF(N150="zákl. prenesená",J150,0)</f>
        <v>0</v>
      </c>
      <c r="BH150" s="156">
        <f t="shared" ref="BH150:BH158" si="27">IF(N150="zníž. prenesená",J150,0)</f>
        <v>0</v>
      </c>
      <c r="BI150" s="156">
        <f t="shared" ref="BI150:BI158" si="28">IF(N150="nulová",J150,0)</f>
        <v>0</v>
      </c>
      <c r="BJ150" s="14" t="s">
        <v>116</v>
      </c>
      <c r="BK150" s="157">
        <f t="shared" ref="BK150:BK158" si="29">ROUND(I150*H150,3)</f>
        <v>0</v>
      </c>
      <c r="BL150" s="14" t="s">
        <v>115</v>
      </c>
      <c r="BM150" s="155" t="s">
        <v>204</v>
      </c>
    </row>
    <row r="151" spans="1:65" s="2" customFormat="1" ht="24.15" customHeight="1">
      <c r="A151" s="26"/>
      <c r="B151" s="144"/>
      <c r="C151" s="158" t="s">
        <v>172</v>
      </c>
      <c r="D151" s="158" t="s">
        <v>146</v>
      </c>
      <c r="E151" s="159" t="s">
        <v>205</v>
      </c>
      <c r="F151" s="160" t="s">
        <v>206</v>
      </c>
      <c r="G151" s="161" t="s">
        <v>125</v>
      </c>
      <c r="H151" s="162">
        <v>3.85</v>
      </c>
      <c r="I151" s="162"/>
      <c r="J151" s="162">
        <f t="shared" si="20"/>
        <v>0</v>
      </c>
      <c r="K151" s="163"/>
      <c r="L151" s="164"/>
      <c r="M151" s="165" t="s">
        <v>1</v>
      </c>
      <c r="N151" s="166" t="s">
        <v>32</v>
      </c>
      <c r="O151" s="153">
        <v>0</v>
      </c>
      <c r="P151" s="153">
        <f t="shared" si="21"/>
        <v>0</v>
      </c>
      <c r="Q151" s="153">
        <v>2.0990000000000002E-2</v>
      </c>
      <c r="R151" s="153">
        <f t="shared" si="22"/>
        <v>8.0811500000000008E-2</v>
      </c>
      <c r="S151" s="153">
        <v>0</v>
      </c>
      <c r="T151" s="154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126</v>
      </c>
      <c r="AT151" s="155" t="s">
        <v>146</v>
      </c>
      <c r="AU151" s="155" t="s">
        <v>116</v>
      </c>
      <c r="AY151" s="14" t="s">
        <v>109</v>
      </c>
      <c r="BE151" s="156">
        <f t="shared" si="24"/>
        <v>0</v>
      </c>
      <c r="BF151" s="156">
        <f t="shared" si="25"/>
        <v>0</v>
      </c>
      <c r="BG151" s="156">
        <f t="shared" si="26"/>
        <v>0</v>
      </c>
      <c r="BH151" s="156">
        <f t="shared" si="27"/>
        <v>0</v>
      </c>
      <c r="BI151" s="156">
        <f t="shared" si="28"/>
        <v>0</v>
      </c>
      <c r="BJ151" s="14" t="s">
        <v>116</v>
      </c>
      <c r="BK151" s="157">
        <f t="shared" si="29"/>
        <v>0</v>
      </c>
      <c r="BL151" s="14" t="s">
        <v>115</v>
      </c>
      <c r="BM151" s="155" t="s">
        <v>207</v>
      </c>
    </row>
    <row r="152" spans="1:65" s="2" customFormat="1" ht="24.15" customHeight="1">
      <c r="A152" s="26"/>
      <c r="B152" s="144"/>
      <c r="C152" s="145" t="s">
        <v>156</v>
      </c>
      <c r="D152" s="145" t="s">
        <v>111</v>
      </c>
      <c r="E152" s="146" t="s">
        <v>208</v>
      </c>
      <c r="F152" s="147" t="s">
        <v>209</v>
      </c>
      <c r="G152" s="148" t="s">
        <v>125</v>
      </c>
      <c r="H152" s="149">
        <v>17</v>
      </c>
      <c r="I152" s="149"/>
      <c r="J152" s="149">
        <f t="shared" si="20"/>
        <v>0</v>
      </c>
      <c r="K152" s="150"/>
      <c r="L152" s="27"/>
      <c r="M152" s="151" t="s">
        <v>1</v>
      </c>
      <c r="N152" s="152" t="s">
        <v>32</v>
      </c>
      <c r="O152" s="153">
        <v>0</v>
      </c>
      <c r="P152" s="153">
        <f t="shared" si="21"/>
        <v>0</v>
      </c>
      <c r="Q152" s="153">
        <v>0</v>
      </c>
      <c r="R152" s="153">
        <f t="shared" si="22"/>
        <v>0</v>
      </c>
      <c r="S152" s="153">
        <v>0</v>
      </c>
      <c r="T152" s="154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115</v>
      </c>
      <c r="AT152" s="155" t="s">
        <v>111</v>
      </c>
      <c r="AU152" s="155" t="s">
        <v>116</v>
      </c>
      <c r="AY152" s="14" t="s">
        <v>109</v>
      </c>
      <c r="BE152" s="156">
        <f t="shared" si="24"/>
        <v>0</v>
      </c>
      <c r="BF152" s="156">
        <f t="shared" si="25"/>
        <v>0</v>
      </c>
      <c r="BG152" s="156">
        <f t="shared" si="26"/>
        <v>0</v>
      </c>
      <c r="BH152" s="156">
        <f t="shared" si="27"/>
        <v>0</v>
      </c>
      <c r="BI152" s="156">
        <f t="shared" si="28"/>
        <v>0</v>
      </c>
      <c r="BJ152" s="14" t="s">
        <v>116</v>
      </c>
      <c r="BK152" s="157">
        <f t="shared" si="29"/>
        <v>0</v>
      </c>
      <c r="BL152" s="14" t="s">
        <v>115</v>
      </c>
      <c r="BM152" s="155" t="s">
        <v>210</v>
      </c>
    </row>
    <row r="153" spans="1:65" s="2" customFormat="1" ht="21.75" customHeight="1">
      <c r="A153" s="26"/>
      <c r="B153" s="144"/>
      <c r="C153" s="145" t="s">
        <v>211</v>
      </c>
      <c r="D153" s="145" t="s">
        <v>111</v>
      </c>
      <c r="E153" s="146" t="s">
        <v>212</v>
      </c>
      <c r="F153" s="147" t="s">
        <v>213</v>
      </c>
      <c r="G153" s="148" t="s">
        <v>163</v>
      </c>
      <c r="H153" s="149">
        <v>27.018999999999998</v>
      </c>
      <c r="I153" s="149"/>
      <c r="J153" s="149">
        <f t="shared" si="20"/>
        <v>0</v>
      </c>
      <c r="K153" s="150"/>
      <c r="L153" s="27"/>
      <c r="M153" s="151" t="s">
        <v>1</v>
      </c>
      <c r="N153" s="152" t="s">
        <v>32</v>
      </c>
      <c r="O153" s="153">
        <v>0</v>
      </c>
      <c r="P153" s="153">
        <f t="shared" si="21"/>
        <v>0</v>
      </c>
      <c r="Q153" s="153">
        <v>0</v>
      </c>
      <c r="R153" s="153">
        <f t="shared" si="22"/>
        <v>0</v>
      </c>
      <c r="S153" s="153">
        <v>0</v>
      </c>
      <c r="T153" s="154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115</v>
      </c>
      <c r="AT153" s="155" t="s">
        <v>111</v>
      </c>
      <c r="AU153" s="155" t="s">
        <v>116</v>
      </c>
      <c r="AY153" s="14" t="s">
        <v>109</v>
      </c>
      <c r="BE153" s="156">
        <f t="shared" si="24"/>
        <v>0</v>
      </c>
      <c r="BF153" s="156">
        <f t="shared" si="25"/>
        <v>0</v>
      </c>
      <c r="BG153" s="156">
        <f t="shared" si="26"/>
        <v>0</v>
      </c>
      <c r="BH153" s="156">
        <f t="shared" si="27"/>
        <v>0</v>
      </c>
      <c r="BI153" s="156">
        <f t="shared" si="28"/>
        <v>0</v>
      </c>
      <c r="BJ153" s="14" t="s">
        <v>116</v>
      </c>
      <c r="BK153" s="157">
        <f t="shared" si="29"/>
        <v>0</v>
      </c>
      <c r="BL153" s="14" t="s">
        <v>115</v>
      </c>
      <c r="BM153" s="155" t="s">
        <v>214</v>
      </c>
    </row>
    <row r="154" spans="1:65" s="2" customFormat="1" ht="21.75" customHeight="1">
      <c r="A154" s="26"/>
      <c r="B154" s="144"/>
      <c r="C154" s="145" t="s">
        <v>160</v>
      </c>
      <c r="D154" s="145" t="s">
        <v>111</v>
      </c>
      <c r="E154" s="146" t="s">
        <v>215</v>
      </c>
      <c r="F154" s="147" t="s">
        <v>216</v>
      </c>
      <c r="G154" s="148" t="s">
        <v>163</v>
      </c>
      <c r="H154" s="149">
        <v>27.018999999999998</v>
      </c>
      <c r="I154" s="149"/>
      <c r="J154" s="149">
        <f t="shared" si="20"/>
        <v>0</v>
      </c>
      <c r="K154" s="150"/>
      <c r="L154" s="27"/>
      <c r="M154" s="151" t="s">
        <v>1</v>
      </c>
      <c r="N154" s="152" t="s">
        <v>32</v>
      </c>
      <c r="O154" s="153">
        <v>0</v>
      </c>
      <c r="P154" s="153">
        <f t="shared" si="21"/>
        <v>0</v>
      </c>
      <c r="Q154" s="153">
        <v>0</v>
      </c>
      <c r="R154" s="153">
        <f t="shared" si="22"/>
        <v>0</v>
      </c>
      <c r="S154" s="153">
        <v>0</v>
      </c>
      <c r="T154" s="154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115</v>
      </c>
      <c r="AT154" s="155" t="s">
        <v>111</v>
      </c>
      <c r="AU154" s="155" t="s">
        <v>116</v>
      </c>
      <c r="AY154" s="14" t="s">
        <v>109</v>
      </c>
      <c r="BE154" s="156">
        <f t="shared" si="24"/>
        <v>0</v>
      </c>
      <c r="BF154" s="156">
        <f t="shared" si="25"/>
        <v>0</v>
      </c>
      <c r="BG154" s="156">
        <f t="shared" si="26"/>
        <v>0</v>
      </c>
      <c r="BH154" s="156">
        <f t="shared" si="27"/>
        <v>0</v>
      </c>
      <c r="BI154" s="156">
        <f t="shared" si="28"/>
        <v>0</v>
      </c>
      <c r="BJ154" s="14" t="s">
        <v>116</v>
      </c>
      <c r="BK154" s="157">
        <f t="shared" si="29"/>
        <v>0</v>
      </c>
      <c r="BL154" s="14" t="s">
        <v>115</v>
      </c>
      <c r="BM154" s="155" t="s">
        <v>217</v>
      </c>
    </row>
    <row r="155" spans="1:65" s="2" customFormat="1" ht="24.15" customHeight="1">
      <c r="A155" s="26"/>
      <c r="B155" s="144"/>
      <c r="C155" s="145" t="s">
        <v>218</v>
      </c>
      <c r="D155" s="145" t="s">
        <v>111</v>
      </c>
      <c r="E155" s="146" t="s">
        <v>219</v>
      </c>
      <c r="F155" s="147" t="s">
        <v>220</v>
      </c>
      <c r="G155" s="148" t="s">
        <v>163</v>
      </c>
      <c r="H155" s="149">
        <v>27.018999999999998</v>
      </c>
      <c r="I155" s="149"/>
      <c r="J155" s="149">
        <f t="shared" si="20"/>
        <v>0</v>
      </c>
      <c r="K155" s="150"/>
      <c r="L155" s="27"/>
      <c r="M155" s="151" t="s">
        <v>1</v>
      </c>
      <c r="N155" s="152" t="s">
        <v>32</v>
      </c>
      <c r="O155" s="153">
        <v>0</v>
      </c>
      <c r="P155" s="153">
        <f t="shared" si="21"/>
        <v>0</v>
      </c>
      <c r="Q155" s="153">
        <v>0</v>
      </c>
      <c r="R155" s="153">
        <f t="shared" si="22"/>
        <v>0</v>
      </c>
      <c r="S155" s="153">
        <v>0</v>
      </c>
      <c r="T155" s="154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115</v>
      </c>
      <c r="AT155" s="155" t="s">
        <v>111</v>
      </c>
      <c r="AU155" s="155" t="s">
        <v>116</v>
      </c>
      <c r="AY155" s="14" t="s">
        <v>109</v>
      </c>
      <c r="BE155" s="156">
        <f t="shared" si="24"/>
        <v>0</v>
      </c>
      <c r="BF155" s="156">
        <f t="shared" si="25"/>
        <v>0</v>
      </c>
      <c r="BG155" s="156">
        <f t="shared" si="26"/>
        <v>0</v>
      </c>
      <c r="BH155" s="156">
        <f t="shared" si="27"/>
        <v>0</v>
      </c>
      <c r="BI155" s="156">
        <f t="shared" si="28"/>
        <v>0</v>
      </c>
      <c r="BJ155" s="14" t="s">
        <v>116</v>
      </c>
      <c r="BK155" s="157">
        <f t="shared" si="29"/>
        <v>0</v>
      </c>
      <c r="BL155" s="14" t="s">
        <v>115</v>
      </c>
      <c r="BM155" s="155" t="s">
        <v>221</v>
      </c>
    </row>
    <row r="156" spans="1:65" s="2" customFormat="1" ht="21.75" customHeight="1">
      <c r="A156" s="26"/>
      <c r="B156" s="144"/>
      <c r="C156" s="145" t="s">
        <v>164</v>
      </c>
      <c r="D156" s="145" t="s">
        <v>111</v>
      </c>
      <c r="E156" s="146" t="s">
        <v>222</v>
      </c>
      <c r="F156" s="147" t="s">
        <v>223</v>
      </c>
      <c r="G156" s="148" t="s">
        <v>163</v>
      </c>
      <c r="H156" s="149">
        <v>68.463999999999999</v>
      </c>
      <c r="I156" s="149"/>
      <c r="J156" s="149">
        <f t="shared" si="20"/>
        <v>0</v>
      </c>
      <c r="K156" s="150"/>
      <c r="L156" s="27"/>
      <c r="M156" s="151" t="s">
        <v>1</v>
      </c>
      <c r="N156" s="152" t="s">
        <v>32</v>
      </c>
      <c r="O156" s="153">
        <v>0</v>
      </c>
      <c r="P156" s="153">
        <f t="shared" si="21"/>
        <v>0</v>
      </c>
      <c r="Q156" s="153">
        <v>0</v>
      </c>
      <c r="R156" s="153">
        <f t="shared" si="22"/>
        <v>0</v>
      </c>
      <c r="S156" s="153">
        <v>0</v>
      </c>
      <c r="T156" s="154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115</v>
      </c>
      <c r="AT156" s="155" t="s">
        <v>111</v>
      </c>
      <c r="AU156" s="155" t="s">
        <v>116</v>
      </c>
      <c r="AY156" s="14" t="s">
        <v>109</v>
      </c>
      <c r="BE156" s="156">
        <f t="shared" si="24"/>
        <v>0</v>
      </c>
      <c r="BF156" s="156">
        <f t="shared" si="25"/>
        <v>0</v>
      </c>
      <c r="BG156" s="156">
        <f t="shared" si="26"/>
        <v>0</v>
      </c>
      <c r="BH156" s="156">
        <f t="shared" si="27"/>
        <v>0</v>
      </c>
      <c r="BI156" s="156">
        <f t="shared" si="28"/>
        <v>0</v>
      </c>
      <c r="BJ156" s="14" t="s">
        <v>116</v>
      </c>
      <c r="BK156" s="157">
        <f t="shared" si="29"/>
        <v>0</v>
      </c>
      <c r="BL156" s="14" t="s">
        <v>115</v>
      </c>
      <c r="BM156" s="155" t="s">
        <v>224</v>
      </c>
    </row>
    <row r="157" spans="1:65" s="2" customFormat="1" ht="21.75" customHeight="1">
      <c r="A157" s="26"/>
      <c r="B157" s="144"/>
      <c r="C157" s="145" t="s">
        <v>225</v>
      </c>
      <c r="D157" s="145" t="s">
        <v>111</v>
      </c>
      <c r="E157" s="146" t="s">
        <v>226</v>
      </c>
      <c r="F157" s="147" t="s">
        <v>227</v>
      </c>
      <c r="G157" s="148" t="s">
        <v>228</v>
      </c>
      <c r="H157" s="149">
        <v>1</v>
      </c>
      <c r="I157" s="149"/>
      <c r="J157" s="149">
        <f t="shared" si="20"/>
        <v>0</v>
      </c>
      <c r="K157" s="150"/>
      <c r="L157" s="27"/>
      <c r="M157" s="151" t="s">
        <v>1</v>
      </c>
      <c r="N157" s="152" t="s">
        <v>32</v>
      </c>
      <c r="O157" s="153">
        <v>0</v>
      </c>
      <c r="P157" s="153">
        <f t="shared" si="21"/>
        <v>0</v>
      </c>
      <c r="Q157" s="153">
        <v>0</v>
      </c>
      <c r="R157" s="153">
        <f t="shared" si="22"/>
        <v>0</v>
      </c>
      <c r="S157" s="153">
        <v>0</v>
      </c>
      <c r="T157" s="154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115</v>
      </c>
      <c r="AT157" s="155" t="s">
        <v>111</v>
      </c>
      <c r="AU157" s="155" t="s">
        <v>116</v>
      </c>
      <c r="AY157" s="14" t="s">
        <v>109</v>
      </c>
      <c r="BE157" s="156">
        <f t="shared" si="24"/>
        <v>0</v>
      </c>
      <c r="BF157" s="156">
        <f t="shared" si="25"/>
        <v>0</v>
      </c>
      <c r="BG157" s="156">
        <f t="shared" si="26"/>
        <v>0</v>
      </c>
      <c r="BH157" s="156">
        <f t="shared" si="27"/>
        <v>0</v>
      </c>
      <c r="BI157" s="156">
        <f t="shared" si="28"/>
        <v>0</v>
      </c>
      <c r="BJ157" s="14" t="s">
        <v>116</v>
      </c>
      <c r="BK157" s="157">
        <f t="shared" si="29"/>
        <v>0</v>
      </c>
      <c r="BL157" s="14" t="s">
        <v>115</v>
      </c>
      <c r="BM157" s="155" t="s">
        <v>229</v>
      </c>
    </row>
    <row r="158" spans="1:65" s="2" customFormat="1" ht="16.5" customHeight="1">
      <c r="A158" s="26"/>
      <c r="B158" s="144"/>
      <c r="C158" s="145" t="s">
        <v>169</v>
      </c>
      <c r="D158" s="145" t="s">
        <v>111</v>
      </c>
      <c r="E158" s="146" t="s">
        <v>230</v>
      </c>
      <c r="F158" s="147" t="s">
        <v>231</v>
      </c>
      <c r="G158" s="148" t="s">
        <v>228</v>
      </c>
      <c r="H158" s="149">
        <v>1</v>
      </c>
      <c r="I158" s="149"/>
      <c r="J158" s="149">
        <f t="shared" si="20"/>
        <v>0</v>
      </c>
      <c r="K158" s="150"/>
      <c r="L158" s="27"/>
      <c r="M158" s="167" t="s">
        <v>1</v>
      </c>
      <c r="N158" s="168" t="s">
        <v>32</v>
      </c>
      <c r="O158" s="169">
        <v>0</v>
      </c>
      <c r="P158" s="169">
        <f t="shared" si="21"/>
        <v>0</v>
      </c>
      <c r="Q158" s="169">
        <v>0</v>
      </c>
      <c r="R158" s="169">
        <f t="shared" si="22"/>
        <v>0</v>
      </c>
      <c r="S158" s="169">
        <v>0</v>
      </c>
      <c r="T158" s="170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115</v>
      </c>
      <c r="AT158" s="155" t="s">
        <v>111</v>
      </c>
      <c r="AU158" s="155" t="s">
        <v>116</v>
      </c>
      <c r="AY158" s="14" t="s">
        <v>109</v>
      </c>
      <c r="BE158" s="156">
        <f t="shared" si="24"/>
        <v>0</v>
      </c>
      <c r="BF158" s="156">
        <f t="shared" si="25"/>
        <v>0</v>
      </c>
      <c r="BG158" s="156">
        <f t="shared" si="26"/>
        <v>0</v>
      </c>
      <c r="BH158" s="156">
        <f t="shared" si="27"/>
        <v>0</v>
      </c>
      <c r="BI158" s="156">
        <f t="shared" si="28"/>
        <v>0</v>
      </c>
      <c r="BJ158" s="14" t="s">
        <v>116</v>
      </c>
      <c r="BK158" s="157">
        <f t="shared" si="29"/>
        <v>0</v>
      </c>
      <c r="BL158" s="14" t="s">
        <v>115</v>
      </c>
      <c r="BM158" s="155" t="s">
        <v>232</v>
      </c>
    </row>
    <row r="159" spans="1:65" s="2" customFormat="1" ht="6.9" customHeight="1">
      <c r="A159" s="26"/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27"/>
      <c r="M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</row>
  </sheetData>
  <autoFilter ref="C120:K158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39"/>
  <sheetViews>
    <sheetView showGridLines="0" topLeftCell="A137" workbookViewId="0">
      <selection activeCell="I122" sqref="I122:I13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78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" customHeight="1">
      <c r="B4" s="17"/>
      <c r="D4" s="18" t="s">
        <v>82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26.25" customHeight="1">
      <c r="B7" s="17"/>
      <c r="E7" s="210" t="str">
        <f>'Rekapitulácia stavby'!K6</f>
        <v>MK HLAVNÁ NITRA JANÍKOVCE  PRIECHODY PRE CHODCOV PRI OC JEDNOTA A POŠTE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83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233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</v>
      </c>
      <c r="E12" s="26"/>
      <c r="F12" s="21" t="s">
        <v>15</v>
      </c>
      <c r="G12" s="26"/>
      <c r="H12" s="26"/>
      <c r="I12" s="23" t="s">
        <v>16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6"/>
      <c r="G14" s="26"/>
      <c r="H14" s="26"/>
      <c r="I14" s="23" t="s">
        <v>18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19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20</v>
      </c>
      <c r="E17" s="26"/>
      <c r="F17" s="26"/>
      <c r="G17" s="26"/>
      <c r="H17" s="26"/>
      <c r="I17" s="23" t="s">
        <v>18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/>
      <c r="F18" s="203"/>
      <c r="G18" s="203"/>
      <c r="H18" s="203"/>
      <c r="I18" s="23" t="s">
        <v>19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18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19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18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19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205" t="s">
        <v>1</v>
      </c>
      <c r="F27" s="205"/>
      <c r="G27" s="205"/>
      <c r="H27" s="205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26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28</v>
      </c>
      <c r="G32" s="26"/>
      <c r="H32" s="26"/>
      <c r="I32" s="30" t="s">
        <v>27</v>
      </c>
      <c r="J32" s="30" t="s">
        <v>29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30</v>
      </c>
      <c r="E33" s="32" t="s">
        <v>31</v>
      </c>
      <c r="F33" s="97">
        <f>ROUND((SUM(BE118:BE138)),  2)</f>
        <v>0</v>
      </c>
      <c r="G33" s="98"/>
      <c r="H33" s="98"/>
      <c r="I33" s="99">
        <v>0.2</v>
      </c>
      <c r="J33" s="97">
        <f>ROUND(((SUM(BE118:BE138))*I33),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32</v>
      </c>
      <c r="F34" s="100">
        <f>ROUND((SUM(BF118:BF138)),  2)</f>
        <v>0</v>
      </c>
      <c r="G34" s="26"/>
      <c r="H34" s="26"/>
      <c r="I34" s="101">
        <v>0.2</v>
      </c>
      <c r="J34" s="100">
        <f>ROUND(((SUM(BF118:BF138))*I34),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33</v>
      </c>
      <c r="F35" s="100">
        <f>ROUND((SUM(BG118:BG138)),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34</v>
      </c>
      <c r="F36" s="100">
        <f>ROUND((SUM(BH118:BH138)),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35</v>
      </c>
      <c r="F37" s="97">
        <f>ROUND((SUM(BI118:BI138)),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36</v>
      </c>
      <c r="E39" s="57"/>
      <c r="F39" s="57"/>
      <c r="G39" s="104" t="s">
        <v>37</v>
      </c>
      <c r="H39" s="105" t="s">
        <v>38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41</v>
      </c>
      <c r="E61" s="29"/>
      <c r="F61" s="108" t="s">
        <v>42</v>
      </c>
      <c r="G61" s="42" t="s">
        <v>41</v>
      </c>
      <c r="H61" s="29"/>
      <c r="I61" s="29"/>
      <c r="J61" s="109" t="s">
        <v>42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41</v>
      </c>
      <c r="E76" s="29"/>
      <c r="F76" s="108" t="s">
        <v>42</v>
      </c>
      <c r="G76" s="42" t="s">
        <v>41</v>
      </c>
      <c r="H76" s="29"/>
      <c r="I76" s="29"/>
      <c r="J76" s="109" t="s">
        <v>42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0" t="str">
        <f>E7</f>
        <v>MK HLAVNÁ NITRA JANÍKOVCE  PRIECHODY PRE CHODCOV PRI OC JEDNOTA A POŠTE</v>
      </c>
      <c r="F85" s="211"/>
      <c r="G85" s="211"/>
      <c r="H85" s="211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83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Objekt2 - Verejné osvetlenie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14</v>
      </c>
      <c r="D89" s="26"/>
      <c r="E89" s="26"/>
      <c r="F89" s="21" t="str">
        <f>F12</f>
        <v xml:space="preserve"> </v>
      </c>
      <c r="G89" s="26"/>
      <c r="H89" s="26"/>
      <c r="I89" s="23" t="s">
        <v>16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17</v>
      </c>
      <c r="D91" s="26"/>
      <c r="E91" s="26"/>
      <c r="F91" s="21" t="str">
        <f>E15</f>
        <v xml:space="preserve"> </v>
      </c>
      <c r="G91" s="26"/>
      <c r="H91" s="26"/>
      <c r="I91" s="23" t="s">
        <v>21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20</v>
      </c>
      <c r="D92" s="26"/>
      <c r="E92" s="26"/>
      <c r="F92" s="21"/>
      <c r="G92" s="26"/>
      <c r="H92" s="26"/>
      <c r="I92" s="23" t="s">
        <v>24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86</v>
      </c>
      <c r="D94" s="102"/>
      <c r="E94" s="102"/>
      <c r="F94" s="102"/>
      <c r="G94" s="102"/>
      <c r="H94" s="102"/>
      <c r="I94" s="102"/>
      <c r="J94" s="111" t="s">
        <v>87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88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89</v>
      </c>
    </row>
    <row r="97" spans="1:31" s="9" customFormat="1" ht="24.9" customHeight="1">
      <c r="B97" s="113"/>
      <c r="D97" s="114" t="s">
        <v>234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95" customHeight="1">
      <c r="B98" s="117"/>
      <c r="D98" s="118" t="s">
        <v>235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95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11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6.25" customHeight="1">
      <c r="A108" s="26"/>
      <c r="B108" s="27"/>
      <c r="C108" s="26"/>
      <c r="D108" s="26"/>
      <c r="E108" s="210" t="str">
        <f>E7</f>
        <v>MK HLAVNÁ NITRA JANÍKOVCE  PRIECHODY PRE CHODCOV PRI OC JEDNOTA A POŠTE</v>
      </c>
      <c r="F108" s="211"/>
      <c r="G108" s="211"/>
      <c r="H108" s="211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83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77" t="str">
        <f>E9</f>
        <v>Objekt2 - Verejné osvetlenie</v>
      </c>
      <c r="F110" s="209"/>
      <c r="G110" s="209"/>
      <c r="H110" s="20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14</v>
      </c>
      <c r="D112" s="26"/>
      <c r="E112" s="26"/>
      <c r="F112" s="21" t="str">
        <f>F12</f>
        <v xml:space="preserve"> </v>
      </c>
      <c r="G112" s="26"/>
      <c r="H112" s="26"/>
      <c r="I112" s="23" t="s">
        <v>16</v>
      </c>
      <c r="J112" s="52" t="str">
        <f>IF(J12="","",J12)</f>
        <v/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17</v>
      </c>
      <c r="D114" s="26"/>
      <c r="E114" s="26"/>
      <c r="F114" s="21" t="str">
        <f>E15</f>
        <v xml:space="preserve"> </v>
      </c>
      <c r="G114" s="26"/>
      <c r="H114" s="26"/>
      <c r="I114" s="23" t="s">
        <v>21</v>
      </c>
      <c r="J114" s="24" t="str">
        <f>E21</f>
        <v xml:space="preserve"> 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20</v>
      </c>
      <c r="D115" s="26"/>
      <c r="E115" s="26"/>
      <c r="F115" s="21"/>
      <c r="G115" s="26"/>
      <c r="H115" s="26"/>
      <c r="I115" s="23" t="s">
        <v>24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96</v>
      </c>
      <c r="D117" s="124" t="s">
        <v>51</v>
      </c>
      <c r="E117" s="124" t="s">
        <v>47</v>
      </c>
      <c r="F117" s="124" t="s">
        <v>48</v>
      </c>
      <c r="G117" s="124" t="s">
        <v>97</v>
      </c>
      <c r="H117" s="124" t="s">
        <v>98</v>
      </c>
      <c r="I117" s="124" t="s">
        <v>99</v>
      </c>
      <c r="J117" s="125" t="s">
        <v>87</v>
      </c>
      <c r="K117" s="126" t="s">
        <v>100</v>
      </c>
      <c r="L117" s="127"/>
      <c r="M117" s="59" t="s">
        <v>1</v>
      </c>
      <c r="N117" s="60" t="s">
        <v>30</v>
      </c>
      <c r="O117" s="60" t="s">
        <v>101</v>
      </c>
      <c r="P117" s="60" t="s">
        <v>102</v>
      </c>
      <c r="Q117" s="60" t="s">
        <v>103</v>
      </c>
      <c r="R117" s="60" t="s">
        <v>104</v>
      </c>
      <c r="S117" s="60" t="s">
        <v>105</v>
      </c>
      <c r="T117" s="61" t="s">
        <v>106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5" customHeight="1">
      <c r="A118" s="26"/>
      <c r="B118" s="27"/>
      <c r="C118" s="66" t="s">
        <v>88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65</v>
      </c>
      <c r="AU118" s="14" t="s">
        <v>89</v>
      </c>
      <c r="BK118" s="131">
        <f>BK119</f>
        <v>0</v>
      </c>
    </row>
    <row r="119" spans="1:65" s="12" customFormat="1" ht="25.95" customHeight="1">
      <c r="B119" s="132"/>
      <c r="D119" s="133" t="s">
        <v>65</v>
      </c>
      <c r="E119" s="134" t="s">
        <v>146</v>
      </c>
      <c r="F119" s="134" t="s">
        <v>236</v>
      </c>
      <c r="J119" s="135">
        <f>BK119</f>
        <v>0</v>
      </c>
      <c r="L119" s="132"/>
      <c r="M119" s="136"/>
      <c r="N119" s="137"/>
      <c r="O119" s="137"/>
      <c r="P119" s="138">
        <f>P120</f>
        <v>0</v>
      </c>
      <c r="Q119" s="137"/>
      <c r="R119" s="138">
        <f>R120</f>
        <v>0</v>
      </c>
      <c r="S119" s="137"/>
      <c r="T119" s="139">
        <f>T120</f>
        <v>0</v>
      </c>
      <c r="AR119" s="133" t="s">
        <v>119</v>
      </c>
      <c r="AT119" s="140" t="s">
        <v>65</v>
      </c>
      <c r="AU119" s="140" t="s">
        <v>66</v>
      </c>
      <c r="AY119" s="133" t="s">
        <v>109</v>
      </c>
      <c r="BK119" s="141">
        <f>BK120</f>
        <v>0</v>
      </c>
    </row>
    <row r="120" spans="1:65" s="12" customFormat="1" ht="22.95" customHeight="1">
      <c r="B120" s="132"/>
      <c r="D120" s="133" t="s">
        <v>65</v>
      </c>
      <c r="E120" s="142" t="s">
        <v>237</v>
      </c>
      <c r="F120" s="142" t="s">
        <v>238</v>
      </c>
      <c r="J120" s="143">
        <f>BK120</f>
        <v>0</v>
      </c>
      <c r="L120" s="132"/>
      <c r="M120" s="136"/>
      <c r="N120" s="137"/>
      <c r="O120" s="137"/>
      <c r="P120" s="138">
        <f>SUM(P121:P138)</f>
        <v>0</v>
      </c>
      <c r="Q120" s="137"/>
      <c r="R120" s="138">
        <f>SUM(R121:R138)</f>
        <v>0</v>
      </c>
      <c r="S120" s="137"/>
      <c r="T120" s="139">
        <f>SUM(T121:T138)</f>
        <v>0</v>
      </c>
      <c r="AR120" s="133" t="s">
        <v>119</v>
      </c>
      <c r="AT120" s="140" t="s">
        <v>65</v>
      </c>
      <c r="AU120" s="140" t="s">
        <v>74</v>
      </c>
      <c r="AY120" s="133" t="s">
        <v>109</v>
      </c>
      <c r="BK120" s="141">
        <f>SUM(BK121:BK138)</f>
        <v>0</v>
      </c>
    </row>
    <row r="121" spans="1:65" s="2" customFormat="1" ht="24.15" customHeight="1">
      <c r="A121" s="26"/>
      <c r="B121" s="144"/>
      <c r="C121" s="158" t="s">
        <v>74</v>
      </c>
      <c r="D121" s="158" t="s">
        <v>146</v>
      </c>
      <c r="E121" s="159" t="s">
        <v>239</v>
      </c>
      <c r="F121" s="160" t="s">
        <v>240</v>
      </c>
      <c r="G121" s="161" t="s">
        <v>241</v>
      </c>
      <c r="H121" s="162">
        <v>3</v>
      </c>
      <c r="I121" s="162"/>
      <c r="J121" s="162">
        <f t="shared" ref="J121:J138" si="0">ROUND(I121*H121,3)</f>
        <v>0</v>
      </c>
      <c r="K121" s="163"/>
      <c r="L121" s="164"/>
      <c r="M121" s="165" t="s">
        <v>1</v>
      </c>
      <c r="N121" s="166" t="s">
        <v>32</v>
      </c>
      <c r="O121" s="153">
        <v>0</v>
      </c>
      <c r="P121" s="153">
        <f t="shared" ref="P121:P138" si="1">O121*H121</f>
        <v>0</v>
      </c>
      <c r="Q121" s="153">
        <v>0</v>
      </c>
      <c r="R121" s="153">
        <f t="shared" ref="R121:R138" si="2">Q121*H121</f>
        <v>0</v>
      </c>
      <c r="S121" s="153">
        <v>0</v>
      </c>
      <c r="T121" s="154">
        <f t="shared" ref="T121:T138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5" t="s">
        <v>126</v>
      </c>
      <c r="AT121" s="155" t="s">
        <v>146</v>
      </c>
      <c r="AU121" s="155" t="s">
        <v>116</v>
      </c>
      <c r="AY121" s="14" t="s">
        <v>109</v>
      </c>
      <c r="BE121" s="156">
        <f t="shared" ref="BE121:BE138" si="4">IF(N121="základná",J121,0)</f>
        <v>0</v>
      </c>
      <c r="BF121" s="156">
        <f t="shared" ref="BF121:BF138" si="5">IF(N121="znížená",J121,0)</f>
        <v>0</v>
      </c>
      <c r="BG121" s="156">
        <f t="shared" ref="BG121:BG138" si="6">IF(N121="zákl. prenesená",J121,0)</f>
        <v>0</v>
      </c>
      <c r="BH121" s="156">
        <f t="shared" ref="BH121:BH138" si="7">IF(N121="zníž. prenesená",J121,0)</f>
        <v>0</v>
      </c>
      <c r="BI121" s="156">
        <f t="shared" ref="BI121:BI138" si="8">IF(N121="nulová",J121,0)</f>
        <v>0</v>
      </c>
      <c r="BJ121" s="14" t="s">
        <v>116</v>
      </c>
      <c r="BK121" s="157">
        <f t="shared" ref="BK121:BK138" si="9">ROUND(I121*H121,3)</f>
        <v>0</v>
      </c>
      <c r="BL121" s="14" t="s">
        <v>115</v>
      </c>
      <c r="BM121" s="155" t="s">
        <v>116</v>
      </c>
    </row>
    <row r="122" spans="1:65" s="2" customFormat="1" ht="16.5" customHeight="1">
      <c r="A122" s="26"/>
      <c r="B122" s="144"/>
      <c r="C122" s="145" t="s">
        <v>116</v>
      </c>
      <c r="D122" s="145" t="s">
        <v>111</v>
      </c>
      <c r="E122" s="146" t="s">
        <v>242</v>
      </c>
      <c r="F122" s="147" t="s">
        <v>243</v>
      </c>
      <c r="G122" s="148" t="s">
        <v>241</v>
      </c>
      <c r="H122" s="149">
        <v>3</v>
      </c>
      <c r="I122" s="149"/>
      <c r="J122" s="149">
        <f t="shared" si="0"/>
        <v>0</v>
      </c>
      <c r="K122" s="150"/>
      <c r="L122" s="27"/>
      <c r="M122" s="151" t="s">
        <v>1</v>
      </c>
      <c r="N122" s="152" t="s">
        <v>32</v>
      </c>
      <c r="O122" s="153">
        <v>0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115</v>
      </c>
      <c r="AT122" s="155" t="s">
        <v>111</v>
      </c>
      <c r="AU122" s="155" t="s">
        <v>116</v>
      </c>
      <c r="AY122" s="14" t="s">
        <v>109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4" t="s">
        <v>116</v>
      </c>
      <c r="BK122" s="157">
        <f t="shared" si="9"/>
        <v>0</v>
      </c>
      <c r="BL122" s="14" t="s">
        <v>115</v>
      </c>
      <c r="BM122" s="155" t="s">
        <v>115</v>
      </c>
    </row>
    <row r="123" spans="1:65" s="2" customFormat="1" ht="16.5" customHeight="1">
      <c r="A123" s="26"/>
      <c r="B123" s="144"/>
      <c r="C123" s="158" t="s">
        <v>119</v>
      </c>
      <c r="D123" s="158" t="s">
        <v>146</v>
      </c>
      <c r="E123" s="159" t="s">
        <v>244</v>
      </c>
      <c r="F123" s="160" t="s">
        <v>245</v>
      </c>
      <c r="G123" s="161" t="s">
        <v>241</v>
      </c>
      <c r="H123" s="162">
        <v>3</v>
      </c>
      <c r="I123" s="162"/>
      <c r="J123" s="162">
        <f t="shared" si="0"/>
        <v>0</v>
      </c>
      <c r="K123" s="163"/>
      <c r="L123" s="164"/>
      <c r="M123" s="165" t="s">
        <v>1</v>
      </c>
      <c r="N123" s="166" t="s">
        <v>32</v>
      </c>
      <c r="O123" s="153">
        <v>0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126</v>
      </c>
      <c r="AT123" s="155" t="s">
        <v>146</v>
      </c>
      <c r="AU123" s="155" t="s">
        <v>116</v>
      </c>
      <c r="AY123" s="14" t="s">
        <v>109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4" t="s">
        <v>116</v>
      </c>
      <c r="BK123" s="157">
        <f t="shared" si="9"/>
        <v>0</v>
      </c>
      <c r="BL123" s="14" t="s">
        <v>115</v>
      </c>
      <c r="BM123" s="155" t="s">
        <v>122</v>
      </c>
    </row>
    <row r="124" spans="1:65" s="2" customFormat="1" ht="21.75" customHeight="1">
      <c r="A124" s="26"/>
      <c r="B124" s="144"/>
      <c r="C124" s="158" t="s">
        <v>115</v>
      </c>
      <c r="D124" s="158" t="s">
        <v>146</v>
      </c>
      <c r="E124" s="159" t="s">
        <v>246</v>
      </c>
      <c r="F124" s="160" t="s">
        <v>247</v>
      </c>
      <c r="G124" s="161" t="s">
        <v>241</v>
      </c>
      <c r="H124" s="162">
        <v>1</v>
      </c>
      <c r="I124" s="162"/>
      <c r="J124" s="162">
        <f t="shared" si="0"/>
        <v>0</v>
      </c>
      <c r="K124" s="163"/>
      <c r="L124" s="164"/>
      <c r="M124" s="165" t="s">
        <v>1</v>
      </c>
      <c r="N124" s="166" t="s">
        <v>32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126</v>
      </c>
      <c r="AT124" s="155" t="s">
        <v>146</v>
      </c>
      <c r="AU124" s="155" t="s">
        <v>116</v>
      </c>
      <c r="AY124" s="14" t="s">
        <v>109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116</v>
      </c>
      <c r="BK124" s="157">
        <f t="shared" si="9"/>
        <v>0</v>
      </c>
      <c r="BL124" s="14" t="s">
        <v>115</v>
      </c>
      <c r="BM124" s="155" t="s">
        <v>126</v>
      </c>
    </row>
    <row r="125" spans="1:65" s="2" customFormat="1" ht="16.5" customHeight="1">
      <c r="A125" s="26"/>
      <c r="B125" s="144"/>
      <c r="C125" s="145" t="s">
        <v>127</v>
      </c>
      <c r="D125" s="145" t="s">
        <v>111</v>
      </c>
      <c r="E125" s="146" t="s">
        <v>248</v>
      </c>
      <c r="F125" s="147" t="s">
        <v>249</v>
      </c>
      <c r="G125" s="148" t="s">
        <v>241</v>
      </c>
      <c r="H125" s="149">
        <v>4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32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115</v>
      </c>
      <c r="AT125" s="155" t="s">
        <v>111</v>
      </c>
      <c r="AU125" s="155" t="s">
        <v>116</v>
      </c>
      <c r="AY125" s="14" t="s">
        <v>109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116</v>
      </c>
      <c r="BK125" s="157">
        <f t="shared" si="9"/>
        <v>0</v>
      </c>
      <c r="BL125" s="14" t="s">
        <v>115</v>
      </c>
      <c r="BM125" s="155" t="s">
        <v>131</v>
      </c>
    </row>
    <row r="126" spans="1:65" s="2" customFormat="1" ht="24.15" customHeight="1">
      <c r="A126" s="26"/>
      <c r="B126" s="144"/>
      <c r="C126" s="158" t="s">
        <v>127</v>
      </c>
      <c r="D126" s="158" t="s">
        <v>146</v>
      </c>
      <c r="E126" s="159" t="s">
        <v>250</v>
      </c>
      <c r="F126" s="160" t="s">
        <v>251</v>
      </c>
      <c r="G126" s="161" t="s">
        <v>241</v>
      </c>
      <c r="H126" s="162">
        <v>4</v>
      </c>
      <c r="I126" s="162"/>
      <c r="J126" s="162">
        <f t="shared" si="0"/>
        <v>0</v>
      </c>
      <c r="K126" s="163"/>
      <c r="L126" s="164"/>
      <c r="M126" s="165" t="s">
        <v>1</v>
      </c>
      <c r="N126" s="166" t="s">
        <v>32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126</v>
      </c>
      <c r="AT126" s="155" t="s">
        <v>146</v>
      </c>
      <c r="AU126" s="155" t="s">
        <v>116</v>
      </c>
      <c r="AY126" s="14" t="s">
        <v>109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116</v>
      </c>
      <c r="BK126" s="157">
        <f t="shared" si="9"/>
        <v>0</v>
      </c>
      <c r="BL126" s="14" t="s">
        <v>115</v>
      </c>
      <c r="BM126" s="155" t="s">
        <v>134</v>
      </c>
    </row>
    <row r="127" spans="1:65" s="2" customFormat="1" ht="16.5" customHeight="1">
      <c r="A127" s="26"/>
      <c r="B127" s="144"/>
      <c r="C127" s="145" t="s">
        <v>122</v>
      </c>
      <c r="D127" s="145" t="s">
        <v>111</v>
      </c>
      <c r="E127" s="146" t="s">
        <v>252</v>
      </c>
      <c r="F127" s="147" t="s">
        <v>253</v>
      </c>
      <c r="G127" s="148" t="s">
        <v>241</v>
      </c>
      <c r="H127" s="149">
        <v>4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32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115</v>
      </c>
      <c r="AT127" s="155" t="s">
        <v>111</v>
      </c>
      <c r="AU127" s="155" t="s">
        <v>116</v>
      </c>
      <c r="AY127" s="14" t="s">
        <v>109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116</v>
      </c>
      <c r="BK127" s="157">
        <f t="shared" si="9"/>
        <v>0</v>
      </c>
      <c r="BL127" s="14" t="s">
        <v>115</v>
      </c>
      <c r="BM127" s="155" t="s">
        <v>138</v>
      </c>
    </row>
    <row r="128" spans="1:65" s="2" customFormat="1" ht="16.5" customHeight="1">
      <c r="A128" s="26"/>
      <c r="B128" s="144"/>
      <c r="C128" s="145" t="s">
        <v>135</v>
      </c>
      <c r="D128" s="145" t="s">
        <v>111</v>
      </c>
      <c r="E128" s="146" t="s">
        <v>254</v>
      </c>
      <c r="F128" s="147" t="s">
        <v>255</v>
      </c>
      <c r="G128" s="148" t="s">
        <v>241</v>
      </c>
      <c r="H128" s="149">
        <v>4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32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115</v>
      </c>
      <c r="AT128" s="155" t="s">
        <v>111</v>
      </c>
      <c r="AU128" s="155" t="s">
        <v>116</v>
      </c>
      <c r="AY128" s="14" t="s">
        <v>109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116</v>
      </c>
      <c r="BK128" s="157">
        <f t="shared" si="9"/>
        <v>0</v>
      </c>
      <c r="BL128" s="14" t="s">
        <v>115</v>
      </c>
      <c r="BM128" s="155" t="s">
        <v>141</v>
      </c>
    </row>
    <row r="129" spans="1:65" s="2" customFormat="1" ht="16.5" customHeight="1">
      <c r="A129" s="26"/>
      <c r="B129" s="144"/>
      <c r="C129" s="158" t="s">
        <v>126</v>
      </c>
      <c r="D129" s="158" t="s">
        <v>146</v>
      </c>
      <c r="E129" s="159" t="s">
        <v>256</v>
      </c>
      <c r="F129" s="160" t="s">
        <v>257</v>
      </c>
      <c r="G129" s="161" t="s">
        <v>241</v>
      </c>
      <c r="H129" s="162">
        <v>3</v>
      </c>
      <c r="I129" s="162"/>
      <c r="J129" s="162">
        <f t="shared" si="0"/>
        <v>0</v>
      </c>
      <c r="K129" s="163"/>
      <c r="L129" s="164"/>
      <c r="M129" s="165" t="s">
        <v>1</v>
      </c>
      <c r="N129" s="166" t="s">
        <v>32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126</v>
      </c>
      <c r="AT129" s="155" t="s">
        <v>146</v>
      </c>
      <c r="AU129" s="155" t="s">
        <v>116</v>
      </c>
      <c r="AY129" s="14" t="s">
        <v>109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116</v>
      </c>
      <c r="BK129" s="157">
        <f t="shared" si="9"/>
        <v>0</v>
      </c>
      <c r="BL129" s="14" t="s">
        <v>115</v>
      </c>
      <c r="BM129" s="155" t="s">
        <v>145</v>
      </c>
    </row>
    <row r="130" spans="1:65" s="2" customFormat="1" ht="16.5" customHeight="1">
      <c r="A130" s="26"/>
      <c r="B130" s="144"/>
      <c r="C130" s="145" t="s">
        <v>142</v>
      </c>
      <c r="D130" s="145" t="s">
        <v>111</v>
      </c>
      <c r="E130" s="146" t="s">
        <v>258</v>
      </c>
      <c r="F130" s="147" t="s">
        <v>259</v>
      </c>
      <c r="G130" s="148" t="s">
        <v>241</v>
      </c>
      <c r="H130" s="149">
        <v>3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32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115</v>
      </c>
      <c r="AT130" s="155" t="s">
        <v>111</v>
      </c>
      <c r="AU130" s="155" t="s">
        <v>116</v>
      </c>
      <c r="AY130" s="14" t="s">
        <v>109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116</v>
      </c>
      <c r="BK130" s="157">
        <f t="shared" si="9"/>
        <v>0</v>
      </c>
      <c r="BL130" s="14" t="s">
        <v>115</v>
      </c>
      <c r="BM130" s="155" t="s">
        <v>7</v>
      </c>
    </row>
    <row r="131" spans="1:65" s="2" customFormat="1" ht="24.15" customHeight="1">
      <c r="A131" s="26"/>
      <c r="B131" s="144"/>
      <c r="C131" s="158" t="s">
        <v>131</v>
      </c>
      <c r="D131" s="158" t="s">
        <v>146</v>
      </c>
      <c r="E131" s="159" t="s">
        <v>260</v>
      </c>
      <c r="F131" s="160" t="s">
        <v>261</v>
      </c>
      <c r="G131" s="161" t="s">
        <v>228</v>
      </c>
      <c r="H131" s="162">
        <v>1</v>
      </c>
      <c r="I131" s="162"/>
      <c r="J131" s="162">
        <f t="shared" si="0"/>
        <v>0</v>
      </c>
      <c r="K131" s="163"/>
      <c r="L131" s="164"/>
      <c r="M131" s="165" t="s">
        <v>1</v>
      </c>
      <c r="N131" s="166" t="s">
        <v>32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126</v>
      </c>
      <c r="AT131" s="155" t="s">
        <v>146</v>
      </c>
      <c r="AU131" s="155" t="s">
        <v>116</v>
      </c>
      <c r="AY131" s="14" t="s">
        <v>109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116</v>
      </c>
      <c r="BK131" s="157">
        <f t="shared" si="9"/>
        <v>0</v>
      </c>
      <c r="BL131" s="14" t="s">
        <v>115</v>
      </c>
      <c r="BM131" s="155" t="s">
        <v>153</v>
      </c>
    </row>
    <row r="132" spans="1:65" s="2" customFormat="1" ht="24.15" customHeight="1">
      <c r="A132" s="26"/>
      <c r="B132" s="144"/>
      <c r="C132" s="145" t="s">
        <v>150</v>
      </c>
      <c r="D132" s="145" t="s">
        <v>111</v>
      </c>
      <c r="E132" s="146" t="s">
        <v>262</v>
      </c>
      <c r="F132" s="147" t="s">
        <v>263</v>
      </c>
      <c r="G132" s="148" t="s">
        <v>241</v>
      </c>
      <c r="H132" s="149">
        <v>3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32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115</v>
      </c>
      <c r="AT132" s="155" t="s">
        <v>111</v>
      </c>
      <c r="AU132" s="155" t="s">
        <v>116</v>
      </c>
      <c r="AY132" s="14" t="s">
        <v>109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116</v>
      </c>
      <c r="BK132" s="157">
        <f t="shared" si="9"/>
        <v>0</v>
      </c>
      <c r="BL132" s="14" t="s">
        <v>115</v>
      </c>
      <c r="BM132" s="155" t="s">
        <v>156</v>
      </c>
    </row>
    <row r="133" spans="1:65" s="2" customFormat="1" ht="16.5" customHeight="1">
      <c r="A133" s="26"/>
      <c r="B133" s="144"/>
      <c r="C133" s="145" t="s">
        <v>134</v>
      </c>
      <c r="D133" s="145" t="s">
        <v>111</v>
      </c>
      <c r="E133" s="146" t="s">
        <v>264</v>
      </c>
      <c r="F133" s="147" t="s">
        <v>265</v>
      </c>
      <c r="G133" s="148" t="s">
        <v>241</v>
      </c>
      <c r="H133" s="149">
        <v>3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32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115</v>
      </c>
      <c r="AT133" s="155" t="s">
        <v>111</v>
      </c>
      <c r="AU133" s="155" t="s">
        <v>116</v>
      </c>
      <c r="AY133" s="14" t="s">
        <v>109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116</v>
      </c>
      <c r="BK133" s="157">
        <f t="shared" si="9"/>
        <v>0</v>
      </c>
      <c r="BL133" s="14" t="s">
        <v>115</v>
      </c>
      <c r="BM133" s="155" t="s">
        <v>160</v>
      </c>
    </row>
    <row r="134" spans="1:65" s="2" customFormat="1" ht="16.5" customHeight="1">
      <c r="A134" s="26"/>
      <c r="B134" s="144"/>
      <c r="C134" s="145" t="s">
        <v>157</v>
      </c>
      <c r="D134" s="145" t="s">
        <v>111</v>
      </c>
      <c r="E134" s="146" t="s">
        <v>266</v>
      </c>
      <c r="F134" s="147" t="s">
        <v>267</v>
      </c>
      <c r="G134" s="148" t="s">
        <v>228</v>
      </c>
      <c r="H134" s="149">
        <v>3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32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115</v>
      </c>
      <c r="AT134" s="155" t="s">
        <v>111</v>
      </c>
      <c r="AU134" s="155" t="s">
        <v>116</v>
      </c>
      <c r="AY134" s="14" t="s">
        <v>109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116</v>
      </c>
      <c r="BK134" s="157">
        <f t="shared" si="9"/>
        <v>0</v>
      </c>
      <c r="BL134" s="14" t="s">
        <v>115</v>
      </c>
      <c r="BM134" s="155" t="s">
        <v>164</v>
      </c>
    </row>
    <row r="135" spans="1:65" s="2" customFormat="1" ht="16.5" customHeight="1">
      <c r="A135" s="26"/>
      <c r="B135" s="144"/>
      <c r="C135" s="145" t="s">
        <v>138</v>
      </c>
      <c r="D135" s="145" t="s">
        <v>111</v>
      </c>
      <c r="E135" s="146" t="s">
        <v>268</v>
      </c>
      <c r="F135" s="147" t="s">
        <v>269</v>
      </c>
      <c r="G135" s="148" t="s">
        <v>228</v>
      </c>
      <c r="H135" s="149">
        <v>1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32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115</v>
      </c>
      <c r="AT135" s="155" t="s">
        <v>111</v>
      </c>
      <c r="AU135" s="155" t="s">
        <v>116</v>
      </c>
      <c r="AY135" s="14" t="s">
        <v>109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116</v>
      </c>
      <c r="BK135" s="157">
        <f t="shared" si="9"/>
        <v>0</v>
      </c>
      <c r="BL135" s="14" t="s">
        <v>115</v>
      </c>
      <c r="BM135" s="155" t="s">
        <v>169</v>
      </c>
    </row>
    <row r="136" spans="1:65" s="2" customFormat="1" ht="21.75" customHeight="1">
      <c r="A136" s="26"/>
      <c r="B136" s="144"/>
      <c r="C136" s="145" t="s">
        <v>166</v>
      </c>
      <c r="D136" s="145" t="s">
        <v>111</v>
      </c>
      <c r="E136" s="146" t="s">
        <v>270</v>
      </c>
      <c r="F136" s="147" t="s">
        <v>271</v>
      </c>
      <c r="G136" s="148" t="s">
        <v>228</v>
      </c>
      <c r="H136" s="149">
        <v>1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32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115</v>
      </c>
      <c r="AT136" s="155" t="s">
        <v>111</v>
      </c>
      <c r="AU136" s="155" t="s">
        <v>116</v>
      </c>
      <c r="AY136" s="14" t="s">
        <v>109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116</v>
      </c>
      <c r="BK136" s="157">
        <f t="shared" si="9"/>
        <v>0</v>
      </c>
      <c r="BL136" s="14" t="s">
        <v>115</v>
      </c>
      <c r="BM136" s="155" t="s">
        <v>172</v>
      </c>
    </row>
    <row r="137" spans="1:65" s="2" customFormat="1" ht="16.5" customHeight="1">
      <c r="A137" s="26"/>
      <c r="B137" s="144"/>
      <c r="C137" s="145" t="s">
        <v>173</v>
      </c>
      <c r="D137" s="145" t="s">
        <v>111</v>
      </c>
      <c r="E137" s="146" t="s">
        <v>272</v>
      </c>
      <c r="F137" s="147" t="s">
        <v>273</v>
      </c>
      <c r="G137" s="148" t="s">
        <v>274</v>
      </c>
      <c r="H137" s="149">
        <v>4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32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115</v>
      </c>
      <c r="AT137" s="155" t="s">
        <v>111</v>
      </c>
      <c r="AU137" s="155" t="s">
        <v>116</v>
      </c>
      <c r="AY137" s="14" t="s">
        <v>109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116</v>
      </c>
      <c r="BK137" s="157">
        <f t="shared" si="9"/>
        <v>0</v>
      </c>
      <c r="BL137" s="14" t="s">
        <v>115</v>
      </c>
      <c r="BM137" s="155" t="s">
        <v>176</v>
      </c>
    </row>
    <row r="138" spans="1:65" s="2" customFormat="1" ht="16.5" customHeight="1">
      <c r="A138" s="26"/>
      <c r="B138" s="144"/>
      <c r="C138" s="145" t="s">
        <v>145</v>
      </c>
      <c r="D138" s="145" t="s">
        <v>111</v>
      </c>
      <c r="E138" s="146" t="s">
        <v>275</v>
      </c>
      <c r="F138" s="147" t="s">
        <v>276</v>
      </c>
      <c r="G138" s="148" t="s">
        <v>228</v>
      </c>
      <c r="H138" s="149">
        <v>1</v>
      </c>
      <c r="I138" s="149"/>
      <c r="J138" s="149">
        <f t="shared" si="0"/>
        <v>0</v>
      </c>
      <c r="K138" s="150"/>
      <c r="L138" s="27"/>
      <c r="M138" s="167" t="s">
        <v>1</v>
      </c>
      <c r="N138" s="168" t="s">
        <v>32</v>
      </c>
      <c r="O138" s="169">
        <v>0</v>
      </c>
      <c r="P138" s="169">
        <f t="shared" si="1"/>
        <v>0</v>
      </c>
      <c r="Q138" s="169">
        <v>0</v>
      </c>
      <c r="R138" s="169">
        <f t="shared" si="2"/>
        <v>0</v>
      </c>
      <c r="S138" s="169">
        <v>0</v>
      </c>
      <c r="T138" s="17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115</v>
      </c>
      <c r="AT138" s="155" t="s">
        <v>111</v>
      </c>
      <c r="AU138" s="155" t="s">
        <v>116</v>
      </c>
      <c r="AY138" s="14" t="s">
        <v>109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116</v>
      </c>
      <c r="BK138" s="157">
        <f t="shared" si="9"/>
        <v>0</v>
      </c>
      <c r="BL138" s="14" t="s">
        <v>115</v>
      </c>
      <c r="BM138" s="155" t="s">
        <v>179</v>
      </c>
    </row>
    <row r="139" spans="1:65" s="2" customFormat="1" ht="6.9" customHeight="1">
      <c r="A139" s="26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27"/>
      <c r="M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</sheetData>
  <autoFilter ref="C117:K138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24"/>
  <sheetViews>
    <sheetView showGridLines="0" tabSelected="1" workbookViewId="0">
      <selection activeCell="F1" sqref="F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28.2" customHeight="1">
      <c r="A1" s="212" t="s">
        <v>285</v>
      </c>
    </row>
    <row r="2" spans="1:46" s="1" customFormat="1" ht="36.9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" customHeight="1">
      <c r="B4" s="17"/>
      <c r="D4" s="18" t="s">
        <v>82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26.25" customHeight="1">
      <c r="B7" s="17"/>
      <c r="E7" s="210" t="str">
        <f>'Rekapitulácia stavby'!K6</f>
        <v>MK HLAVNÁ NITRA JANÍKOVCE  PRIECHODY PRE CHODCOV PRI OC JEDNOTA A POŠTE</v>
      </c>
      <c r="F7" s="211"/>
      <c r="G7" s="211"/>
      <c r="H7" s="211"/>
      <c r="L7" s="17"/>
    </row>
    <row r="8" spans="1:46" s="2" customFormat="1" ht="12" customHeight="1">
      <c r="A8" s="26"/>
      <c r="B8" s="27"/>
      <c r="C8" s="26"/>
      <c r="D8" s="23" t="s">
        <v>83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277</v>
      </c>
      <c r="F9" s="209"/>
      <c r="G9" s="209"/>
      <c r="H9" s="20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</v>
      </c>
      <c r="E12" s="26"/>
      <c r="F12" s="21" t="s">
        <v>15</v>
      </c>
      <c r="G12" s="26"/>
      <c r="H12" s="26"/>
      <c r="I12" s="23" t="s">
        <v>16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6"/>
      <c r="G14" s="26"/>
      <c r="H14" s="26"/>
      <c r="I14" s="23" t="s">
        <v>18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19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20</v>
      </c>
      <c r="E17" s="26"/>
      <c r="F17" s="26"/>
      <c r="G17" s="26"/>
      <c r="H17" s="26"/>
      <c r="I17" s="23" t="s">
        <v>18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3"/>
      <c r="F18" s="203"/>
      <c r="G18" s="203"/>
      <c r="H18" s="203"/>
      <c r="I18" s="23" t="s">
        <v>19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18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19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18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19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205" t="s">
        <v>1</v>
      </c>
      <c r="F27" s="205"/>
      <c r="G27" s="205"/>
      <c r="H27" s="205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26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28</v>
      </c>
      <c r="G32" s="26"/>
      <c r="H32" s="26"/>
      <c r="I32" s="30" t="s">
        <v>27</v>
      </c>
      <c r="J32" s="30" t="s">
        <v>29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30</v>
      </c>
      <c r="E33" s="32" t="s">
        <v>31</v>
      </c>
      <c r="F33" s="97">
        <f>ROUND((SUM(BE118:BE123)),  2)</f>
        <v>0</v>
      </c>
      <c r="G33" s="98"/>
      <c r="H33" s="98"/>
      <c r="I33" s="99">
        <v>0.2</v>
      </c>
      <c r="J33" s="97">
        <f>ROUND(((SUM(BE118:BE123))*I33),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32</v>
      </c>
      <c r="F34" s="100">
        <f>ROUND((SUM(BF118:BF123)),  2)</f>
        <v>0</v>
      </c>
      <c r="G34" s="26"/>
      <c r="H34" s="26"/>
      <c r="I34" s="101">
        <v>0.2</v>
      </c>
      <c r="J34" s="100">
        <f>ROUND(((SUM(BF118:BF123))*I34),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33</v>
      </c>
      <c r="F35" s="100">
        <f>ROUND((SUM(BG118:BG123)),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34</v>
      </c>
      <c r="F36" s="100">
        <f>ROUND((SUM(BH118:BH123)),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35</v>
      </c>
      <c r="F37" s="97">
        <f>ROUND((SUM(BI118:BI123)),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36</v>
      </c>
      <c r="E39" s="57"/>
      <c r="F39" s="57"/>
      <c r="G39" s="104" t="s">
        <v>37</v>
      </c>
      <c r="H39" s="105" t="s">
        <v>38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41</v>
      </c>
      <c r="E61" s="29"/>
      <c r="F61" s="108" t="s">
        <v>42</v>
      </c>
      <c r="G61" s="42" t="s">
        <v>41</v>
      </c>
      <c r="H61" s="29"/>
      <c r="I61" s="29"/>
      <c r="J61" s="109" t="s">
        <v>42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41</v>
      </c>
      <c r="E76" s="29"/>
      <c r="F76" s="108" t="s">
        <v>42</v>
      </c>
      <c r="G76" s="42" t="s">
        <v>41</v>
      </c>
      <c r="H76" s="29"/>
      <c r="I76" s="29"/>
      <c r="J76" s="109" t="s">
        <v>42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0" t="str">
        <f>E7</f>
        <v>MK HLAVNÁ NITRA JANÍKOVCE  PRIECHODY PRE CHODCOV PRI OC JEDNOTA A POŠTE</v>
      </c>
      <c r="F85" s="211"/>
      <c r="G85" s="211"/>
      <c r="H85" s="211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83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Objekt3 - Trvalé dopravné značenie</v>
      </c>
      <c r="F87" s="209"/>
      <c r="G87" s="209"/>
      <c r="H87" s="20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14</v>
      </c>
      <c r="D89" s="26"/>
      <c r="E89" s="26"/>
      <c r="F89" s="21" t="str">
        <f>F12</f>
        <v xml:space="preserve"> </v>
      </c>
      <c r="G89" s="26"/>
      <c r="H89" s="26"/>
      <c r="I89" s="23" t="s">
        <v>16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17</v>
      </c>
      <c r="D91" s="26"/>
      <c r="E91" s="26"/>
      <c r="F91" s="21" t="str">
        <f>E15</f>
        <v xml:space="preserve"> </v>
      </c>
      <c r="G91" s="26"/>
      <c r="H91" s="26"/>
      <c r="I91" s="23" t="s">
        <v>21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20</v>
      </c>
      <c r="D92" s="26"/>
      <c r="E92" s="26"/>
      <c r="F92" s="21"/>
      <c r="G92" s="26"/>
      <c r="H92" s="26"/>
      <c r="I92" s="23" t="s">
        <v>24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86</v>
      </c>
      <c r="D94" s="102"/>
      <c r="E94" s="102"/>
      <c r="F94" s="102"/>
      <c r="G94" s="102"/>
      <c r="H94" s="102"/>
      <c r="I94" s="102"/>
      <c r="J94" s="111" t="s">
        <v>87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5" customHeight="1">
      <c r="A96" s="26"/>
      <c r="B96" s="27"/>
      <c r="C96" s="112" t="s">
        <v>88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89</v>
      </c>
    </row>
    <row r="97" spans="1:31" s="9" customFormat="1" ht="24.9" customHeight="1">
      <c r="B97" s="113"/>
      <c r="D97" s="114" t="s">
        <v>90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95" customHeight="1">
      <c r="B98" s="117"/>
      <c r="D98" s="118" t="s">
        <v>94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95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11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6.25" customHeight="1">
      <c r="A108" s="26"/>
      <c r="B108" s="27"/>
      <c r="C108" s="26"/>
      <c r="D108" s="26"/>
      <c r="E108" s="210" t="str">
        <f>E7</f>
        <v>MK HLAVNÁ NITRA JANÍKOVCE  PRIECHODY PRE CHODCOV PRI OC JEDNOTA A POŠTE</v>
      </c>
      <c r="F108" s="211"/>
      <c r="G108" s="211"/>
      <c r="H108" s="211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83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77" t="str">
        <f>E9</f>
        <v>Objekt3 - Trvalé dopravné značenie</v>
      </c>
      <c r="F110" s="209"/>
      <c r="G110" s="209"/>
      <c r="H110" s="20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14</v>
      </c>
      <c r="D112" s="26"/>
      <c r="E112" s="26"/>
      <c r="F112" s="21" t="str">
        <f>F12</f>
        <v xml:space="preserve"> </v>
      </c>
      <c r="G112" s="26"/>
      <c r="H112" s="26"/>
      <c r="I112" s="23" t="s">
        <v>16</v>
      </c>
      <c r="J112" s="52" t="str">
        <f>IF(J12="","",J12)</f>
        <v/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17</v>
      </c>
      <c r="D114" s="26"/>
      <c r="E114" s="26"/>
      <c r="F114" s="21" t="str">
        <f>E15</f>
        <v xml:space="preserve"> </v>
      </c>
      <c r="G114" s="26"/>
      <c r="H114" s="26"/>
      <c r="I114" s="23" t="s">
        <v>21</v>
      </c>
      <c r="J114" s="24" t="str">
        <f>E21</f>
        <v xml:space="preserve"> 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20</v>
      </c>
      <c r="D115" s="26"/>
      <c r="E115" s="26"/>
      <c r="F115" s="21"/>
      <c r="G115" s="26"/>
      <c r="H115" s="26"/>
      <c r="I115" s="23" t="s">
        <v>24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96</v>
      </c>
      <c r="D117" s="124" t="s">
        <v>51</v>
      </c>
      <c r="E117" s="124" t="s">
        <v>47</v>
      </c>
      <c r="F117" s="124" t="s">
        <v>48</v>
      </c>
      <c r="G117" s="124" t="s">
        <v>97</v>
      </c>
      <c r="H117" s="124" t="s">
        <v>98</v>
      </c>
      <c r="I117" s="124" t="s">
        <v>99</v>
      </c>
      <c r="J117" s="125" t="s">
        <v>87</v>
      </c>
      <c r="K117" s="126" t="s">
        <v>100</v>
      </c>
      <c r="L117" s="127"/>
      <c r="M117" s="59" t="s">
        <v>1</v>
      </c>
      <c r="N117" s="60" t="s">
        <v>30</v>
      </c>
      <c r="O117" s="60" t="s">
        <v>101</v>
      </c>
      <c r="P117" s="60" t="s">
        <v>102</v>
      </c>
      <c r="Q117" s="60" t="s">
        <v>103</v>
      </c>
      <c r="R117" s="60" t="s">
        <v>104</v>
      </c>
      <c r="S117" s="60" t="s">
        <v>105</v>
      </c>
      <c r="T117" s="61" t="s">
        <v>106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5" customHeight="1">
      <c r="A118" s="26"/>
      <c r="B118" s="27"/>
      <c r="C118" s="66" t="s">
        <v>88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65</v>
      </c>
      <c r="AU118" s="14" t="s">
        <v>89</v>
      </c>
      <c r="BK118" s="131">
        <f>BK119</f>
        <v>0</v>
      </c>
    </row>
    <row r="119" spans="1:65" s="12" customFormat="1" ht="25.95" customHeight="1">
      <c r="B119" s="132"/>
      <c r="D119" s="133" t="s">
        <v>65</v>
      </c>
      <c r="E119" s="134" t="s">
        <v>107</v>
      </c>
      <c r="F119" s="134" t="s">
        <v>108</v>
      </c>
      <c r="J119" s="135">
        <f>BK119</f>
        <v>0</v>
      </c>
      <c r="L119" s="132"/>
      <c r="M119" s="136"/>
      <c r="N119" s="137"/>
      <c r="O119" s="137"/>
      <c r="P119" s="138">
        <f>P120</f>
        <v>0</v>
      </c>
      <c r="Q119" s="137"/>
      <c r="R119" s="138">
        <f>R120</f>
        <v>0</v>
      </c>
      <c r="S119" s="137"/>
      <c r="T119" s="139">
        <f>T120</f>
        <v>0</v>
      </c>
      <c r="AR119" s="133" t="s">
        <v>74</v>
      </c>
      <c r="AT119" s="140" t="s">
        <v>65</v>
      </c>
      <c r="AU119" s="140" t="s">
        <v>66</v>
      </c>
      <c r="AY119" s="133" t="s">
        <v>109</v>
      </c>
      <c r="BK119" s="141">
        <f>BK120</f>
        <v>0</v>
      </c>
    </row>
    <row r="120" spans="1:65" s="12" customFormat="1" ht="22.95" customHeight="1">
      <c r="B120" s="132"/>
      <c r="D120" s="133" t="s">
        <v>65</v>
      </c>
      <c r="E120" s="142" t="s">
        <v>142</v>
      </c>
      <c r="F120" s="142" t="s">
        <v>200</v>
      </c>
      <c r="J120" s="143">
        <f>BK120</f>
        <v>0</v>
      </c>
      <c r="L120" s="132"/>
      <c r="M120" s="136"/>
      <c r="N120" s="137"/>
      <c r="O120" s="137"/>
      <c r="P120" s="138">
        <f>SUM(P121:P123)</f>
        <v>0</v>
      </c>
      <c r="Q120" s="137"/>
      <c r="R120" s="138">
        <f>SUM(R121:R123)</f>
        <v>0</v>
      </c>
      <c r="S120" s="137"/>
      <c r="T120" s="139">
        <f>SUM(T121:T123)</f>
        <v>0</v>
      </c>
      <c r="AR120" s="133" t="s">
        <v>74</v>
      </c>
      <c r="AT120" s="140" t="s">
        <v>65</v>
      </c>
      <c r="AU120" s="140" t="s">
        <v>74</v>
      </c>
      <c r="AY120" s="133" t="s">
        <v>109</v>
      </c>
      <c r="BK120" s="141">
        <f>SUM(BK121:BK123)</f>
        <v>0</v>
      </c>
    </row>
    <row r="121" spans="1:65" s="2" customFormat="1" ht="33" customHeight="1">
      <c r="A121" s="26"/>
      <c r="B121" s="144"/>
      <c r="C121" s="145" t="s">
        <v>74</v>
      </c>
      <c r="D121" s="145" t="s">
        <v>111</v>
      </c>
      <c r="E121" s="146" t="s">
        <v>278</v>
      </c>
      <c r="F121" s="147" t="s">
        <v>279</v>
      </c>
      <c r="G121" s="148" t="s">
        <v>241</v>
      </c>
      <c r="H121" s="149">
        <v>4</v>
      </c>
      <c r="I121" s="149"/>
      <c r="J121" s="149">
        <f>ROUND(I121*H121,3)</f>
        <v>0</v>
      </c>
      <c r="K121" s="150"/>
      <c r="L121" s="27"/>
      <c r="M121" s="151" t="s">
        <v>1</v>
      </c>
      <c r="N121" s="152" t="s">
        <v>32</v>
      </c>
      <c r="O121" s="153">
        <v>0</v>
      </c>
      <c r="P121" s="153">
        <f>O121*H121</f>
        <v>0</v>
      </c>
      <c r="Q121" s="153">
        <v>0</v>
      </c>
      <c r="R121" s="153">
        <f>Q121*H121</f>
        <v>0</v>
      </c>
      <c r="S121" s="153">
        <v>0</v>
      </c>
      <c r="T121" s="154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5" t="s">
        <v>115</v>
      </c>
      <c r="AT121" s="155" t="s">
        <v>111</v>
      </c>
      <c r="AU121" s="155" t="s">
        <v>116</v>
      </c>
      <c r="AY121" s="14" t="s">
        <v>109</v>
      </c>
      <c r="BE121" s="156">
        <f>IF(N121="základná",J121,0)</f>
        <v>0</v>
      </c>
      <c r="BF121" s="156">
        <f>IF(N121="znížená",J121,0)</f>
        <v>0</v>
      </c>
      <c r="BG121" s="156">
        <f>IF(N121="zákl. prenesená",J121,0)</f>
        <v>0</v>
      </c>
      <c r="BH121" s="156">
        <f>IF(N121="zníž. prenesená",J121,0)</f>
        <v>0</v>
      </c>
      <c r="BI121" s="156">
        <f>IF(N121="nulová",J121,0)</f>
        <v>0</v>
      </c>
      <c r="BJ121" s="14" t="s">
        <v>116</v>
      </c>
      <c r="BK121" s="157">
        <f>ROUND(I121*H121,3)</f>
        <v>0</v>
      </c>
      <c r="BL121" s="14" t="s">
        <v>115</v>
      </c>
      <c r="BM121" s="155" t="s">
        <v>116</v>
      </c>
    </row>
    <row r="122" spans="1:65" s="2" customFormat="1" ht="33" customHeight="1">
      <c r="A122" s="26"/>
      <c r="B122" s="144"/>
      <c r="C122" s="145" t="s">
        <v>116</v>
      </c>
      <c r="D122" s="145" t="s">
        <v>111</v>
      </c>
      <c r="E122" s="146" t="s">
        <v>280</v>
      </c>
      <c r="F122" s="147" t="s">
        <v>281</v>
      </c>
      <c r="G122" s="148" t="s">
        <v>114</v>
      </c>
      <c r="H122" s="149">
        <v>19</v>
      </c>
      <c r="I122" s="149"/>
      <c r="J122" s="149">
        <f>ROUND(I122*H122,3)</f>
        <v>0</v>
      </c>
      <c r="K122" s="150"/>
      <c r="L122" s="27"/>
      <c r="M122" s="151" t="s">
        <v>1</v>
      </c>
      <c r="N122" s="152" t="s">
        <v>32</v>
      </c>
      <c r="O122" s="153">
        <v>0</v>
      </c>
      <c r="P122" s="153">
        <f>O122*H122</f>
        <v>0</v>
      </c>
      <c r="Q122" s="153">
        <v>0</v>
      </c>
      <c r="R122" s="153">
        <f>Q122*H122</f>
        <v>0</v>
      </c>
      <c r="S122" s="153">
        <v>0</v>
      </c>
      <c r="T122" s="15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115</v>
      </c>
      <c r="AT122" s="155" t="s">
        <v>111</v>
      </c>
      <c r="AU122" s="155" t="s">
        <v>116</v>
      </c>
      <c r="AY122" s="14" t="s">
        <v>109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116</v>
      </c>
      <c r="BK122" s="157">
        <f>ROUND(I122*H122,3)</f>
        <v>0</v>
      </c>
      <c r="BL122" s="14" t="s">
        <v>115</v>
      </c>
      <c r="BM122" s="155" t="s">
        <v>115</v>
      </c>
    </row>
    <row r="123" spans="1:65" s="2" customFormat="1" ht="24.15" customHeight="1">
      <c r="A123" s="26"/>
      <c r="B123" s="144"/>
      <c r="C123" s="145" t="s">
        <v>119</v>
      </c>
      <c r="D123" s="145" t="s">
        <v>111</v>
      </c>
      <c r="E123" s="146" t="s">
        <v>282</v>
      </c>
      <c r="F123" s="147" t="s">
        <v>283</v>
      </c>
      <c r="G123" s="148" t="s">
        <v>114</v>
      </c>
      <c r="H123" s="149">
        <v>6.5</v>
      </c>
      <c r="I123" s="149"/>
      <c r="J123" s="149">
        <f>ROUND(I123*H123,3)</f>
        <v>0</v>
      </c>
      <c r="K123" s="150"/>
      <c r="L123" s="27"/>
      <c r="M123" s="167" t="s">
        <v>1</v>
      </c>
      <c r="N123" s="168" t="s">
        <v>32</v>
      </c>
      <c r="O123" s="169">
        <v>0</v>
      </c>
      <c r="P123" s="169">
        <f>O123*H123</f>
        <v>0</v>
      </c>
      <c r="Q123" s="169">
        <v>0</v>
      </c>
      <c r="R123" s="169">
        <f>Q123*H123</f>
        <v>0</v>
      </c>
      <c r="S123" s="169">
        <v>0</v>
      </c>
      <c r="T123" s="170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115</v>
      </c>
      <c r="AT123" s="155" t="s">
        <v>111</v>
      </c>
      <c r="AU123" s="155" t="s">
        <v>116</v>
      </c>
      <c r="AY123" s="14" t="s">
        <v>109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116</v>
      </c>
      <c r="BK123" s="157">
        <f>ROUND(I123*H123,3)</f>
        <v>0</v>
      </c>
      <c r="BL123" s="14" t="s">
        <v>115</v>
      </c>
      <c r="BM123" s="155" t="s">
        <v>122</v>
      </c>
    </row>
    <row r="124" spans="1:65" s="2" customFormat="1" ht="6.9" customHeight="1">
      <c r="A124" s="26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27"/>
      <c r="M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</sheetData>
  <autoFilter ref="C117:K123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Objekt1 - Stavebné práce</vt:lpstr>
      <vt:lpstr>Objekt2 - Verejné osvetlenie</vt:lpstr>
      <vt:lpstr>Objekt3 - Trvalé dopravné...</vt:lpstr>
      <vt:lpstr>'Objekt1 - Stavebné práce'!Názvy_tlače</vt:lpstr>
      <vt:lpstr>'Objekt2 - Verejné osvetlenie'!Názvy_tlače</vt:lpstr>
      <vt:lpstr>'Objekt3 - Trvalé dopravné...'!Názvy_tlače</vt:lpstr>
      <vt:lpstr>'Rekapitulácia stavby'!Názvy_tlače</vt:lpstr>
      <vt:lpstr>'Objekt1 - Stavebné práce'!Oblasť_tlače</vt:lpstr>
      <vt:lpstr>'Objekt2 - Verejné osvetlenie'!Oblasť_tlače</vt:lpstr>
      <vt:lpstr>'Objekt3 - Trvalé dopravné...'!Oblasť_tlače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Muzika Ľubomír, Ing.</dc:creator>
  <cp:lastModifiedBy>Moravec Viktor, Mgr.</cp:lastModifiedBy>
  <cp:lastPrinted>2022-06-02T10:48:44Z</cp:lastPrinted>
  <dcterms:created xsi:type="dcterms:W3CDTF">2022-03-29T22:05:00Z</dcterms:created>
  <dcterms:modified xsi:type="dcterms:W3CDTF">2022-06-02T10:54:25Z</dcterms:modified>
</cp:coreProperties>
</file>