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9" activeTab="13"/>
  </bookViews>
  <sheets>
    <sheet name="Rekapitulácia stavby" sheetId="1" r:id="rId1"/>
    <sheet name="1-Objekt_HP" sheetId="2" r:id="rId2"/>
    <sheet name="2-MŠ6_L1" sheetId="3" r:id="rId3"/>
    <sheet name="3-MŠ60_L2" sheetId="4" r:id="rId4"/>
    <sheet name="4-DJ35_P" sheetId="5" r:id="rId5"/>
    <sheet name="5-DJ35_L" sheetId="6" r:id="rId6"/>
    <sheet name="6-Kočikáreň " sheetId="7" r:id="rId7"/>
    <sheet name="1-Objekt_HP_01" sheetId="8" r:id="rId8"/>
    <sheet name="2-MŠ60-L1_01" sheetId="9" r:id="rId9"/>
    <sheet name="3-MŠ60-L2_01" sheetId="10" r:id="rId10"/>
    <sheet name="4-DJ35-P_01" sheetId="11" r:id="rId11"/>
    <sheet name="5-DJ35-L_01" sheetId="12" r:id="rId12"/>
    <sheet name="6-Kočikáreň_01" sheetId="13" r:id="rId13"/>
    <sheet name="02-Ostatné " sheetId="14" r:id="rId14"/>
    <sheet name="03-Elektroinštalácia" sheetId="15" r:id="rId15"/>
    <sheet name="01-1-Dažďová_záhrada_DZ1" sheetId="16" r:id="rId16"/>
    <sheet name="01-2-Dažďová_záhrada_DZ2" sheetId="17" r:id="rId17"/>
    <sheet name="01-3-Dažďová_záhrada_DZ3" sheetId="18" r:id="rId18"/>
    <sheet name="02-1-Vegetačná_strecha_MŠ60_L1 " sheetId="19" r:id="rId19"/>
    <sheet name="02-2-Vegetačná_strecha_MŠ60_L2" sheetId="20" r:id="rId20"/>
    <sheet name="02-3-Vegetačná_strecha_DJ35_L" sheetId="21" r:id="rId21"/>
    <sheet name="02-4-Vegetačná_strecha_DJ35_P" sheetId="22" r:id="rId22"/>
    <sheet name="02-5-Vegetačná_strecha_HP" sheetId="23" r:id="rId23"/>
    <sheet name="02-6-Vegetačná_strecha_K" sheetId="24" r:id="rId24"/>
  </sheets>
  <definedNames>
    <definedName name="_xlnm.Print_Titles" localSheetId="15">'01-1-Dažďová_záhrada_DZ1'!$120:$120</definedName>
    <definedName name="_xlnm.Print_Titles" localSheetId="16">'01-2-Dažďová_záhrada_DZ2'!$120:$120</definedName>
    <definedName name="_xlnm.Print_Titles" localSheetId="17">'01-3-Dažďová_záhrada_DZ3'!$120:$120</definedName>
    <definedName name="_xlnm.Print_Titles" localSheetId="18">'02-1-Vegetačná_strecha_MŠ60_L1 '!$116:$116</definedName>
    <definedName name="_xlnm.Print_Titles" localSheetId="19">'02-2-Vegetačná_strecha_MŠ60_L2'!$116:$116</definedName>
    <definedName name="_xlnm.Print_Titles" localSheetId="20">'02-3-Vegetačná_strecha_DJ35_L'!$116:$116</definedName>
    <definedName name="_xlnm.Print_Titles" localSheetId="21">'02-4-Vegetačná_strecha_DJ35_P'!$116:$116</definedName>
    <definedName name="_xlnm.Print_Titles" localSheetId="22">'02-5-Vegetačná_strecha_HP'!$116:$116</definedName>
    <definedName name="_xlnm.Print_Titles" localSheetId="23">'02-6-Vegetačná_strecha_K'!$116:$116</definedName>
    <definedName name="_xlnm.Print_Titles" localSheetId="13">'02-Ostatné '!$129:$129</definedName>
    <definedName name="_xlnm.Print_Titles" localSheetId="14">'03-Elektroinštalácia'!$118:$118</definedName>
    <definedName name="_xlnm.Print_Titles" localSheetId="1">'1-Objekt_HP'!$125:$125</definedName>
    <definedName name="_xlnm.Print_Titles" localSheetId="7">'1-Objekt_HP_01'!$122:$122</definedName>
    <definedName name="_xlnm.Print_Titles" localSheetId="2">'2-MŠ6_L1'!$124:$124</definedName>
    <definedName name="_xlnm.Print_Titles" localSheetId="8">'2-MŠ60-L1_01'!$122:$122</definedName>
    <definedName name="_xlnm.Print_Titles" localSheetId="3">'3-MŠ60_L2'!$124:$124</definedName>
    <definedName name="_xlnm.Print_Titles" localSheetId="9">'3-MŠ60-L2_01'!$122:$122</definedName>
    <definedName name="_xlnm.Print_Titles" localSheetId="4">'4-DJ35_P'!$124:$124</definedName>
    <definedName name="_xlnm.Print_Titles" localSheetId="10">'4-DJ35-P_01'!$122:$122</definedName>
    <definedName name="_xlnm.Print_Titles" localSheetId="5">'5-DJ35_L'!$124:$124</definedName>
    <definedName name="_xlnm.Print_Titles" localSheetId="11">'5-DJ35-L_01'!$122:$122</definedName>
    <definedName name="_xlnm.Print_Titles" localSheetId="6">'6-Kočikáreň '!$123:$123</definedName>
    <definedName name="_xlnm.Print_Titles" localSheetId="12">'6-Kočikáreň_01'!$122:$122</definedName>
    <definedName name="_xlnm.Print_Titles" localSheetId="0">'Rekapitulácia stavby'!$85:$85</definedName>
    <definedName name="_xlnm.Print_Area" localSheetId="15">'01-1-Dažďová_záhrada_DZ1'!$C$4:$Q$70,'01-1-Dažďová_záhrada_DZ1'!$C$76:$Q$103,'01-1-Dažďová_záhrada_DZ1'!$C$109:$Q$184</definedName>
    <definedName name="_xlnm.Print_Area" localSheetId="16">'01-2-Dažďová_záhrada_DZ2'!$C$4:$Q$70,'01-2-Dažďová_záhrada_DZ2'!$C$76:$Q$103,'01-2-Dažďová_záhrada_DZ2'!$C$109:$Q$183</definedName>
    <definedName name="_xlnm.Print_Area" localSheetId="17">'01-3-Dažďová_záhrada_DZ3'!$C$4:$Q$70,'01-3-Dažďová_záhrada_DZ3'!$C$76:$Q$103,'01-3-Dažďová_záhrada_DZ3'!$C$109:$Q$187</definedName>
    <definedName name="_xlnm.Print_Area" localSheetId="18">'02-1-Vegetačná_strecha_MŠ60_L1 '!$C$4:$Q$70,'02-1-Vegetačná_strecha_MŠ60_L1 '!$C$76:$Q$99,'02-1-Vegetačná_strecha_MŠ60_L1 '!$C$105:$Q$134</definedName>
    <definedName name="_xlnm.Print_Area" localSheetId="19">'02-2-Vegetačná_strecha_MŠ60_L2'!$C$4:$Q$70,'02-2-Vegetačná_strecha_MŠ60_L2'!$C$76:$Q$99,'02-2-Vegetačná_strecha_MŠ60_L2'!$C$105:$Q$134</definedName>
    <definedName name="_xlnm.Print_Area" localSheetId="20">'02-3-Vegetačná_strecha_DJ35_L'!$C$4:$Q$70,'02-3-Vegetačná_strecha_DJ35_L'!$C$76:$Q$99,'02-3-Vegetačná_strecha_DJ35_L'!$C$105:$Q$134</definedName>
    <definedName name="_xlnm.Print_Area" localSheetId="21">'02-4-Vegetačná_strecha_DJ35_P'!$C$4:$Q$70,'02-4-Vegetačná_strecha_DJ35_P'!$C$76:$Q$99,'02-4-Vegetačná_strecha_DJ35_P'!$C$105:$Q$134</definedName>
    <definedName name="_xlnm.Print_Area" localSheetId="22">'02-5-Vegetačná_strecha_HP'!$C$4:$Q$70,'02-5-Vegetačná_strecha_HP'!$C$76:$Q$99,'02-5-Vegetačná_strecha_HP'!$C$105:$Q$134</definedName>
    <definedName name="_xlnm.Print_Area" localSheetId="23">'02-6-Vegetačná_strecha_K'!$C$4:$Q$70,'02-6-Vegetačná_strecha_K'!$C$76:$Q$99,'02-6-Vegetačná_strecha_K'!$C$105:$Q$134</definedName>
    <definedName name="_xlnm.Print_Area" localSheetId="13">'02-Ostatné '!$C$4:$Q$70,'02-Ostatné '!$C$76:$Q$111,'02-Ostatné '!$C$117:$Q$154</definedName>
    <definedName name="_xlnm.Print_Area" localSheetId="14">'03-Elektroinštalácia'!$C$4:$Q$70,'03-Elektroinštalácia'!$C$76:$Q$102,'03-Elektroinštalácia'!$C$108:$Q$142</definedName>
    <definedName name="_xlnm.Print_Area" localSheetId="1">'1-Objekt_HP'!$C$4:$Q$70,'1-Objekt_HP'!$C$76:$Q$107,'1-Objekt_HP'!$C$113:$Q$142</definedName>
    <definedName name="_xlnm.Print_Area" localSheetId="7">'1-Objekt_HP_01'!$C$4:$Q$70,'1-Objekt_HP_01'!$C$76:$Q$104,'1-Objekt_HP_01'!$C$110:$Q$176</definedName>
    <definedName name="_xlnm.Print_Area" localSheetId="2">'2-MŠ6_L1'!$C$4:$Q$70,'2-MŠ6_L1'!$C$76:$Q$106,'2-MŠ6_L1'!$C$112:$Q$137</definedName>
    <definedName name="_xlnm.Print_Area" localSheetId="8">'2-MŠ60-L1_01'!$C$4:$Q$70,'2-MŠ60-L1_01'!$C$76:$Q$104,'2-MŠ60-L1_01'!$C$110:$Q$176</definedName>
    <definedName name="_xlnm.Print_Area" localSheetId="3">'3-MŠ60_L2'!$C$4:$Q$70,'3-MŠ60_L2'!$C$76:$Q$106,'3-MŠ60_L2'!$C$112:$Q$136</definedName>
    <definedName name="_xlnm.Print_Area" localSheetId="9">'3-MŠ60-L2_01'!$C$4:$Q$70,'3-MŠ60-L2_01'!$C$76:$Q$104,'3-MŠ60-L2_01'!$C$110:$Q$176</definedName>
    <definedName name="_xlnm.Print_Area" localSheetId="4">'4-DJ35_P'!$C$4:$Q$70,'4-DJ35_P'!$C$76:$Q$106,'4-DJ35_P'!$C$112:$Q$139</definedName>
    <definedName name="_xlnm.Print_Area" localSheetId="10">'4-DJ35-P_01'!$C$4:$Q$70,'4-DJ35-P_01'!$C$76:$Q$104,'4-DJ35-P_01'!$C$110:$Q$176</definedName>
    <definedName name="_xlnm.Print_Area" localSheetId="5">'5-DJ35_L'!$C$4:$Q$70,'5-DJ35_L'!$C$76:$Q$106,'5-DJ35_L'!$C$112:$Q$136</definedName>
    <definedName name="_xlnm.Print_Area" localSheetId="11">'5-DJ35-L_01'!$C$4:$Q$70,'5-DJ35-L_01'!$C$76:$Q$104,'5-DJ35-L_01'!$C$110:$Q$176</definedName>
    <definedName name="_xlnm.Print_Area" localSheetId="6">'6-Kočikáreň '!$C$4:$Q$70,'6-Kočikáreň '!$C$76:$Q$105,'6-Kočikáreň '!$C$111:$Q$133</definedName>
    <definedName name="_xlnm.Print_Area" localSheetId="12">'6-Kočikáreň_01'!$C$4:$Q$70,'6-Kočikáreň_01'!$C$76:$Q$104,'6-Kočikáreň_01'!$C$110:$Q$173</definedName>
    <definedName name="_xlnm.Print_Area" localSheetId="0">'Rekapitulácia stavby'!$C$4:$AP$70,'Rekapitulácia stavby'!$C$76:$AP$118</definedName>
    <definedName name="vyplniť">'Rekapitulácia stavby'!$E$14</definedName>
  </definedNames>
  <calcPr fullCalcOnLoad="1"/>
</workbook>
</file>

<file path=xl/sharedStrings.xml><?xml version="1.0" encoding="utf-8"?>
<sst xmlns="http://schemas.openxmlformats.org/spreadsheetml/2006/main" count="5924" uniqueCount="556">
  <si>
    <t>2012</t>
  </si>
  <si>
    <t>Hárok obsahuje:</t>
  </si>
  <si>
    <t/>
  </si>
  <si>
    <t>False</t>
  </si>
  <si>
    <t>optimalizované pre tlač zostáv vo formáte A4 - na výšku</t>
  </si>
  <si>
    <t>20</t>
  </si>
  <si>
    <t>SÚHRNNÝ LIST STAVBY</t>
  </si>
  <si>
    <t>Kód:</t>
  </si>
  <si>
    <t>042020</t>
  </si>
  <si>
    <t>Stavba:</t>
  </si>
  <si>
    <t>JKSO:</t>
  </si>
  <si>
    <t>KS:</t>
  </si>
  <si>
    <t>Miesto:</t>
  </si>
  <si>
    <t>Kalinovska 9, Košice</t>
  </si>
  <si>
    <t>Dátum:</t>
  </si>
  <si>
    <t>Objednávateľ:</t>
  </si>
  <si>
    <t>IČO:</t>
  </si>
  <si>
    <t>Mesto Košice, Trieda SNP 48/A, Košice</t>
  </si>
  <si>
    <t>IČO DPH:</t>
  </si>
  <si>
    <t>Zhotoviteľ:</t>
  </si>
  <si>
    <t>Projektant:</t>
  </si>
  <si>
    <t xml:space="preserve">Progressum s.r.o. 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</si>
  <si>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</si>
  <si>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</si>
  <si>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</si>
  <si>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</si>
  <si>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</si>
  <si>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</si>
  <si>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</si>
  <si>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</si>
  <si>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</si>
  <si>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</si>
  <si>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</si>
  <si>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</si>
  <si>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</si>
  <si>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</si>
  <si>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</si>
  <si>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</si>
  <si>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</si>
  <si>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</si>
  <si>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</si>
  <si>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</si>
  <si>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</si>
  <si>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</si>
  <si>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</si>
  <si>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Objekt</t>
  </si>
  <si>
    <t>Cena bez DPH [EUR]</t>
  </si>
  <si>
    <t>Cena s DPH [EUR]</t>
  </si>
  <si>
    <t>1) Náklady z rozpočtov</t>
  </si>
  <si>
    <t>D</t>
  </si>
  <si>
    <t>0</t>
  </si>
  <si>
    <t>01</t>
  </si>
  <si>
    <t xml:space="preserve">Stavebná časť </t>
  </si>
  <si>
    <t>1</t>
  </si>
  <si>
    <t>Zateplenie obvodového plášťa</t>
  </si>
  <si>
    <t>2</t>
  </si>
  <si>
    <t>Objekt HP</t>
  </si>
  <si>
    <t>3</t>
  </si>
  <si>
    <t>MŠ 60 - L1</t>
  </si>
  <si>
    <t>MŠ 60 - L2</t>
  </si>
  <si>
    <t>4</t>
  </si>
  <si>
    <t>DJ 35 - P</t>
  </si>
  <si>
    <t>5</t>
  </si>
  <si>
    <t>DJ 35 - L</t>
  </si>
  <si>
    <t>6</t>
  </si>
  <si>
    <t xml:space="preserve">Kočikáreň </t>
  </si>
  <si>
    <t>Zateplenie strešného plášťa</t>
  </si>
  <si>
    <t>02</t>
  </si>
  <si>
    <t xml:space="preserve">Ostatné </t>
  </si>
  <si>
    <t>03</t>
  </si>
  <si>
    <t>Elektroinštalácia</t>
  </si>
  <si>
    <t>04</t>
  </si>
  <si>
    <t xml:space="preserve">Záhradná architektúra </t>
  </si>
  <si>
    <t>01-1</t>
  </si>
  <si>
    <t>Dažďová záhrada DZ1</t>
  </si>
  <si>
    <t>01-2</t>
  </si>
  <si>
    <t>Dažďová záhrada DZ2</t>
  </si>
  <si>
    <t>01-3</t>
  </si>
  <si>
    <t>Dažďová záhrada DZ3</t>
  </si>
  <si>
    <t>02-1</t>
  </si>
  <si>
    <t>Vegetačná strecha MŠ 60-L1</t>
  </si>
  <si>
    <t>02-2</t>
  </si>
  <si>
    <t>Vegetačná strecha MŠ 60- L2</t>
  </si>
  <si>
    <t>02-3</t>
  </si>
  <si>
    <t>Vegetačná strecha DJ 35 L</t>
  </si>
  <si>
    <t>02-4</t>
  </si>
  <si>
    <t>Vegetačná strecha DJ 35 P</t>
  </si>
  <si>
    <t>{60995649-bd77-49a1-90e9-631f5794005a}</t>
  </si>
  <si>
    <t>02-5</t>
  </si>
  <si>
    <t>Vegetačná strecha HP</t>
  </si>
  <si>
    <t>02-6</t>
  </si>
  <si>
    <t>Vegetačná strecha Objekt K</t>
  </si>
  <si>
    <t>{c7e65a69-0c2f-4eda-8a90-9aad9350451c}</t>
  </si>
  <si>
    <t>2) Ostatné náklady zo súhrnného listu</t>
  </si>
  <si>
    <t>Celkové náklady za stavbu 1) + 2)</t>
  </si>
  <si>
    <t>Späť na hárok:</t>
  </si>
  <si>
    <t>KRYCÍ LIST ROZPOČTU</t>
  </si>
  <si>
    <t>Objekt:</t>
  </si>
  <si>
    <t xml:space="preserve">01 - Stavebná časť </t>
  </si>
  <si>
    <t>Časť:</t>
  </si>
  <si>
    <t>1 - Zateplenie obvodového plášťa</t>
  </si>
  <si>
    <t>Úroveň 3:</t>
  </si>
  <si>
    <t>1 - Objekt HP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</si>
  <si>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</si>
  <si>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</si>
  <si>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</si>
  <si>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</si>
  <si>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</si>
  <si>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</si>
  <si>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</si>
  <si>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</si>
  <si>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</si>
  <si>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</si>
  <si>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</si>
  <si>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</si>
  <si>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</si>
  <si>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</si>
  <si>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</si>
  <si>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</si>
  <si>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</si>
  <si>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</si>
  <si>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783 - Dokončovacie práce - nátery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</si>
  <si>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</si>
  <si>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</si>
  <si>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</si>
  <si>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</si>
  <si>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</si>
  <si>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</si>
  <si>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</si>
  <si>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</si>
  <si>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ROZPOCET</t>
  </si>
  <si>
    <t>K</t>
  </si>
  <si>
    <t>m3</t>
  </si>
  <si>
    <t>m2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</si>
  <si>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</si>
  <si>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</si>
  <si>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</si>
  <si>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</si>
  <si>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</si>
  <si>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</si>
  <si>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</si>
  <si>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</si>
  <si>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</si>
  <si>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</si>
  <si>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</si>
  <si>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</si>
  <si>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</si>
  <si>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</si>
  <si>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</si>
  <si>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</si>
  <si>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</si>
  <si>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t</t>
  </si>
  <si>
    <t>25</t>
  </si>
  <si>
    <t>26</t>
  </si>
  <si>
    <t>979011201</t>
  </si>
  <si>
    <t>Plastový sklz na stavebnú suť výšky do 10 m</t>
  </si>
  <si>
    <t>m</t>
  </si>
  <si>
    <t>27</t>
  </si>
  <si>
    <t>28</t>
  </si>
  <si>
    <t>979081111</t>
  </si>
  <si>
    <t>Odvoz sutiny a vybúraných hmôt na skládku do 1 km</t>
  </si>
  <si>
    <t>29</t>
  </si>
  <si>
    <t>979081121</t>
  </si>
  <si>
    <t>Odvoz sutiny a vybúraných hmôt na skládku za každý ďalší 1 km</t>
  </si>
  <si>
    <t>30</t>
  </si>
  <si>
    <t>979082111</t>
  </si>
  <si>
    <t>Vnútrostavenisková doprava sutiny a vybúraných hmôt do 10 m</t>
  </si>
  <si>
    <t>31</t>
  </si>
  <si>
    <t>979082121</t>
  </si>
  <si>
    <t>Vnútrostavenisková doprava sutiny a vybúraných hmôt za každých ďalších 5 m</t>
  </si>
  <si>
    <t>32</t>
  </si>
  <si>
    <t>979089012</t>
  </si>
  <si>
    <t>Poplatok za skladovanie - betón, tehly, dlaždice (17 01 ), ostatné</t>
  </si>
  <si>
    <t>33</t>
  </si>
  <si>
    <t>34</t>
  </si>
  <si>
    <t>35</t>
  </si>
  <si>
    <t>M</t>
  </si>
  <si>
    <t>36</t>
  </si>
  <si>
    <t>37</t>
  </si>
  <si>
    <t>38</t>
  </si>
  <si>
    <t>39</t>
  </si>
  <si>
    <t>40</t>
  </si>
  <si>
    <t>6936651300</t>
  </si>
  <si>
    <t>41</t>
  </si>
  <si>
    <t>42</t>
  </si>
  <si>
    <t>43</t>
  </si>
  <si>
    <t>2837650030</t>
  </si>
  <si>
    <t>47</t>
  </si>
  <si>
    <t>48</t>
  </si>
  <si>
    <t>K089</t>
  </si>
  <si>
    <t>D+M zberného kotlíka ( kubického ) "K1"</t>
  </si>
  <si>
    <t>ks</t>
  </si>
  <si>
    <t>49</t>
  </si>
  <si>
    <t>K090</t>
  </si>
  <si>
    <t>D+M horné koleno, kruhový prierez"K2"</t>
  </si>
  <si>
    <t>K091</t>
  </si>
  <si>
    <t>D+M odpadovej rúry kruhového prierezu "K3"</t>
  </si>
  <si>
    <t>51</t>
  </si>
  <si>
    <t>K092</t>
  </si>
  <si>
    <t>D+M objímka  "K4"</t>
  </si>
  <si>
    <t>52</t>
  </si>
  <si>
    <t>53</t>
  </si>
  <si>
    <t>K095</t>
  </si>
  <si>
    <t>D+M zaveternej lišty - poplastovaný plech, oplechovanie atiky - system. plech k PVC fóliam RALL 7040  "K7"</t>
  </si>
  <si>
    <t>K096</t>
  </si>
  <si>
    <t>D+M Odkvapová lišta - oplechovanie logii a striech nad vstupom - system plechk PVC fóliam RALL 7040  "K8"</t>
  </si>
  <si>
    <t>K097</t>
  </si>
  <si>
    <t>D+M žľabový hák podokapový   "K9"</t>
  </si>
  <si>
    <t>K098</t>
  </si>
  <si>
    <t>D+M podokapový žľab polkruhového tvaru  "K10"</t>
  </si>
  <si>
    <t>K099</t>
  </si>
  <si>
    <t>D+M čela žľabupolkruh. tvaru   "K11"</t>
  </si>
  <si>
    <t>K100</t>
  </si>
  <si>
    <t>D+M vonkajšieho rohu  "K12"</t>
  </si>
  <si>
    <t>K102</t>
  </si>
  <si>
    <t>D+M oplechovanie atiky  "K14"</t>
  </si>
  <si>
    <t>K103</t>
  </si>
  <si>
    <t>D+M okapový plech - ukončovací "K15"</t>
  </si>
  <si>
    <t>767.1</t>
  </si>
  <si>
    <t>Demontáž oc. rebríka "pozn 7"</t>
  </si>
  <si>
    <t>767.9</t>
  </si>
  <si>
    <t xml:space="preserve">D+M  lapača strešných vôd - univerzalny plastový čierny DN 125-110 </t>
  </si>
  <si>
    <t>783101812</t>
  </si>
  <si>
    <t>Odstránenie starých náterov z oceľových konštrukcií  oceľovou kefou "ozn 3"</t>
  </si>
  <si>
    <t>783113220</t>
  </si>
  <si>
    <t>Nátery oceľ.konštr. olejové, stredných B a plnostenných D trojnásobné - 105μm</t>
  </si>
  <si>
    <t>2 - MŠ 60 - L1</t>
  </si>
  <si>
    <t>Presun hmôt pre izoláciu proti vode v objektoch výšky nad 6 do 12 m</t>
  </si>
  <si>
    <t>D+M okapový plech - fasáda - ukončovací, kotvenie na drevenom podklade   "K11"</t>
  </si>
  <si>
    <t>3 - MŠ 60 - L2</t>
  </si>
  <si>
    <t>4 - DJ 35 - P</t>
  </si>
  <si>
    <t>5 - DJ 35 - L</t>
  </si>
  <si>
    <t xml:space="preserve">6 - Kočikáreň </t>
  </si>
  <si>
    <t>2 - Zateplenie strešného plášťa</t>
  </si>
  <si>
    <t xml:space="preserve">    721 - Zdravotech. vnútorná kanalizácia</t>
  </si>
  <si>
    <t xml:space="preserve">    762 -  Konštrukcie tesárske</t>
  </si>
  <si>
    <t>631689998R</t>
  </si>
  <si>
    <t xml:space="preserve">D+M - Štrková lišta 100/80 mm </t>
  </si>
  <si>
    <t>965082920</t>
  </si>
  <si>
    <t>Odstránenie násypu pod podlahami alebo na strechách, hr.do 100 mm,  -1,40000t</t>
  </si>
  <si>
    <t>965082930</t>
  </si>
  <si>
    <t>Odstránenie násypu pod podlahami alebo na strechách, hr.do 200 mm,  -1,40000t</t>
  </si>
  <si>
    <t>978071311R</t>
  </si>
  <si>
    <t>Odsekanie a odstránenie izolácie z dosiek hr. do 50 mm - heraklitové dosky na streche,  -0,09300t</t>
  </si>
  <si>
    <t>978071311R1</t>
  </si>
  <si>
    <t>Odsekanie a odstránenie izolácie z dosiek hr. do 50 mm - kryzolit na streche,  -0,09300t</t>
  </si>
  <si>
    <t>979011231</t>
  </si>
  <si>
    <t>Demontáž sklzu na stavebnú suť výšky do 10 m</t>
  </si>
  <si>
    <t>712300832</t>
  </si>
  <si>
    <t>Odstránenie povlakovej krytiny na strechách plochých 10° dvojvrstvovej,  -0,01000t</t>
  </si>
  <si>
    <t>712370050</t>
  </si>
  <si>
    <t>Zhotovenie povlakovej krytiny striech plochých do 10°PVC-P fóliou položenou voľne so zvarením spoju</t>
  </si>
  <si>
    <t>2214311000</t>
  </si>
  <si>
    <t>Toluén pre nitráciu</t>
  </si>
  <si>
    <t>2832990170</t>
  </si>
  <si>
    <t>Zálievka Z 01, balenie:2,5kg</t>
  </si>
  <si>
    <t>kg</t>
  </si>
  <si>
    <t>2833000150</t>
  </si>
  <si>
    <t>hydroizolačná fólia hr.1,80 mm</t>
  </si>
  <si>
    <t>713121131.1</t>
  </si>
  <si>
    <t xml:space="preserve">Montáž tepelnej atiky z minerálnej vlny na ploche vodorovnej </t>
  </si>
  <si>
    <t>6314150610.1</t>
  </si>
  <si>
    <t xml:space="preserve">Spádove dosky z minerálnej vlny hr. 30-50 mm </t>
  </si>
  <si>
    <t>713131132</t>
  </si>
  <si>
    <t>Montáž tepelnej izolácie stien minerálnou vlnou, celoplošným prilepením</t>
  </si>
  <si>
    <t>6313670591</t>
  </si>
  <si>
    <t>Minerálna  vlna hrúbka  50 mm</t>
  </si>
  <si>
    <t>713142155</t>
  </si>
  <si>
    <t>Montáž TI striech plochých do 10° polystyrénom, rozloženej v jednej vrstve, prikotvením</t>
  </si>
  <si>
    <t>Extrudovaný polystyrén - XPS hrúbka  50mm</t>
  </si>
  <si>
    <t>713142160</t>
  </si>
  <si>
    <t>Montáž tepelnej izolácie striech plochých do 10° spádovými doskami z polystyrénu v jednej vrstve</t>
  </si>
  <si>
    <t>2837653503</t>
  </si>
  <si>
    <t>EPS spádová doska  spádový penový polystyrén 200S</t>
  </si>
  <si>
    <t>713142250</t>
  </si>
  <si>
    <t>Montáž tepelnej izolácie striech plochých do 10° polystyrénom, dvojvrstvová kladenými voľne</t>
  </si>
  <si>
    <t>2837653467</t>
  </si>
  <si>
    <t>EPS Roof 200S penový polystyrén hrúbka 200 mm</t>
  </si>
  <si>
    <t>2837653465</t>
  </si>
  <si>
    <t>EPS Roof 200S penový polystyrén hrúbka 150 mm</t>
  </si>
  <si>
    <t>713</t>
  </si>
  <si>
    <t>Preizolovanie VZT hlavice rozmeru 2000x1300 mm  -  poplastovaný plech na natavenie PVC folie pozn "NS - 10 "</t>
  </si>
  <si>
    <t>713.14</t>
  </si>
  <si>
    <t>Preizolovanie + predlženie odvetravacieho potrubia + nová odvetrávacia hlavica  "NS - 11 "</t>
  </si>
  <si>
    <t>998713103</t>
  </si>
  <si>
    <t>Presun hmôt pre izolácie tepelné v objektoch výšky nad 12 m do 24 m</t>
  </si>
  <si>
    <t>721180936</t>
  </si>
  <si>
    <t>Oprava odpadového potrubia zaslepenie potrubia nad D 33</t>
  </si>
  <si>
    <t>762332140R</t>
  </si>
  <si>
    <t xml:space="preserve">Montáž pomocného hranola na podlahu + spojovací uholník L 105x15x9 + kotviace šrúby s hmoždinami viť detail zaatikového žľabu </t>
  </si>
  <si>
    <t>6051590000</t>
  </si>
  <si>
    <t xml:space="preserve">Hranol mäkké rezivo 100x300mm </t>
  </si>
  <si>
    <t>762431306</t>
  </si>
  <si>
    <t>Obloženie atiky z dosiek OSB skrutkovaných na zraz hr. dosky 25 mm</t>
  </si>
  <si>
    <t>998762103</t>
  </si>
  <si>
    <t>Presun hmôt pre konštrukcie tesárske v objektoch výšky od 12 do 24 m</t>
  </si>
  <si>
    <t>711131102</t>
  </si>
  <si>
    <t>Zhotovenie geotextílie alebo tkaniny na plochu vodorovnú</t>
  </si>
  <si>
    <t>Geotextília netkaná polypropylénová  PP   300</t>
  </si>
  <si>
    <t>712290010</t>
  </si>
  <si>
    <t xml:space="preserve">Zhotovenie parozábrany pre strechy ploché do 10° </t>
  </si>
  <si>
    <t>2830010400</t>
  </si>
  <si>
    <t>Parozábrana - fólia  PE hrúbka 0,2 mm</t>
  </si>
  <si>
    <t>764441410R</t>
  </si>
  <si>
    <t xml:space="preserve">Chrlič  110 PVC s integrovanou PVC manžetou </t>
  </si>
  <si>
    <t>767392802</t>
  </si>
  <si>
    <t>Demontáž krytín striech z plechov skrutkovaných,  -0,00700t</t>
  </si>
  <si>
    <t>76739</t>
  </si>
  <si>
    <t>Demontáž odvetrávacích komínov OK1 pozn " 10"</t>
  </si>
  <si>
    <t xml:space="preserve">Odstránenie násypu pod podlahami alebo na strechách, hr.do 100 mm,  -1,40000t - triedený štrk </t>
  </si>
  <si>
    <t>Preizolovanie + predlženie odvetravacieho potrubia + nová odvetrávacia hlavica  "NS - 2 + NS-4"</t>
  </si>
  <si>
    <t>76739.1</t>
  </si>
  <si>
    <t>Predlženie potrubia o hrúbku izolantu  pozn " 4"</t>
  </si>
  <si>
    <t>713142151</t>
  </si>
  <si>
    <t>Montáž tepelnej izolácie striech plochých do 10° polystyrénom, jednovrstvová kladenými voľne</t>
  </si>
  <si>
    <t>EPS Roof 200S penový polystyrén hrúbka 100 mm</t>
  </si>
  <si>
    <t xml:space="preserve">Preizolovanie + predlženie odvetravacieho potrubia + nová odvetrávacia hlavica </t>
  </si>
  <si>
    <t xml:space="preserve">Hranol mäkké rezivo 100x100mm </t>
  </si>
  <si>
    <t xml:space="preserve">    2 - Zakladanie</t>
  </si>
  <si>
    <t>4 - Ostatné</t>
  </si>
  <si>
    <t xml:space="preserve">    4 - Vodorovné konštrukcie</t>
  </si>
  <si>
    <t xml:space="preserve">02 - Ostatné </t>
  </si>
  <si>
    <t xml:space="preserve">    5 - Komunikácie</t>
  </si>
  <si>
    <t xml:space="preserve">    8 - Rúrové vedenie</t>
  </si>
  <si>
    <t xml:space="preserve">    OO - Ostatné práce</t>
  </si>
  <si>
    <t xml:space="preserve">N00 - Ostatné práce </t>
  </si>
  <si>
    <t xml:space="preserve">    N01 - Ostatné práce </t>
  </si>
  <si>
    <t>Poplatok za skladovanie - zemina a kamenivo (17 05) ostatné</t>
  </si>
  <si>
    <t>271533001</t>
  </si>
  <si>
    <t xml:space="preserve">Násyp pod základové  konštrukcie so zhutnením z  kameniva hrubého drveného fr.32-63 mm - okapový chodník </t>
  </si>
  <si>
    <t>273313612</t>
  </si>
  <si>
    <t>Betón základových dosiek, prostý tr.C 20/25 + metličková úprava betónu</t>
  </si>
  <si>
    <t>275313612</t>
  </si>
  <si>
    <t>Betón základových pätiek, prostý tr.C 20/25</t>
  </si>
  <si>
    <t>417321414</t>
  </si>
  <si>
    <t>Betón stužujúcich pásov a vencov železový tr. C 20/25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</si>
  <si>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</si>
  <si>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</si>
  <si>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</si>
  <si>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</si>
  <si>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</si>
  <si>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</si>
  <si>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564251111</t>
  </si>
  <si>
    <t>Podklad alebo podsyp zo štrkopiesku s rozprestretím, vlhčením a zhutnením, po zhutnení hr. 150 mm</t>
  </si>
  <si>
    <t>871264000</t>
  </si>
  <si>
    <t>Montáž kanalizačného PP potrubia hladkého plnostenného  DN 100</t>
  </si>
  <si>
    <t>286140000400</t>
  </si>
  <si>
    <t>877264000</t>
  </si>
  <si>
    <t>Montáž kanalizačného PP kolena DN 100</t>
  </si>
  <si>
    <t>286540068800</t>
  </si>
  <si>
    <t>Koleno DN 110x67° hladké</t>
  </si>
  <si>
    <t>286540068900</t>
  </si>
  <si>
    <t>Koleno  PP, DN 110x87° hladké</t>
  </si>
  <si>
    <t>764351820.1</t>
  </si>
  <si>
    <t xml:space="preserve">Demontáž oplechovania  </t>
  </si>
  <si>
    <t>45644</t>
  </si>
  <si>
    <t xml:space="preserve">Demontáž fasadného oceľového rebríka </t>
  </si>
  <si>
    <t>45644.0</t>
  </si>
  <si>
    <t>Demontáž oc. oplotenia</t>
  </si>
  <si>
    <t>45644.1</t>
  </si>
  <si>
    <t xml:space="preserve">D+M rebríka na strechu - výlez na stechu  520x4500 mm, ozn. "K16" </t>
  </si>
  <si>
    <t>45644.4</t>
  </si>
  <si>
    <t>D+M vstupnej oc. brány dvojkrídlovej rozmerov 4000x2000 mm. prifil brány prispôsobyť konštrukcii existujúceho oplotenia , farba- 1x zaklad. + 2 x vrchny nater, farbu prispôsobyť farbe oplotenia</t>
  </si>
  <si>
    <t>45644.2</t>
  </si>
  <si>
    <t xml:space="preserve">D+M rebríka na strechu - napojovací - 520x3000 mm, ozn. "K17" </t>
  </si>
  <si>
    <t>hod</t>
  </si>
  <si>
    <t>6546</t>
  </si>
  <si>
    <t xml:space="preserve">Zariadenie staveniska </t>
  </si>
  <si>
    <t>kpl</t>
  </si>
  <si>
    <t>03 - Elektroinštalácia</t>
  </si>
  <si>
    <t>D9 - Bleskozvod</t>
  </si>
  <si>
    <t>Pol21</t>
  </si>
  <si>
    <t>Uzemňovacia páska FeZn 30x4</t>
  </si>
  <si>
    <t>Pol22</t>
  </si>
  <si>
    <t>Spojovacia svorka</t>
  </si>
  <si>
    <t>Pol23</t>
  </si>
  <si>
    <t>Zachytávacia tyč JP 10 1,0m</t>
  </si>
  <si>
    <t>Pol24</t>
  </si>
  <si>
    <t>Uzemňovacia svorka</t>
  </si>
  <si>
    <t>Pol25</t>
  </si>
  <si>
    <t>Drôt priemeru 8 - AlMgSi</t>
  </si>
  <si>
    <t>Pol26</t>
  </si>
  <si>
    <t>Drôt priemeru 10 - AlMgSi</t>
  </si>
  <si>
    <t>Pol27</t>
  </si>
  <si>
    <t>Svorka krížová</t>
  </si>
  <si>
    <t>Pol28</t>
  </si>
  <si>
    <t>Podpera vedenia komplet - beton + plast</t>
  </si>
  <si>
    <t>Pol29</t>
  </si>
  <si>
    <t>Netrieštivá trúbka</t>
  </si>
  <si>
    <t>Pol30</t>
  </si>
  <si>
    <t>Úchyty trúbky do steny</t>
  </si>
  <si>
    <t>Pol32</t>
  </si>
  <si>
    <t>Držiak zachytávacej tyče</t>
  </si>
  <si>
    <t>Pol33</t>
  </si>
  <si>
    <t>Skušobná svorka</t>
  </si>
  <si>
    <t>Pol35</t>
  </si>
  <si>
    <t>Montáž AL/Mg/Si - Gulatina - drôt 08mm - (1kg/7,40m) s PV21</t>
  </si>
  <si>
    <t>Pol36</t>
  </si>
  <si>
    <t>Montáž AL/Mg/Si - Gulatina - drôt 10mm - (1kg/1,61m)</t>
  </si>
  <si>
    <t>Pol37</t>
  </si>
  <si>
    <t>Montáž Pásovina FeZn 4x30mm (1kg/1,06m)</t>
  </si>
  <si>
    <t>Pol40</t>
  </si>
  <si>
    <t>Montáž Svorka krížová  - SK</t>
  </si>
  <si>
    <t>Pol42</t>
  </si>
  <si>
    <t>Montáž Svorka spojovacia  - SS</t>
  </si>
  <si>
    <t>Pol46</t>
  </si>
  <si>
    <t>Montáž Svorka skúšobna - SZ</t>
  </si>
  <si>
    <t>Pol47</t>
  </si>
  <si>
    <t>Náter zvodového vodiča - 1x základný, 2x krycí</t>
  </si>
  <si>
    <t>Pol50</t>
  </si>
  <si>
    <t>Pomocné elektromontážne práce</t>
  </si>
  <si>
    <t>Pol52</t>
  </si>
  <si>
    <t>Pomocé výkopy</t>
  </si>
  <si>
    <t xml:space="preserve">04 - Záhradná architektúra </t>
  </si>
  <si>
    <t>01-1 - Dažďová záhrada DZ1</t>
  </si>
  <si>
    <t xml:space="preserve">    1 - Zemné práce</t>
  </si>
  <si>
    <t xml:space="preserve">    721 - Zdravotechnika - vnútorná kanalizácia</t>
  </si>
  <si>
    <t>0001</t>
  </si>
  <si>
    <t>Vsakovacie vrty - hĺbka 15m</t>
  </si>
  <si>
    <t>121101111.S</t>
  </si>
  <si>
    <t>Odstránenie ornice s vodor. premiestn. na hromady, so zložením na vzdialenosť do 100 m a do 100m3</t>
  </si>
  <si>
    <t>131201101.S</t>
  </si>
  <si>
    <t>Výkop nezapaženej jamy v hornine 3, do 100 m3</t>
  </si>
  <si>
    <t>162201102.S</t>
  </si>
  <si>
    <t>Vodorovné premiestnenie výkopku z horniny 1-4 nad 20-50m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</si>
  <si>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</si>
  <si>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</si>
  <si>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</si>
  <si>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</si>
  <si>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171209002.S</t>
  </si>
  <si>
    <t>174101001.S</t>
  </si>
  <si>
    <t>Zásyp sypaninou so zhutnením jám, šachiet, rýh, zárezov alebo okolo objektov do 100 m3</t>
  </si>
  <si>
    <t>583310003800.SR</t>
  </si>
  <si>
    <t>Štrkopiesok frakcia 16-22 mm</t>
  </si>
  <si>
    <t>581530000200.SR</t>
  </si>
  <si>
    <t>Piesok riečny 0-1</t>
  </si>
  <si>
    <t>103640000200.SR</t>
  </si>
  <si>
    <t>Pôdny mix - piesok riečny fr. 0-1 mm</t>
  </si>
  <si>
    <t>103640000200.SR1</t>
  </si>
  <si>
    <t>Pôdny mix - pôvodná zemina</t>
  </si>
  <si>
    <t>103110000100.SR</t>
  </si>
  <si>
    <t>Rašelina</t>
  </si>
  <si>
    <t>175203101.S</t>
  </si>
  <si>
    <t>Prísyp tesniacej fólie na objektoch vodných stavieb so sklonom do 1:5</t>
  </si>
  <si>
    <t>693110002700.S</t>
  </si>
  <si>
    <t>Geotextília polypropylénová netkaná 150 g/m2</t>
  </si>
  <si>
    <t>183101211.S</t>
  </si>
  <si>
    <t>Hĺbenie jamiek pre výsadbu v horn. 1-4 s výmenou pôdy do 50% v rovine alebo na svahu do 1:5 objemu do 0, 01 m3</t>
  </si>
  <si>
    <t>183101212.S</t>
  </si>
  <si>
    <t>Hĺbenie jamiek pre výsadbu v horn. 1-4 s výmenou pôdy do 50% v rovine alebo na svahu do 1:5 objemu nad 0,01 do 0,02 m3</t>
  </si>
  <si>
    <t>184211112.S</t>
  </si>
  <si>
    <t>Výsadba rastliny do spevňovacích prefabrikátov na svahu nad 1:2 do 1:1 s balom do 100 mm</t>
  </si>
  <si>
    <t>184211113.S</t>
  </si>
  <si>
    <t>Výsadba rastliny do spevňovacích prefabrikátov na svahu nad 1:2 do 1:1 s balom nad 100 do 200 mm</t>
  </si>
  <si>
    <t>001</t>
  </si>
  <si>
    <t>ACORUS CALAMUS 'VARIEGATUS'</t>
  </si>
  <si>
    <t>002</t>
  </si>
  <si>
    <t>DICENTRA SPECTABILIS</t>
  </si>
  <si>
    <t>Pol31</t>
  </si>
  <si>
    <t>HOSTA HYBRIDA</t>
  </si>
  <si>
    <t>Pol34</t>
  </si>
  <si>
    <t>ECHINACEA PURPUREA</t>
  </si>
  <si>
    <t>Pol38</t>
  </si>
  <si>
    <t>IRIS BARBATA</t>
  </si>
  <si>
    <t>Pol39</t>
  </si>
  <si>
    <t>GLYCERIA AQUATICA VARIEGATA</t>
  </si>
  <si>
    <t>Pol43</t>
  </si>
  <si>
    <t>HEMEROCALLIS HYBRIDA</t>
  </si>
  <si>
    <t>Pol44</t>
  </si>
  <si>
    <t>FILIPENDULA RUBRA</t>
  </si>
  <si>
    <t>Pol45</t>
  </si>
  <si>
    <t>FILIPENDULA ULMARIA</t>
  </si>
  <si>
    <t>Pol41</t>
  </si>
  <si>
    <t>POTENTILA FRUTICOSA ´ABBOTSWOOD´</t>
  </si>
  <si>
    <t>Pol48</t>
  </si>
  <si>
    <t>IRIS KAEMPFERI</t>
  </si>
  <si>
    <t>Pol49</t>
  </si>
  <si>
    <t>SYMPHORICARPOS ALBUS</t>
  </si>
  <si>
    <t>Pol51</t>
  </si>
  <si>
    <t>LIGULARIA DENTATA ´DESDEMONA´</t>
  </si>
  <si>
    <t>Pol53</t>
  </si>
  <si>
    <t>LYTHRUM SALICARIA</t>
  </si>
  <si>
    <t>Pol58</t>
  </si>
  <si>
    <t>TYPHA MINIMA</t>
  </si>
  <si>
    <t>Pol61</t>
  </si>
  <si>
    <t>SCIRPUS RADICANS</t>
  </si>
  <si>
    <t>Pol99</t>
  </si>
  <si>
    <t>POTENTILA FRUTICOSA 'PINK BEAUTY'</t>
  </si>
  <si>
    <t>Pol98</t>
  </si>
  <si>
    <t>PHYSOCARPUS OPULUS</t>
  </si>
  <si>
    <t>348951250.SR</t>
  </si>
  <si>
    <t>Oplotenie dažďovej záhrady</t>
  </si>
  <si>
    <t>627471151R</t>
  </si>
  <si>
    <t>Reprofilácia stien sanačnou maltou, 1 vrstva hr. 10 mm - oprava múrika pred nanesením izolácie</t>
  </si>
  <si>
    <t>Rúra KG 2000 PP, SN 10, DN 110 dĺ. 5 m hladká pre gravitačnú kanalizáciu</t>
  </si>
  <si>
    <t>891265400</t>
  </si>
  <si>
    <t>Montáž spätnej klapky polypropylénovej PP  DN 100</t>
  </si>
  <si>
    <t>551510000300</t>
  </si>
  <si>
    <t>Spätná klapka DN 110</t>
  </si>
  <si>
    <t>998276101</t>
  </si>
  <si>
    <t>Presun hmôt pre rúrové vedenie hĺbené z rúr z plast., hmôt alebo sklolamin. v otvorenom výkope</t>
  </si>
  <si>
    <t>711212051R</t>
  </si>
  <si>
    <t>Jednozlož. hydroizolačná hmota, stierka, zvislá -múrik</t>
  </si>
  <si>
    <t>721230187.S</t>
  </si>
  <si>
    <t>Montáž bezpečnostného prepadového strešného vtoku DN 110</t>
  </si>
  <si>
    <t>286630015700.S</t>
  </si>
  <si>
    <t>Cezatikový prepad s PVC manžetou, DN110</t>
  </si>
  <si>
    <t>721242120.S</t>
  </si>
  <si>
    <t>Lapač strešných splavenín plastový univerzálny priamy DN 110</t>
  </si>
  <si>
    <t>764951003</t>
  </si>
  <si>
    <t>Odpadové rúry z PVC- rovné priemer 110 mm</t>
  </si>
  <si>
    <t>764952005</t>
  </si>
  <si>
    <t>Koleno s objímkami k odpodovým rúram z PVC-, priemer 110 mm</t>
  </si>
  <si>
    <t>01-2 - Dažďová záhrada DZ2</t>
  </si>
  <si>
    <t>EUONYMUS FORTUNEI 'VARIEGATA'</t>
  </si>
  <si>
    <t>TYPHA ANGUSTIFOLIA</t>
  </si>
  <si>
    <t>894431111R</t>
  </si>
  <si>
    <t>Montáž revíznej šachty z PVC</t>
  </si>
  <si>
    <t>286610000600R</t>
  </si>
  <si>
    <t>Revízna šachta s mrežou, PP, 300x300</t>
  </si>
  <si>
    <t>01-3 - Dažďová záhrada DZ3</t>
  </si>
  <si>
    <t>EUONYMUS 'VARIEGATA'</t>
  </si>
  <si>
    <t>GERANIUM MACRORRHIZUM</t>
  </si>
  <si>
    <t>IRIS PSEUDOACORUS</t>
  </si>
  <si>
    <t>LEUCANTHEMUM MAXIMUM</t>
  </si>
  <si>
    <t>Pol97</t>
  </si>
  <si>
    <t>02-1 - Vegetačná strecha MŠ 60-L1</t>
  </si>
  <si>
    <t>631571010.S</t>
  </si>
  <si>
    <t>Násyp z kameniva ťaženého na plochých strechách vodorovný alebo v spáde, s utlačením  urovnaním povrchu, 16-23</t>
  </si>
  <si>
    <t>631680010.S</t>
  </si>
  <si>
    <t>Násyp zo zeminy na plochých strechách vodorovný alebo v spáde, s utlačením a urovnaním povrchu - Extenzívny strešný substrát</t>
  </si>
  <si>
    <t>Deliaca hliníková lišta, výška 150 mm</t>
  </si>
  <si>
    <t>631689999R</t>
  </si>
  <si>
    <t>Vegetačný koberec</t>
  </si>
  <si>
    <t>935141223.SR</t>
  </si>
  <si>
    <t>Terasový líniový žľab s ochrannou mrežou, pozinkovaný, šírka 130mm, výška 120mm</t>
  </si>
  <si>
    <t>999281111</t>
  </si>
  <si>
    <t>Presun hmôt pre opravy a údržbu objektov vrátane vonkajších plášťov výšky do 25 m</t>
  </si>
  <si>
    <t>711131102.S</t>
  </si>
  <si>
    <t>693110004500.S</t>
  </si>
  <si>
    <t>Geotextília polypropylénová netkaná 300 g/m2</t>
  </si>
  <si>
    <t>711170040R</t>
  </si>
  <si>
    <t>Drenážno-retenčná vrstva</t>
  </si>
  <si>
    <t>998711102.S</t>
  </si>
  <si>
    <t>02-2 - Vegetačná strecha MŠ 60- L2</t>
  </si>
  <si>
    <t>02-3 - Vegetačná strecha DJ 35 L</t>
  </si>
  <si>
    <t>02-4 - Vegetačná strecha DJ 35 P</t>
  </si>
  <si>
    <t>02-5 - Vegetačná strecha HP</t>
  </si>
  <si>
    <t>02-6 - Vegetačná strecha Objekt K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</si>
  <si>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</si>
  <si>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</si>
  <si>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</si>
  <si>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</si>
  <si>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</si>
  <si>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</si>
  <si>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Prvky zelenej infraštruktúry - MŠ Kalinovská 9, Košice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</si>
</sst>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  <numFmt numFmtId="178" formatCode="\P\r\a\vd\a;&quot;Pravda&quot;;&quot;Nepravda&quot;"/>
    <numFmt numFmtId="179" formatCode="[$€-2]\ #\ ##,000_);[Red]\([$¥€-2]\ #\ ##,000\)"/>
  </numFmts>
  <fonts count="91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56"/>
      <name val="Trebuchet MS"/>
      <family val="2"/>
    </font>
    <font>
      <b/>
      <sz val="8"/>
      <color indexed="55"/>
      <name val="Trebuchet MS"/>
      <family val="2"/>
    </font>
    <font>
      <sz val="8"/>
      <color indexed="48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2"/>
      <color rgb="FF80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9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7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7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7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7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7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71" fillId="0" borderId="1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0" fontId="71" fillId="0" borderId="14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3" fillId="0" borderId="14" xfId="0" applyFont="1" applyBorder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4" fontId="73" fillId="0" borderId="0" xfId="0" applyNumberFormat="1" applyFont="1" applyAlignment="1">
      <alignment vertical="center"/>
    </xf>
    <xf numFmtId="0" fontId="72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177" fontId="0" fillId="0" borderId="32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82" fillId="0" borderId="32" xfId="0" applyFont="1" applyBorder="1" applyAlignment="1" applyProtection="1">
      <alignment horizontal="center" vertical="center"/>
      <protection locked="0"/>
    </xf>
    <xf numFmtId="49" fontId="82" fillId="0" borderId="32" xfId="0" applyNumberFormat="1" applyFont="1" applyBorder="1" applyAlignment="1" applyProtection="1">
      <alignment horizontal="left" vertical="center" wrapText="1"/>
      <protection locked="0"/>
    </xf>
    <xf numFmtId="0" fontId="82" fillId="0" borderId="32" xfId="0" applyFont="1" applyBorder="1" applyAlignment="1" applyProtection="1">
      <alignment horizontal="center" vertical="center" wrapText="1"/>
      <protection locked="0"/>
    </xf>
    <xf numFmtId="177" fontId="82" fillId="0" borderId="32" xfId="0" applyNumberFormat="1" applyFont="1" applyBorder="1" applyAlignment="1" applyProtection="1">
      <alignment vertical="center"/>
      <protection locked="0"/>
    </xf>
    <xf numFmtId="0" fontId="83" fillId="0" borderId="0" xfId="36" applyFont="1" applyAlignment="1">
      <alignment horizontal="center"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5" fillId="33" borderId="0" xfId="0" applyFont="1" applyFill="1" applyAlignment="1" applyProtection="1">
      <alignment horizontal="left" vertical="center"/>
      <protection/>
    </xf>
    <xf numFmtId="0" fontId="86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4" fillId="2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8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3" borderId="0" xfId="0" applyFont="1" applyFill="1" applyBorder="1" applyAlignment="1">
      <alignment horizontal="left"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4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vertical="center"/>
    </xf>
    <xf numFmtId="4" fontId="80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4" fontId="80" fillId="0" borderId="0" xfId="0" applyNumberFormat="1" applyFont="1" applyBorder="1" applyAlignment="1">
      <alignment horizontal="right" vertical="center"/>
    </xf>
    <xf numFmtId="0" fontId="79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72" fillId="0" borderId="0" xfId="0" applyNumberFormat="1" applyFont="1" applyBorder="1" applyAlignment="1">
      <alignment horizontal="right" vertical="center"/>
    </xf>
    <xf numFmtId="0" fontId="8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/>
    </xf>
    <xf numFmtId="4" fontId="78" fillId="0" borderId="0" xfId="0" applyNumberFormat="1" applyFont="1" applyBorder="1" applyAlignment="1">
      <alignment horizontal="right" vertical="center"/>
    </xf>
    <xf numFmtId="4" fontId="78" fillId="0" borderId="0" xfId="0" applyNumberFormat="1" applyFont="1" applyBorder="1" applyAlignment="1">
      <alignment vertical="center"/>
    </xf>
    <xf numFmtId="4" fontId="78" fillId="35" borderId="0" xfId="0" applyNumberFormat="1" applyFont="1" applyFill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175" fontId="4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4" fontId="70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4" fontId="71" fillId="0" borderId="0" xfId="0" applyNumberFormat="1" applyFont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81" fillId="0" borderId="0" xfId="0" applyNumberFormat="1" applyFont="1" applyBorder="1" applyAlignment="1">
      <alignment vertical="center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4" fontId="0" fillId="23" borderId="32" xfId="0" applyNumberFormat="1" applyFont="1" applyFill="1" applyBorder="1" applyAlignment="1" applyProtection="1">
      <alignment vertical="center"/>
      <protection locked="0"/>
    </xf>
    <xf numFmtId="0" fontId="0" fillId="23" borderId="32" xfId="0" applyFont="1" applyFill="1" applyBorder="1" applyAlignment="1" applyProtection="1">
      <alignment vertical="center"/>
      <protection locked="0"/>
    </xf>
    <xf numFmtId="4" fontId="0" fillId="0" borderId="32" xfId="0" applyNumberFormat="1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0" fillId="35" borderId="31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6" fillId="33" borderId="0" xfId="36" applyFont="1" applyFill="1" applyAlignment="1" applyProtection="1">
      <alignment horizontal="center" vertical="center"/>
      <protection/>
    </xf>
    <xf numFmtId="4" fontId="72" fillId="0" borderId="31" xfId="0" applyNumberFormat="1" applyFont="1" applyBorder="1" applyAlignment="1">
      <alignment/>
    </xf>
    <xf numFmtId="4" fontId="72" fillId="0" borderId="31" xfId="0" applyNumberFormat="1" applyFont="1" applyBorder="1" applyAlignment="1">
      <alignment vertical="center"/>
    </xf>
    <xf numFmtId="4" fontId="71" fillId="0" borderId="20" xfId="0" applyNumberFormat="1" applyFont="1" applyBorder="1" applyAlignment="1">
      <alignment/>
    </xf>
    <xf numFmtId="4" fontId="71" fillId="0" borderId="20" xfId="0" applyNumberFormat="1" applyFont="1" applyBorder="1" applyAlignment="1">
      <alignment vertical="center"/>
    </xf>
    <xf numFmtId="4" fontId="78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1" fillId="0" borderId="0" xfId="0" applyNumberFormat="1" applyFont="1" applyAlignment="1">
      <alignment horizontal="right" vertical="center"/>
    </xf>
    <xf numFmtId="4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4" fontId="71" fillId="0" borderId="0" xfId="0" applyNumberFormat="1" applyFont="1" applyBorder="1" applyAlignment="1">
      <alignment/>
    </xf>
    <xf numFmtId="4" fontId="72" fillId="0" borderId="25" xfId="0" applyNumberFormat="1" applyFont="1" applyBorder="1" applyAlignment="1">
      <alignment/>
    </xf>
    <xf numFmtId="4" fontId="72" fillId="0" borderId="25" xfId="0" applyNumberFormat="1" applyFont="1" applyBorder="1" applyAlignment="1">
      <alignment vertical="center"/>
    </xf>
    <xf numFmtId="0" fontId="82" fillId="0" borderId="32" xfId="0" applyFont="1" applyBorder="1" applyAlignment="1" applyProtection="1">
      <alignment horizontal="left" vertical="center" wrapText="1"/>
      <protection locked="0"/>
    </xf>
    <xf numFmtId="0" fontId="82" fillId="0" borderId="32" xfId="0" applyFont="1" applyBorder="1" applyAlignment="1" applyProtection="1">
      <alignment vertical="center"/>
      <protection locked="0"/>
    </xf>
    <xf numFmtId="4" fontId="82" fillId="23" borderId="32" xfId="0" applyNumberFormat="1" applyFont="1" applyFill="1" applyBorder="1" applyAlignment="1" applyProtection="1">
      <alignment vertical="center"/>
      <protection locked="0"/>
    </xf>
    <xf numFmtId="0" fontId="82" fillId="23" borderId="32" xfId="0" applyFont="1" applyFill="1" applyBorder="1" applyAlignment="1" applyProtection="1">
      <alignment vertical="center"/>
      <protection locked="0"/>
    </xf>
    <xf numFmtId="4" fontId="82" fillId="0" borderId="32" xfId="0" applyNumberFormat="1" applyFont="1" applyBorder="1" applyAlignment="1" applyProtection="1">
      <alignment vertical="center"/>
      <protection locked="0"/>
    </xf>
    <xf numFmtId="4" fontId="71" fillId="0" borderId="31" xfId="0" applyNumberFormat="1" applyFont="1" applyBorder="1" applyAlignment="1">
      <alignment/>
    </xf>
    <xf numFmtId="4" fontId="71" fillId="0" borderId="31" xfId="0" applyNumberFormat="1" applyFont="1" applyBorder="1" applyAlignment="1">
      <alignment vertical="center"/>
    </xf>
    <xf numFmtId="4" fontId="0" fillId="23" borderId="30" xfId="0" applyNumberFormat="1" applyFont="1" applyFill="1" applyBorder="1" applyAlignment="1" applyProtection="1">
      <alignment horizontal="center" vertical="center"/>
      <protection locked="0"/>
    </xf>
    <xf numFmtId="4" fontId="0" fillId="23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A94E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E15B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4D09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115E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58EE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E9F4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EE3C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193B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7491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070D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7FB7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1C63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ABDD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A019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9584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A757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25C8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0CE9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8FC1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60FB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8812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8EB3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375B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C6F8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1" descr="C:\CenkrosData\System\Temp\radA94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E15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4D09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115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58E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E9F4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EE3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193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749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070D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7FB7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1C6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ABDD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A01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958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A75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25C8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0CE9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8FC1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60F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8812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8EB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375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 descr="C:\CenkrosData\System\Temp\radC6F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9"/>
  <sheetViews>
    <sheetView showGridLines="0" zoomScalePageLayoutView="0" workbookViewId="0" topLeftCell="B1">
      <pane ySplit="1" topLeftCell="A2" activePane="bottomLeft" state="frozen"/>
      <selection pane="topLeft" activeCell="A1" sqref="A1"/>
      <selection pane="bottomLeft" activeCell="Y9" sqref="Y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5" style="0" customWidth="1"/>
  </cols>
  <sheetData>
    <row r="1" spans="1:55" ht="21" customHeight="1">
      <c r="A1" s="115" t="s">
        <v>0</v>
      </c>
      <c r="B1" s="116"/>
      <c r="C1" s="116"/>
      <c r="D1" s="117" t="s">
        <v>1</v>
      </c>
      <c r="E1" s="116"/>
      <c r="F1" s="116"/>
      <c r="G1" s="116"/>
      <c r="H1" s="116"/>
      <c r="I1" s="116"/>
      <c r="J1" s="116"/>
      <c r="K1" s="118" t="s">
        <v>549</v>
      </c>
      <c r="L1" s="118"/>
      <c r="M1" s="118"/>
      <c r="N1" s="118"/>
      <c r="O1" s="118"/>
      <c r="P1" s="118"/>
      <c r="Q1" s="118"/>
      <c r="R1" s="118"/>
      <c r="S1" s="118"/>
      <c r="T1" s="116"/>
      <c r="U1" s="116"/>
      <c r="V1" s="116"/>
      <c r="W1" s="118" t="s">
        <v>550</v>
      </c>
      <c r="X1" s="118"/>
      <c r="Y1" s="118"/>
      <c r="Z1" s="118"/>
      <c r="AA1" s="118"/>
      <c r="AB1" s="118"/>
      <c r="AC1" s="118"/>
      <c r="AD1" s="118"/>
      <c r="AE1" s="118"/>
      <c r="AF1" s="118"/>
      <c r="AG1" s="116"/>
      <c r="AH1" s="116"/>
      <c r="AI1" s="11"/>
      <c r="AJ1" s="11"/>
      <c r="AK1" s="11"/>
      <c r="AL1" s="11"/>
      <c r="AM1" s="11"/>
      <c r="AN1" s="11"/>
      <c r="AO1" s="11"/>
      <c r="AP1" s="11"/>
      <c r="AQ1" s="11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</row>
    <row r="2" spans="3:42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</row>
    <row r="3" spans="2:43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</row>
    <row r="4" spans="2:43" ht="36.75" customHeight="1">
      <c r="B4" s="16"/>
      <c r="C4" s="130" t="s">
        <v>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8"/>
    </row>
    <row r="5" spans="2:43" ht="14.25" customHeight="1">
      <c r="B5" s="16"/>
      <c r="C5" s="17"/>
      <c r="D5" s="19" t="s">
        <v>7</v>
      </c>
      <c r="E5" s="17"/>
      <c r="F5" s="17"/>
      <c r="G5" s="17"/>
      <c r="H5" s="17"/>
      <c r="I5" s="17"/>
      <c r="J5" s="17"/>
      <c r="K5" s="132" t="s">
        <v>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7"/>
      <c r="AQ5" s="18"/>
    </row>
    <row r="6" spans="2:43" ht="36.75" customHeight="1">
      <c r="B6" s="16"/>
      <c r="C6" s="17"/>
      <c r="D6" s="21" t="s">
        <v>9</v>
      </c>
      <c r="E6" s="17"/>
      <c r="F6" s="17"/>
      <c r="G6" s="17"/>
      <c r="H6" s="17"/>
      <c r="I6" s="17"/>
      <c r="J6" s="17"/>
      <c r="K6" s="133" t="s">
        <v>555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7"/>
      <c r="AQ6" s="18"/>
    </row>
    <row r="7" spans="2:43" ht="14.25" customHeight="1">
      <c r="B7" s="16"/>
      <c r="C7" s="17"/>
      <c r="D7" s="22" t="s">
        <v>10</v>
      </c>
      <c r="E7" s="17"/>
      <c r="F7" s="17"/>
      <c r="G7" s="17"/>
      <c r="H7" s="17"/>
      <c r="I7" s="17"/>
      <c r="J7" s="17"/>
      <c r="K7" s="20" t="s">
        <v>2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2" t="s">
        <v>11</v>
      </c>
      <c r="AL7" s="17"/>
      <c r="AM7" s="17"/>
      <c r="AN7" s="20" t="s">
        <v>2</v>
      </c>
      <c r="AO7" s="17"/>
      <c r="AP7" s="17"/>
      <c r="AQ7" s="18"/>
    </row>
    <row r="8" spans="2:43" ht="14.25" customHeight="1">
      <c r="B8" s="16"/>
      <c r="C8" s="17"/>
      <c r="D8" s="22" t="s">
        <v>12</v>
      </c>
      <c r="E8" s="17"/>
      <c r="F8" s="17"/>
      <c r="G8" s="17"/>
      <c r="H8" s="17"/>
      <c r="I8" s="17"/>
      <c r="J8" s="17"/>
      <c r="K8" s="20" t="s">
        <v>13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2" t="s">
        <v>14</v>
      </c>
      <c r="AL8" s="17"/>
      <c r="AM8" s="17"/>
      <c r="AN8" s="126"/>
      <c r="AO8" s="17"/>
      <c r="AP8" s="17"/>
      <c r="AQ8" s="18"/>
    </row>
    <row r="9" spans="2:43" ht="14.2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2:43" ht="14.25" customHeight="1">
      <c r="B10" s="16"/>
      <c r="C10" s="17"/>
      <c r="D10" s="22" t="s">
        <v>15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2" t="s">
        <v>16</v>
      </c>
      <c r="AL10" s="17"/>
      <c r="AM10" s="17"/>
      <c r="AN10" s="20" t="s">
        <v>2</v>
      </c>
      <c r="AO10" s="17"/>
      <c r="AP10" s="17"/>
      <c r="AQ10" s="18"/>
    </row>
    <row r="11" spans="2:43" ht="18" customHeight="1">
      <c r="B11" s="16"/>
      <c r="C11" s="17"/>
      <c r="D11" s="17"/>
      <c r="E11" s="20" t="s">
        <v>17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2" t="s">
        <v>18</v>
      </c>
      <c r="AL11" s="17"/>
      <c r="AM11" s="17"/>
      <c r="AN11" s="20" t="s">
        <v>2</v>
      </c>
      <c r="AO11" s="17"/>
      <c r="AP11" s="17"/>
      <c r="AQ11" s="18"/>
    </row>
    <row r="12" spans="2:43" ht="6.7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8"/>
    </row>
    <row r="13" spans="2:43" ht="14.25" customHeight="1">
      <c r="B13" s="16"/>
      <c r="C13" s="17"/>
      <c r="D13" s="22" t="s">
        <v>19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2" t="s">
        <v>16</v>
      </c>
      <c r="AL13" s="17"/>
      <c r="AM13" s="17"/>
      <c r="AN13" s="20" t="s">
        <v>2</v>
      </c>
      <c r="AO13" s="17"/>
      <c r="AP13" s="17"/>
      <c r="AQ13" s="18"/>
    </row>
    <row r="14" spans="2:43" ht="15">
      <c r="B14" s="16"/>
      <c r="C14" s="17"/>
      <c r="D14" s="1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7"/>
      <c r="AJ14" s="17"/>
      <c r="AK14" s="22" t="s">
        <v>18</v>
      </c>
      <c r="AL14" s="17"/>
      <c r="AM14" s="17"/>
      <c r="AN14" s="20" t="s">
        <v>2</v>
      </c>
      <c r="AO14" s="17"/>
      <c r="AP14" s="17"/>
      <c r="AQ14" s="18"/>
    </row>
    <row r="15" spans="2:43" ht="6.7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</row>
    <row r="16" spans="2:43" ht="14.25" customHeight="1">
      <c r="B16" s="16"/>
      <c r="C16" s="17"/>
      <c r="D16" s="22" t="s">
        <v>20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2" t="s">
        <v>16</v>
      </c>
      <c r="AL16" s="17"/>
      <c r="AM16" s="17"/>
      <c r="AN16" s="20" t="s">
        <v>2</v>
      </c>
      <c r="AO16" s="17"/>
      <c r="AP16" s="17"/>
      <c r="AQ16" s="18"/>
    </row>
    <row r="17" spans="2:43" ht="18" customHeight="1">
      <c r="B17" s="16"/>
      <c r="C17" s="17"/>
      <c r="D17" s="17"/>
      <c r="E17" s="20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2" t="s">
        <v>18</v>
      </c>
      <c r="AL17" s="17"/>
      <c r="AM17" s="17"/>
      <c r="AN17" s="20" t="s">
        <v>2</v>
      </c>
      <c r="AO17" s="17"/>
      <c r="AP17" s="17"/>
      <c r="AQ17" s="18"/>
    </row>
    <row r="18" spans="2:43" ht="6.7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8"/>
    </row>
    <row r="19" spans="2:43" ht="14.25" customHeight="1">
      <c r="B19" s="16"/>
      <c r="C19" s="17"/>
      <c r="D19" s="22" t="s">
        <v>22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 t="s">
        <v>16</v>
      </c>
      <c r="AL19" s="17"/>
      <c r="AM19" s="17"/>
      <c r="AN19" s="20" t="s">
        <v>2</v>
      </c>
      <c r="AO19" s="17"/>
      <c r="AP19" s="17"/>
      <c r="AQ19" s="18"/>
    </row>
    <row r="20" spans="2:43" ht="18" customHeight="1">
      <c r="B20" s="16"/>
      <c r="C20" s="17"/>
      <c r="D20" s="17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7"/>
      <c r="AJ20" s="17"/>
      <c r="AK20" s="22" t="s">
        <v>18</v>
      </c>
      <c r="AL20" s="17"/>
      <c r="AM20" s="17"/>
      <c r="AN20" s="20" t="s">
        <v>2</v>
      </c>
      <c r="AO20" s="17"/>
      <c r="AP20" s="17"/>
      <c r="AQ20" s="18"/>
    </row>
    <row r="21" spans="2:43" ht="6.7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8"/>
    </row>
    <row r="22" spans="2:43" ht="15">
      <c r="B22" s="16"/>
      <c r="C22" s="17"/>
      <c r="D22" s="22" t="s">
        <v>23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8"/>
    </row>
    <row r="23" spans="2:43" ht="22.5" customHeight="1">
      <c r="B23" s="16"/>
      <c r="C23" s="17"/>
      <c r="D23" s="17"/>
      <c r="E23" s="134" t="s"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7"/>
      <c r="AP23" s="17"/>
      <c r="AQ23" s="18"/>
    </row>
    <row r="24" spans="2:43" ht="6.7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8"/>
    </row>
    <row r="25" spans="2:43" ht="6.75" customHeight="1">
      <c r="B25" s="16"/>
      <c r="C25" s="1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7"/>
      <c r="AQ25" s="18"/>
    </row>
    <row r="26" spans="2:43" ht="14.25" customHeight="1">
      <c r="B26" s="16"/>
      <c r="C26" s="17"/>
      <c r="D26" s="24" t="s">
        <v>24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35">
        <f>AG87</f>
        <v>0</v>
      </c>
      <c r="AL26" s="131"/>
      <c r="AM26" s="131"/>
      <c r="AN26" s="131"/>
      <c r="AO26" s="131"/>
      <c r="AP26" s="17"/>
      <c r="AQ26" s="18"/>
    </row>
    <row r="27" spans="2:43" ht="14.25" customHeight="1">
      <c r="B27" s="16"/>
      <c r="C27" s="17"/>
      <c r="D27" s="24" t="s">
        <v>25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35">
        <f>AG116</f>
        <v>0</v>
      </c>
      <c r="AL27" s="131"/>
      <c r="AM27" s="131"/>
      <c r="AN27" s="131"/>
      <c r="AO27" s="131"/>
      <c r="AP27" s="17"/>
      <c r="AQ27" s="18"/>
    </row>
    <row r="28" spans="2:43" s="1" customFormat="1" ht="6.7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</row>
    <row r="29" spans="2:43" s="1" customFormat="1" ht="25.5" customHeight="1">
      <c r="B29" s="25"/>
      <c r="C29" s="26"/>
      <c r="D29" s="28" t="s">
        <v>26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138">
        <f>SUM(AK26:AO28)</f>
        <v>0</v>
      </c>
      <c r="AL29" s="139"/>
      <c r="AM29" s="139"/>
      <c r="AN29" s="139"/>
      <c r="AO29" s="139"/>
      <c r="AP29" s="26"/>
      <c r="AQ29" s="27"/>
    </row>
    <row r="30" spans="2:43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</row>
    <row r="31" spans="2:43" s="2" customFormat="1" ht="14.25" customHeight="1">
      <c r="B31" s="30"/>
      <c r="C31" s="31"/>
      <c r="D31" s="32" t="s">
        <v>27</v>
      </c>
      <c r="E31" s="31"/>
      <c r="F31" s="32" t="s">
        <v>28</v>
      </c>
      <c r="G31" s="31"/>
      <c r="H31" s="31"/>
      <c r="I31" s="31"/>
      <c r="J31" s="31"/>
      <c r="K31" s="31"/>
      <c r="L31" s="140">
        <v>0.2</v>
      </c>
      <c r="M31" s="141"/>
      <c r="N31" s="141"/>
      <c r="O31" s="141"/>
      <c r="P31" s="31"/>
      <c r="Q31" s="31"/>
      <c r="R31" s="31"/>
      <c r="S31" s="31"/>
      <c r="T31" s="34" t="s">
        <v>29</v>
      </c>
      <c r="U31" s="31"/>
      <c r="V31" s="31"/>
      <c r="W31" s="142">
        <f>AK29</f>
        <v>0</v>
      </c>
      <c r="X31" s="141"/>
      <c r="Y31" s="141"/>
      <c r="Z31" s="141"/>
      <c r="AA31" s="141"/>
      <c r="AB31" s="141"/>
      <c r="AC31" s="141"/>
      <c r="AD31" s="141"/>
      <c r="AE31" s="141"/>
      <c r="AF31" s="31"/>
      <c r="AG31" s="31"/>
      <c r="AH31" s="31"/>
      <c r="AI31" s="31"/>
      <c r="AJ31" s="31"/>
      <c r="AK31" s="142">
        <f>W31*1.2</f>
        <v>0</v>
      </c>
      <c r="AL31" s="141"/>
      <c r="AM31" s="141"/>
      <c r="AN31" s="141"/>
      <c r="AO31" s="141"/>
      <c r="AP31" s="31"/>
      <c r="AQ31" s="35"/>
    </row>
    <row r="32" spans="2:43" s="2" customFormat="1" ht="14.25" customHeight="1">
      <c r="B32" s="30"/>
      <c r="C32" s="31"/>
      <c r="D32" s="31"/>
      <c r="E32" s="31"/>
      <c r="F32" s="32" t="s">
        <v>30</v>
      </c>
      <c r="G32" s="31"/>
      <c r="H32" s="31"/>
      <c r="I32" s="31"/>
      <c r="J32" s="31"/>
      <c r="K32" s="31"/>
      <c r="L32" s="140">
        <v>0.2</v>
      </c>
      <c r="M32" s="141"/>
      <c r="N32" s="141"/>
      <c r="O32" s="141"/>
      <c r="P32" s="31"/>
      <c r="Q32" s="31"/>
      <c r="R32" s="31"/>
      <c r="S32" s="31"/>
      <c r="T32" s="34" t="s">
        <v>29</v>
      </c>
      <c r="U32" s="31"/>
      <c r="V32" s="31"/>
      <c r="W32" s="142"/>
      <c r="X32" s="141"/>
      <c r="Y32" s="141"/>
      <c r="Z32" s="141"/>
      <c r="AA32" s="141"/>
      <c r="AB32" s="141"/>
      <c r="AC32" s="141"/>
      <c r="AD32" s="141"/>
      <c r="AE32" s="141"/>
      <c r="AF32" s="31"/>
      <c r="AG32" s="31"/>
      <c r="AH32" s="31"/>
      <c r="AI32" s="31"/>
      <c r="AJ32" s="31"/>
      <c r="AK32" s="142"/>
      <c r="AL32" s="141"/>
      <c r="AM32" s="141"/>
      <c r="AN32" s="141"/>
      <c r="AO32" s="141"/>
      <c r="AP32" s="31"/>
      <c r="AQ32" s="35"/>
    </row>
    <row r="33" spans="2:43" s="2" customFormat="1" ht="14.25" customHeight="1" hidden="1">
      <c r="B33" s="30"/>
      <c r="C33" s="31"/>
      <c r="D33" s="31"/>
      <c r="E33" s="31"/>
      <c r="F33" s="32" t="s">
        <v>31</v>
      </c>
      <c r="G33" s="31"/>
      <c r="H33" s="31"/>
      <c r="I33" s="31"/>
      <c r="J33" s="31"/>
      <c r="K33" s="31"/>
      <c r="L33" s="140">
        <v>0.2</v>
      </c>
      <c r="M33" s="141"/>
      <c r="N33" s="141"/>
      <c r="O33" s="141"/>
      <c r="P33" s="31"/>
      <c r="Q33" s="31"/>
      <c r="R33" s="31"/>
      <c r="S33" s="31"/>
      <c r="T33" s="34" t="s">
        <v>29</v>
      </c>
      <c r="U33" s="31"/>
      <c r="V33" s="31"/>
      <c r="W33" s="142" t="e">
        <f>ROUND(#REF!+SUM(#REF!),2)</f>
        <v>#REF!</v>
      </c>
      <c r="X33" s="141"/>
      <c r="Y33" s="141"/>
      <c r="Z33" s="141"/>
      <c r="AA33" s="141"/>
      <c r="AB33" s="141"/>
      <c r="AC33" s="141"/>
      <c r="AD33" s="141"/>
      <c r="AE33" s="141"/>
      <c r="AF33" s="31"/>
      <c r="AG33" s="31"/>
      <c r="AH33" s="31"/>
      <c r="AI33" s="31"/>
      <c r="AJ33" s="31"/>
      <c r="AK33" s="142">
        <v>0</v>
      </c>
      <c r="AL33" s="141"/>
      <c r="AM33" s="141"/>
      <c r="AN33" s="141"/>
      <c r="AO33" s="141"/>
      <c r="AP33" s="31"/>
      <c r="AQ33" s="35"/>
    </row>
    <row r="34" spans="2:43" s="2" customFormat="1" ht="14.25" customHeight="1" hidden="1">
      <c r="B34" s="30"/>
      <c r="C34" s="31"/>
      <c r="D34" s="31"/>
      <c r="E34" s="31"/>
      <c r="F34" s="32" t="s">
        <v>32</v>
      </c>
      <c r="G34" s="31"/>
      <c r="H34" s="31"/>
      <c r="I34" s="31"/>
      <c r="J34" s="31"/>
      <c r="K34" s="31"/>
      <c r="L34" s="140">
        <v>0.2</v>
      </c>
      <c r="M34" s="141"/>
      <c r="N34" s="141"/>
      <c r="O34" s="141"/>
      <c r="P34" s="31"/>
      <c r="Q34" s="31"/>
      <c r="R34" s="31"/>
      <c r="S34" s="31"/>
      <c r="T34" s="34" t="s">
        <v>29</v>
      </c>
      <c r="U34" s="31"/>
      <c r="V34" s="31"/>
      <c r="W34" s="142" t="e">
        <f>ROUND(#REF!+SUM(#REF!),2)</f>
        <v>#REF!</v>
      </c>
      <c r="X34" s="141"/>
      <c r="Y34" s="141"/>
      <c r="Z34" s="141"/>
      <c r="AA34" s="141"/>
      <c r="AB34" s="141"/>
      <c r="AC34" s="141"/>
      <c r="AD34" s="141"/>
      <c r="AE34" s="141"/>
      <c r="AF34" s="31"/>
      <c r="AG34" s="31"/>
      <c r="AH34" s="31"/>
      <c r="AI34" s="31"/>
      <c r="AJ34" s="31"/>
      <c r="AK34" s="142">
        <v>0</v>
      </c>
      <c r="AL34" s="141"/>
      <c r="AM34" s="141"/>
      <c r="AN34" s="141"/>
      <c r="AO34" s="141"/>
      <c r="AP34" s="31"/>
      <c r="AQ34" s="35"/>
    </row>
    <row r="35" spans="2:43" s="2" customFormat="1" ht="14.25" customHeight="1" hidden="1">
      <c r="B35" s="30"/>
      <c r="C35" s="31"/>
      <c r="D35" s="31"/>
      <c r="E35" s="31"/>
      <c r="F35" s="32" t="s">
        <v>33</v>
      </c>
      <c r="G35" s="31"/>
      <c r="H35" s="31"/>
      <c r="I35" s="31"/>
      <c r="J35" s="31"/>
      <c r="K35" s="31"/>
      <c r="L35" s="140">
        <v>0</v>
      </c>
      <c r="M35" s="141"/>
      <c r="N35" s="141"/>
      <c r="O35" s="141"/>
      <c r="P35" s="31"/>
      <c r="Q35" s="31"/>
      <c r="R35" s="31"/>
      <c r="S35" s="31"/>
      <c r="T35" s="34" t="s">
        <v>29</v>
      </c>
      <c r="U35" s="31"/>
      <c r="V35" s="31"/>
      <c r="W35" s="142" t="e">
        <f>ROUND(#REF!+SUM(#REF!),2)</f>
        <v>#REF!</v>
      </c>
      <c r="X35" s="141"/>
      <c r="Y35" s="141"/>
      <c r="Z35" s="141"/>
      <c r="AA35" s="141"/>
      <c r="AB35" s="141"/>
      <c r="AC35" s="141"/>
      <c r="AD35" s="141"/>
      <c r="AE35" s="141"/>
      <c r="AF35" s="31"/>
      <c r="AG35" s="31"/>
      <c r="AH35" s="31"/>
      <c r="AI35" s="31"/>
      <c r="AJ35" s="31"/>
      <c r="AK35" s="142">
        <v>0</v>
      </c>
      <c r="AL35" s="141"/>
      <c r="AM35" s="141"/>
      <c r="AN35" s="141"/>
      <c r="AO35" s="141"/>
      <c r="AP35" s="31"/>
      <c r="AQ35" s="35"/>
    </row>
    <row r="36" spans="2:43" s="1" customFormat="1" ht="6.7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</row>
    <row r="37" spans="2:43" s="1" customFormat="1" ht="25.5" customHeight="1">
      <c r="B37" s="25"/>
      <c r="C37" s="36"/>
      <c r="D37" s="37" t="s">
        <v>34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 t="s">
        <v>35</v>
      </c>
      <c r="U37" s="38"/>
      <c r="V37" s="38"/>
      <c r="W37" s="38"/>
      <c r="X37" s="143" t="s">
        <v>36</v>
      </c>
      <c r="Y37" s="144"/>
      <c r="Z37" s="144"/>
      <c r="AA37" s="144"/>
      <c r="AB37" s="144"/>
      <c r="AC37" s="38"/>
      <c r="AD37" s="38"/>
      <c r="AE37" s="38"/>
      <c r="AF37" s="38"/>
      <c r="AG37" s="38"/>
      <c r="AH37" s="38"/>
      <c r="AI37" s="38"/>
      <c r="AJ37" s="38"/>
      <c r="AK37" s="145">
        <f>AK31</f>
        <v>0</v>
      </c>
      <c r="AL37" s="144"/>
      <c r="AM37" s="144"/>
      <c r="AN37" s="144"/>
      <c r="AO37" s="146"/>
      <c r="AP37" s="36"/>
      <c r="AQ37" s="27"/>
    </row>
    <row r="38" spans="2:43" s="1" customFormat="1" ht="14.2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</row>
    <row r="39" spans="2:43" ht="13.5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8"/>
    </row>
    <row r="40" spans="2:43" ht="13.5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8"/>
    </row>
    <row r="41" spans="2:43" ht="13.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8"/>
    </row>
    <row r="42" spans="2:43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</row>
    <row r="43" spans="2:43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8"/>
    </row>
    <row r="44" spans="2:43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8"/>
    </row>
    <row r="45" spans="2:43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8"/>
    </row>
    <row r="46" spans="2:43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8"/>
    </row>
    <row r="47" spans="2:43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8"/>
    </row>
    <row r="48" spans="2:43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8"/>
    </row>
    <row r="49" spans="2:43" s="1" customFormat="1" ht="15">
      <c r="B49" s="25"/>
      <c r="C49" s="26"/>
      <c r="D49" s="40" t="s">
        <v>37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2"/>
      <c r="AA49" s="26"/>
      <c r="AB49" s="26"/>
      <c r="AC49" s="40" t="s">
        <v>38</v>
      </c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26"/>
      <c r="AQ49" s="27"/>
    </row>
    <row r="50" spans="2:43" ht="13.5">
      <c r="B50" s="16"/>
      <c r="C50" s="17"/>
      <c r="D50" s="4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4"/>
      <c r="AA50" s="17"/>
      <c r="AB50" s="17"/>
      <c r="AC50" s="43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44"/>
      <c r="AP50" s="17"/>
      <c r="AQ50" s="18"/>
    </row>
    <row r="51" spans="2:43" ht="13.5">
      <c r="B51" s="16"/>
      <c r="C51" s="17"/>
      <c r="D51" s="4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44"/>
      <c r="AA51" s="17"/>
      <c r="AB51" s="17"/>
      <c r="AC51" s="43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4"/>
      <c r="AP51" s="17"/>
      <c r="AQ51" s="18"/>
    </row>
    <row r="52" spans="2:43" ht="13.5">
      <c r="B52" s="16"/>
      <c r="C52" s="17"/>
      <c r="D52" s="4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44"/>
      <c r="AA52" s="17"/>
      <c r="AB52" s="17"/>
      <c r="AC52" s="43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44"/>
      <c r="AP52" s="17"/>
      <c r="AQ52" s="18"/>
    </row>
    <row r="53" spans="2:43" ht="13.5">
      <c r="B53" s="16"/>
      <c r="C53" s="17"/>
      <c r="D53" s="43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44"/>
      <c r="AA53" s="17"/>
      <c r="AB53" s="17"/>
      <c r="AC53" s="43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44"/>
      <c r="AP53" s="17"/>
      <c r="AQ53" s="18"/>
    </row>
    <row r="54" spans="2:43" ht="13.5">
      <c r="B54" s="16"/>
      <c r="C54" s="17"/>
      <c r="D54" s="43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44"/>
      <c r="AA54" s="17"/>
      <c r="AB54" s="17"/>
      <c r="AC54" s="43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44"/>
      <c r="AP54" s="17"/>
      <c r="AQ54" s="18"/>
    </row>
    <row r="55" spans="2:43" ht="13.5">
      <c r="B55" s="16"/>
      <c r="C55" s="17"/>
      <c r="D55" s="43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44"/>
      <c r="AA55" s="17"/>
      <c r="AB55" s="17"/>
      <c r="AC55" s="43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44"/>
      <c r="AP55" s="17"/>
      <c r="AQ55" s="18"/>
    </row>
    <row r="56" spans="2:43" ht="13.5">
      <c r="B56" s="16"/>
      <c r="C56" s="17"/>
      <c r="D56" s="43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44"/>
      <c r="AA56" s="17"/>
      <c r="AB56" s="17"/>
      <c r="AC56" s="43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44"/>
      <c r="AP56" s="17"/>
      <c r="AQ56" s="18"/>
    </row>
    <row r="57" spans="2:43" ht="13.5">
      <c r="B57" s="16"/>
      <c r="C57" s="17"/>
      <c r="D57" s="43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44"/>
      <c r="AA57" s="17"/>
      <c r="AB57" s="17"/>
      <c r="AC57" s="43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44"/>
      <c r="AP57" s="17"/>
      <c r="AQ57" s="18"/>
    </row>
    <row r="58" spans="2:43" s="1" customFormat="1" ht="15">
      <c r="B58" s="25"/>
      <c r="C58" s="26"/>
      <c r="D58" s="45" t="s">
        <v>39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 t="s">
        <v>40</v>
      </c>
      <c r="S58" s="46"/>
      <c r="T58" s="46"/>
      <c r="U58" s="46"/>
      <c r="V58" s="46"/>
      <c r="W58" s="46"/>
      <c r="X58" s="46"/>
      <c r="Y58" s="46"/>
      <c r="Z58" s="48"/>
      <c r="AA58" s="26"/>
      <c r="AB58" s="26"/>
      <c r="AC58" s="45" t="s">
        <v>39</v>
      </c>
      <c r="AD58" s="46"/>
      <c r="AE58" s="46"/>
      <c r="AF58" s="46"/>
      <c r="AG58" s="46"/>
      <c r="AH58" s="46"/>
      <c r="AI58" s="46"/>
      <c r="AJ58" s="46"/>
      <c r="AK58" s="46"/>
      <c r="AL58" s="46"/>
      <c r="AM58" s="47" t="s">
        <v>40</v>
      </c>
      <c r="AN58" s="46"/>
      <c r="AO58" s="48"/>
      <c r="AP58" s="26"/>
      <c r="AQ58" s="27"/>
    </row>
    <row r="59" spans="2:43" ht="13.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8"/>
    </row>
    <row r="60" spans="2:43" s="1" customFormat="1" ht="15">
      <c r="B60" s="25"/>
      <c r="C60" s="26"/>
      <c r="D60" s="40" t="s">
        <v>41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2"/>
      <c r="AA60" s="26"/>
      <c r="AB60" s="26"/>
      <c r="AC60" s="40" t="s">
        <v>42</v>
      </c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26"/>
      <c r="AQ60" s="27"/>
    </row>
    <row r="61" spans="2:43" ht="13.5">
      <c r="B61" s="16"/>
      <c r="C61" s="17"/>
      <c r="D61" s="43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44"/>
      <c r="AA61" s="17"/>
      <c r="AB61" s="17"/>
      <c r="AC61" s="43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44"/>
      <c r="AP61" s="17"/>
      <c r="AQ61" s="18"/>
    </row>
    <row r="62" spans="2:43" ht="13.5">
      <c r="B62" s="16"/>
      <c r="C62" s="17"/>
      <c r="D62" s="43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44"/>
      <c r="AA62" s="17"/>
      <c r="AB62" s="17"/>
      <c r="AC62" s="43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44"/>
      <c r="AP62" s="17"/>
      <c r="AQ62" s="18"/>
    </row>
    <row r="63" spans="2:43" ht="13.5">
      <c r="B63" s="16"/>
      <c r="C63" s="17"/>
      <c r="D63" s="43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44"/>
      <c r="AA63" s="17"/>
      <c r="AB63" s="17"/>
      <c r="AC63" s="43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44"/>
      <c r="AP63" s="17"/>
      <c r="AQ63" s="18"/>
    </row>
    <row r="64" spans="2:43" ht="13.5">
      <c r="B64" s="16"/>
      <c r="C64" s="17"/>
      <c r="D64" s="43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44"/>
      <c r="AA64" s="17"/>
      <c r="AB64" s="17"/>
      <c r="AC64" s="43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44"/>
      <c r="AP64" s="17"/>
      <c r="AQ64" s="18"/>
    </row>
    <row r="65" spans="2:43" ht="13.5">
      <c r="B65" s="16"/>
      <c r="C65" s="17"/>
      <c r="D65" s="43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44"/>
      <c r="AA65" s="17"/>
      <c r="AB65" s="17"/>
      <c r="AC65" s="43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44"/>
      <c r="AP65" s="17"/>
      <c r="AQ65" s="18"/>
    </row>
    <row r="66" spans="2:43" ht="13.5">
      <c r="B66" s="16"/>
      <c r="C66" s="17"/>
      <c r="D66" s="43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44"/>
      <c r="AA66" s="17"/>
      <c r="AB66" s="17"/>
      <c r="AC66" s="43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44"/>
      <c r="AP66" s="17"/>
      <c r="AQ66" s="18"/>
    </row>
    <row r="67" spans="2:43" ht="13.5">
      <c r="B67" s="16"/>
      <c r="C67" s="17"/>
      <c r="D67" s="43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44"/>
      <c r="AA67" s="17"/>
      <c r="AB67" s="17"/>
      <c r="AC67" s="43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44"/>
      <c r="AP67" s="17"/>
      <c r="AQ67" s="18"/>
    </row>
    <row r="68" spans="2:43" ht="13.5">
      <c r="B68" s="16"/>
      <c r="C68" s="17"/>
      <c r="D68" s="43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44"/>
      <c r="AA68" s="17"/>
      <c r="AB68" s="17"/>
      <c r="AC68" s="43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44"/>
      <c r="AP68" s="17"/>
      <c r="AQ68" s="18"/>
    </row>
    <row r="69" spans="2:43" s="1" customFormat="1" ht="15">
      <c r="B69" s="25"/>
      <c r="C69" s="26"/>
      <c r="D69" s="45" t="s">
        <v>39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 t="s">
        <v>40</v>
      </c>
      <c r="S69" s="46"/>
      <c r="T69" s="46"/>
      <c r="U69" s="46"/>
      <c r="V69" s="46"/>
      <c r="W69" s="46"/>
      <c r="X69" s="46"/>
      <c r="Y69" s="46"/>
      <c r="Z69" s="48"/>
      <c r="AA69" s="26"/>
      <c r="AB69" s="26"/>
      <c r="AC69" s="45" t="s">
        <v>39</v>
      </c>
      <c r="AD69" s="46"/>
      <c r="AE69" s="46"/>
      <c r="AF69" s="46"/>
      <c r="AG69" s="46"/>
      <c r="AH69" s="46"/>
      <c r="AI69" s="46"/>
      <c r="AJ69" s="46"/>
      <c r="AK69" s="46"/>
      <c r="AL69" s="46"/>
      <c r="AM69" s="47" t="s">
        <v>40</v>
      </c>
      <c r="AN69" s="46"/>
      <c r="AO69" s="48"/>
      <c r="AP69" s="26"/>
      <c r="AQ69" s="27"/>
    </row>
    <row r="70" spans="2:43" s="1" customFormat="1" ht="6.75" customHeight="1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</row>
    <row r="71" spans="2:43" s="1" customFormat="1" ht="6.7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1"/>
    </row>
    <row r="75" spans="2:43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</row>
    <row r="76" spans="2:43" s="1" customFormat="1" ht="36.75" customHeight="1">
      <c r="B76" s="25"/>
      <c r="C76" s="130" t="s">
        <v>43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27"/>
    </row>
    <row r="77" spans="2:43" s="3" customFormat="1" ht="14.25" customHeight="1">
      <c r="B77" s="55"/>
      <c r="C77" s="22" t="s">
        <v>7</v>
      </c>
      <c r="D77" s="56"/>
      <c r="E77" s="56"/>
      <c r="F77" s="56"/>
      <c r="G77" s="56"/>
      <c r="H77" s="56"/>
      <c r="I77" s="56"/>
      <c r="J77" s="56"/>
      <c r="K77" s="56"/>
      <c r="L77" s="56" t="str">
        <f>K5</f>
        <v>042020</v>
      </c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7"/>
    </row>
    <row r="78" spans="2:43" s="4" customFormat="1" ht="36.75" customHeight="1">
      <c r="B78" s="58"/>
      <c r="C78" s="59" t="s">
        <v>9</v>
      </c>
      <c r="D78" s="60"/>
      <c r="E78" s="60"/>
      <c r="F78" s="60"/>
      <c r="G78" s="60"/>
      <c r="H78" s="60"/>
      <c r="I78" s="60"/>
      <c r="J78" s="60"/>
      <c r="K78" s="60"/>
      <c r="L78" s="148" t="str">
        <f>K6</f>
        <v>Prvky zelenej infraštruktúry - MŠ Kalinovská 9, Košice</v>
      </c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60"/>
      <c r="AQ78" s="61"/>
    </row>
    <row r="79" spans="2:43" s="1" customFormat="1" ht="6.75" customHeight="1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</row>
    <row r="80" spans="2:43" s="1" customFormat="1" ht="15">
      <c r="B80" s="25"/>
      <c r="C80" s="22" t="s">
        <v>12</v>
      </c>
      <c r="D80" s="26"/>
      <c r="E80" s="26"/>
      <c r="F80" s="26"/>
      <c r="G80" s="26"/>
      <c r="H80" s="26"/>
      <c r="I80" s="26"/>
      <c r="J80" s="26"/>
      <c r="K80" s="26"/>
      <c r="L80" s="62" t="str">
        <f>IF(K8="","",K8)</f>
        <v>Kalinovska 9, Košice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2" t="s">
        <v>14</v>
      </c>
      <c r="AJ80" s="26"/>
      <c r="AK80" s="26"/>
      <c r="AL80" s="26"/>
      <c r="AM80" s="63">
        <f>IF(AN8="","",AN8)</f>
      </c>
      <c r="AN80" s="26"/>
      <c r="AO80" s="26"/>
      <c r="AP80" s="26"/>
      <c r="AQ80" s="27"/>
    </row>
    <row r="81" spans="2:43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</row>
    <row r="82" spans="2:43" s="1" customFormat="1" ht="15" customHeight="1">
      <c r="B82" s="25"/>
      <c r="C82" s="22" t="s">
        <v>15</v>
      </c>
      <c r="D82" s="26"/>
      <c r="E82" s="26"/>
      <c r="F82" s="26"/>
      <c r="G82" s="26"/>
      <c r="H82" s="26"/>
      <c r="I82" s="26"/>
      <c r="J82" s="26"/>
      <c r="K82" s="26"/>
      <c r="L82" s="56" t="str">
        <f>IF(E11="","",E11)</f>
        <v>Mesto Košice, Trieda SNP 48/A, Košice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2" t="s">
        <v>20</v>
      </c>
      <c r="AJ82" s="26"/>
      <c r="AK82" s="26"/>
      <c r="AL82" s="26"/>
      <c r="AM82" s="150" t="str">
        <f>IF(E17="","",E17)</f>
        <v>Progressum s.r.o. </v>
      </c>
      <c r="AN82" s="147"/>
      <c r="AO82" s="147"/>
      <c r="AP82" s="147"/>
      <c r="AQ82" s="27"/>
    </row>
    <row r="83" spans="2:43" s="1" customFormat="1" ht="15">
      <c r="B83" s="25"/>
      <c r="C83" s="22" t="s">
        <v>19</v>
      </c>
      <c r="D83" s="26"/>
      <c r="E83" s="26"/>
      <c r="F83" s="26"/>
      <c r="G83" s="26"/>
      <c r="H83" s="26"/>
      <c r="I83" s="26"/>
      <c r="J83" s="26"/>
      <c r="K83" s="26"/>
      <c r="L83" s="56">
        <f>IF(E14="","",E14)</f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2" t="s">
        <v>22</v>
      </c>
      <c r="AJ83" s="26"/>
      <c r="AK83" s="26"/>
      <c r="AL83" s="26"/>
      <c r="AM83" s="150">
        <f>IF(E20="","",E20)</f>
      </c>
      <c r="AN83" s="147"/>
      <c r="AO83" s="147"/>
      <c r="AP83" s="147"/>
      <c r="AQ83" s="27"/>
    </row>
    <row r="84" spans="2:43" s="1" customFormat="1" ht="10.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</row>
    <row r="85" spans="2:43" s="1" customFormat="1" ht="29.25" customHeight="1">
      <c r="B85" s="25"/>
      <c r="C85" s="151" t="s">
        <v>44</v>
      </c>
      <c r="D85" s="152"/>
      <c r="E85" s="152"/>
      <c r="F85" s="152"/>
      <c r="G85" s="152"/>
      <c r="H85" s="64"/>
      <c r="I85" s="153" t="s">
        <v>45</v>
      </c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3" t="s">
        <v>46</v>
      </c>
      <c r="AH85" s="152"/>
      <c r="AI85" s="152"/>
      <c r="AJ85" s="152"/>
      <c r="AK85" s="152"/>
      <c r="AL85" s="152"/>
      <c r="AM85" s="152"/>
      <c r="AN85" s="153" t="s">
        <v>47</v>
      </c>
      <c r="AO85" s="152"/>
      <c r="AP85" s="154"/>
      <c r="AQ85" s="27"/>
    </row>
    <row r="86" spans="2:43" s="1" customFormat="1" ht="10.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</row>
    <row r="87" spans="2:43" s="4" customFormat="1" ht="32.25" customHeight="1">
      <c r="B87" s="58"/>
      <c r="C87" s="65" t="s">
        <v>48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65">
        <f>AG88+AG103+AG104+AG105</f>
        <v>0</v>
      </c>
      <c r="AH87" s="165"/>
      <c r="AI87" s="165"/>
      <c r="AJ87" s="165"/>
      <c r="AK87" s="165"/>
      <c r="AL87" s="165"/>
      <c r="AM87" s="165"/>
      <c r="AN87" s="166">
        <f>AG87*1.2</f>
        <v>0</v>
      </c>
      <c r="AO87" s="166"/>
      <c r="AP87" s="166"/>
      <c r="AQ87" s="61"/>
    </row>
    <row r="88" spans="2:43" s="5" customFormat="1" ht="27" customHeight="1">
      <c r="B88" s="67"/>
      <c r="C88" s="68"/>
      <c r="D88" s="158" t="s">
        <v>51</v>
      </c>
      <c r="E88" s="156"/>
      <c r="F88" s="156"/>
      <c r="G88" s="156"/>
      <c r="H88" s="156"/>
      <c r="I88" s="69"/>
      <c r="J88" s="158" t="s">
        <v>52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7">
        <f>AG89+AG96</f>
        <v>0</v>
      </c>
      <c r="AH88" s="156"/>
      <c r="AI88" s="156"/>
      <c r="AJ88" s="156"/>
      <c r="AK88" s="156"/>
      <c r="AL88" s="156"/>
      <c r="AM88" s="156"/>
      <c r="AN88" s="155">
        <f>AG88*1.2</f>
        <v>0</v>
      </c>
      <c r="AO88" s="156"/>
      <c r="AP88" s="156"/>
      <c r="AQ88" s="70"/>
    </row>
    <row r="89" spans="2:43" s="6" customFormat="1" ht="21.75" customHeight="1">
      <c r="B89" s="71"/>
      <c r="C89" s="72"/>
      <c r="D89" s="72"/>
      <c r="E89" s="162" t="s">
        <v>53</v>
      </c>
      <c r="F89" s="160"/>
      <c r="G89" s="160"/>
      <c r="H89" s="160"/>
      <c r="I89" s="160"/>
      <c r="J89" s="72"/>
      <c r="K89" s="162" t="s">
        <v>54</v>
      </c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1">
        <f>SUM(AG90:AM95)</f>
        <v>0</v>
      </c>
      <c r="AH89" s="160"/>
      <c r="AI89" s="160"/>
      <c r="AJ89" s="160"/>
      <c r="AK89" s="160"/>
      <c r="AL89" s="160"/>
      <c r="AM89" s="160"/>
      <c r="AN89" s="159">
        <f>AG8*1.2</f>
        <v>0</v>
      </c>
      <c r="AO89" s="160"/>
      <c r="AP89" s="160"/>
      <c r="AQ89" s="73"/>
    </row>
    <row r="90" spans="1:43" s="6" customFormat="1" ht="21.75" customHeight="1">
      <c r="A90" s="114" t="s">
        <v>551</v>
      </c>
      <c r="B90" s="71"/>
      <c r="C90" s="72"/>
      <c r="D90" s="72"/>
      <c r="E90" s="72"/>
      <c r="F90" s="162" t="s">
        <v>53</v>
      </c>
      <c r="G90" s="160"/>
      <c r="H90" s="160"/>
      <c r="I90" s="160"/>
      <c r="J90" s="160"/>
      <c r="K90" s="72"/>
      <c r="L90" s="162" t="s">
        <v>56</v>
      </c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59">
        <f>'1-Objekt_HP'!M32</f>
        <v>0</v>
      </c>
      <c r="AH90" s="160"/>
      <c r="AI90" s="160"/>
      <c r="AJ90" s="160"/>
      <c r="AK90" s="160"/>
      <c r="AL90" s="160"/>
      <c r="AM90" s="160"/>
      <c r="AN90" s="159">
        <f aca="true" t="shared" si="0" ref="AN90:AN114">AG9*1.2</f>
        <v>0</v>
      </c>
      <c r="AO90" s="160"/>
      <c r="AP90" s="160"/>
      <c r="AQ90" s="73"/>
    </row>
    <row r="91" spans="1:43" s="6" customFormat="1" ht="21.75" customHeight="1">
      <c r="A91" s="114" t="s">
        <v>551</v>
      </c>
      <c r="B91" s="71"/>
      <c r="C91" s="72"/>
      <c r="D91" s="72"/>
      <c r="E91" s="72"/>
      <c r="F91" s="162" t="s">
        <v>55</v>
      </c>
      <c r="G91" s="160"/>
      <c r="H91" s="160"/>
      <c r="I91" s="160"/>
      <c r="J91" s="160"/>
      <c r="K91" s="72"/>
      <c r="L91" s="162" t="s">
        <v>58</v>
      </c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59">
        <f>'2-MŠ6_L1'!M32</f>
        <v>0</v>
      </c>
      <c r="AH91" s="160"/>
      <c r="AI91" s="160"/>
      <c r="AJ91" s="160"/>
      <c r="AK91" s="160"/>
      <c r="AL91" s="160"/>
      <c r="AM91" s="160"/>
      <c r="AN91" s="159">
        <f t="shared" si="0"/>
        <v>0</v>
      </c>
      <c r="AO91" s="160"/>
      <c r="AP91" s="160"/>
      <c r="AQ91" s="73"/>
    </row>
    <row r="92" spans="1:43" s="6" customFormat="1" ht="21.75" customHeight="1">
      <c r="A92" s="114" t="s">
        <v>551</v>
      </c>
      <c r="B92" s="71"/>
      <c r="C92" s="72"/>
      <c r="D92" s="72"/>
      <c r="E92" s="72"/>
      <c r="F92" s="162" t="s">
        <v>57</v>
      </c>
      <c r="G92" s="160"/>
      <c r="H92" s="160"/>
      <c r="I92" s="160"/>
      <c r="J92" s="160"/>
      <c r="K92" s="72"/>
      <c r="L92" s="162" t="s">
        <v>59</v>
      </c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59">
        <f>'3-MŠ60_L2'!M32</f>
        <v>0</v>
      </c>
      <c r="AH92" s="160"/>
      <c r="AI92" s="160"/>
      <c r="AJ92" s="160"/>
      <c r="AK92" s="160"/>
      <c r="AL92" s="160"/>
      <c r="AM92" s="160"/>
      <c r="AN92" s="159">
        <f t="shared" si="0"/>
        <v>0</v>
      </c>
      <c r="AO92" s="160"/>
      <c r="AP92" s="160"/>
      <c r="AQ92" s="73"/>
    </row>
    <row r="93" spans="1:43" s="6" customFormat="1" ht="21.75" customHeight="1">
      <c r="A93" s="114" t="s">
        <v>551</v>
      </c>
      <c r="B93" s="71"/>
      <c r="C93" s="72"/>
      <c r="D93" s="72"/>
      <c r="E93" s="72"/>
      <c r="F93" s="162" t="s">
        <v>60</v>
      </c>
      <c r="G93" s="160"/>
      <c r="H93" s="160"/>
      <c r="I93" s="160"/>
      <c r="J93" s="160"/>
      <c r="K93" s="72"/>
      <c r="L93" s="162" t="s">
        <v>61</v>
      </c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59">
        <f>'4-DJ35_P'!M32</f>
        <v>0</v>
      </c>
      <c r="AH93" s="160"/>
      <c r="AI93" s="160"/>
      <c r="AJ93" s="160"/>
      <c r="AK93" s="160"/>
      <c r="AL93" s="160"/>
      <c r="AM93" s="160"/>
      <c r="AN93" s="159">
        <f t="shared" si="0"/>
        <v>0</v>
      </c>
      <c r="AO93" s="160"/>
      <c r="AP93" s="160"/>
      <c r="AQ93" s="73"/>
    </row>
    <row r="94" spans="1:43" s="6" customFormat="1" ht="21.75" customHeight="1">
      <c r="A94" s="114" t="s">
        <v>551</v>
      </c>
      <c r="B94" s="71"/>
      <c r="C94" s="72"/>
      <c r="D94" s="72"/>
      <c r="E94" s="72"/>
      <c r="F94" s="162" t="s">
        <v>62</v>
      </c>
      <c r="G94" s="160"/>
      <c r="H94" s="160"/>
      <c r="I94" s="160"/>
      <c r="J94" s="160"/>
      <c r="K94" s="72"/>
      <c r="L94" s="162" t="s">
        <v>63</v>
      </c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59">
        <f>'5-DJ35_L'!M32</f>
        <v>0</v>
      </c>
      <c r="AH94" s="160"/>
      <c r="AI94" s="160"/>
      <c r="AJ94" s="160"/>
      <c r="AK94" s="160"/>
      <c r="AL94" s="160"/>
      <c r="AM94" s="160"/>
      <c r="AN94" s="159">
        <f t="shared" si="0"/>
        <v>0</v>
      </c>
      <c r="AO94" s="160"/>
      <c r="AP94" s="160"/>
      <c r="AQ94" s="73"/>
    </row>
    <row r="95" spans="1:43" s="6" customFormat="1" ht="21.75" customHeight="1">
      <c r="A95" s="114" t="s">
        <v>551</v>
      </c>
      <c r="B95" s="71"/>
      <c r="C95" s="72"/>
      <c r="D95" s="72"/>
      <c r="E95" s="72"/>
      <c r="F95" s="162" t="s">
        <v>64</v>
      </c>
      <c r="G95" s="160"/>
      <c r="H95" s="160"/>
      <c r="I95" s="160"/>
      <c r="J95" s="160"/>
      <c r="K95" s="72"/>
      <c r="L95" s="162" t="s">
        <v>65</v>
      </c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59">
        <f>'6-Kočikáreň '!M32</f>
        <v>0</v>
      </c>
      <c r="AH95" s="160"/>
      <c r="AI95" s="160"/>
      <c r="AJ95" s="160"/>
      <c r="AK95" s="160"/>
      <c r="AL95" s="160"/>
      <c r="AM95" s="160"/>
      <c r="AN95" s="159">
        <f t="shared" si="0"/>
        <v>0</v>
      </c>
      <c r="AO95" s="160"/>
      <c r="AP95" s="160"/>
      <c r="AQ95" s="73"/>
    </row>
    <row r="96" spans="2:43" s="6" customFormat="1" ht="21.75" customHeight="1">
      <c r="B96" s="71"/>
      <c r="C96" s="72"/>
      <c r="D96" s="72"/>
      <c r="E96" s="162" t="s">
        <v>55</v>
      </c>
      <c r="F96" s="160"/>
      <c r="G96" s="160"/>
      <c r="H96" s="160"/>
      <c r="I96" s="160"/>
      <c r="J96" s="72"/>
      <c r="K96" s="162" t="s">
        <v>66</v>
      </c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1">
        <f>SUM(AG97:AM102)</f>
        <v>0</v>
      </c>
      <c r="AH96" s="160"/>
      <c r="AI96" s="160"/>
      <c r="AJ96" s="160"/>
      <c r="AK96" s="160"/>
      <c r="AL96" s="160"/>
      <c r="AM96" s="160"/>
      <c r="AN96" s="159">
        <f t="shared" si="0"/>
        <v>0</v>
      </c>
      <c r="AO96" s="160"/>
      <c r="AP96" s="160"/>
      <c r="AQ96" s="73"/>
    </row>
    <row r="97" spans="1:43" s="6" customFormat="1" ht="21.75" customHeight="1">
      <c r="A97" s="114" t="s">
        <v>551</v>
      </c>
      <c r="B97" s="71"/>
      <c r="C97" s="72"/>
      <c r="D97" s="72"/>
      <c r="E97" s="72"/>
      <c r="F97" s="162" t="s">
        <v>53</v>
      </c>
      <c r="G97" s="160"/>
      <c r="H97" s="160"/>
      <c r="I97" s="160"/>
      <c r="J97" s="160"/>
      <c r="K97" s="72"/>
      <c r="L97" s="162" t="s">
        <v>56</v>
      </c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59">
        <f>'1-Objekt_HP_01'!M32</f>
        <v>0</v>
      </c>
      <c r="AH97" s="160"/>
      <c r="AI97" s="160"/>
      <c r="AJ97" s="160"/>
      <c r="AK97" s="160"/>
      <c r="AL97" s="160"/>
      <c r="AM97" s="160"/>
      <c r="AN97" s="159">
        <f t="shared" si="0"/>
        <v>0</v>
      </c>
      <c r="AO97" s="160"/>
      <c r="AP97" s="160"/>
      <c r="AQ97" s="73"/>
    </row>
    <row r="98" spans="1:43" s="6" customFormat="1" ht="21.75" customHeight="1">
      <c r="A98" s="114" t="s">
        <v>551</v>
      </c>
      <c r="B98" s="71"/>
      <c r="C98" s="72"/>
      <c r="D98" s="72"/>
      <c r="E98" s="72"/>
      <c r="F98" s="162" t="s">
        <v>55</v>
      </c>
      <c r="G98" s="160"/>
      <c r="H98" s="160"/>
      <c r="I98" s="160"/>
      <c r="J98" s="160"/>
      <c r="K98" s="72"/>
      <c r="L98" s="162" t="s">
        <v>58</v>
      </c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59">
        <f>'2-MŠ60-L1_01'!M32</f>
        <v>0</v>
      </c>
      <c r="AH98" s="160"/>
      <c r="AI98" s="160"/>
      <c r="AJ98" s="160"/>
      <c r="AK98" s="160"/>
      <c r="AL98" s="160"/>
      <c r="AM98" s="160"/>
      <c r="AN98" s="159">
        <f t="shared" si="0"/>
        <v>0</v>
      </c>
      <c r="AO98" s="160"/>
      <c r="AP98" s="160"/>
      <c r="AQ98" s="73"/>
    </row>
    <row r="99" spans="1:43" s="6" customFormat="1" ht="21.75" customHeight="1">
      <c r="A99" s="114" t="s">
        <v>551</v>
      </c>
      <c r="B99" s="71"/>
      <c r="C99" s="72"/>
      <c r="D99" s="72"/>
      <c r="E99" s="72"/>
      <c r="F99" s="162" t="s">
        <v>57</v>
      </c>
      <c r="G99" s="160"/>
      <c r="H99" s="160"/>
      <c r="I99" s="160"/>
      <c r="J99" s="160"/>
      <c r="K99" s="72"/>
      <c r="L99" s="162" t="s">
        <v>59</v>
      </c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59">
        <f>'3-MŠ60-L2_01'!M32</f>
        <v>0</v>
      </c>
      <c r="AH99" s="160"/>
      <c r="AI99" s="160"/>
      <c r="AJ99" s="160"/>
      <c r="AK99" s="160"/>
      <c r="AL99" s="160"/>
      <c r="AM99" s="160"/>
      <c r="AN99" s="159">
        <f t="shared" si="0"/>
        <v>0</v>
      </c>
      <c r="AO99" s="160"/>
      <c r="AP99" s="160"/>
      <c r="AQ99" s="73"/>
    </row>
    <row r="100" spans="1:43" s="6" customFormat="1" ht="21.75" customHeight="1">
      <c r="A100" s="114" t="s">
        <v>551</v>
      </c>
      <c r="B100" s="71"/>
      <c r="C100" s="72"/>
      <c r="D100" s="72"/>
      <c r="E100" s="72"/>
      <c r="F100" s="162" t="s">
        <v>60</v>
      </c>
      <c r="G100" s="160"/>
      <c r="H100" s="160"/>
      <c r="I100" s="160"/>
      <c r="J100" s="160"/>
      <c r="K100" s="72"/>
      <c r="L100" s="162" t="s">
        <v>61</v>
      </c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59">
        <f>'4-DJ35-P_01'!M32</f>
        <v>0</v>
      </c>
      <c r="AH100" s="160"/>
      <c r="AI100" s="160"/>
      <c r="AJ100" s="160"/>
      <c r="AK100" s="160"/>
      <c r="AL100" s="160"/>
      <c r="AM100" s="160"/>
      <c r="AN100" s="159">
        <f t="shared" si="0"/>
        <v>0</v>
      </c>
      <c r="AO100" s="160"/>
      <c r="AP100" s="160"/>
      <c r="AQ100" s="73"/>
    </row>
    <row r="101" spans="1:43" s="6" customFormat="1" ht="21.75" customHeight="1">
      <c r="A101" s="114" t="s">
        <v>551</v>
      </c>
      <c r="B101" s="71"/>
      <c r="C101" s="72"/>
      <c r="D101" s="72"/>
      <c r="E101" s="72"/>
      <c r="F101" s="162" t="s">
        <v>62</v>
      </c>
      <c r="G101" s="160"/>
      <c r="H101" s="160"/>
      <c r="I101" s="160"/>
      <c r="J101" s="160"/>
      <c r="K101" s="72"/>
      <c r="L101" s="162" t="s">
        <v>63</v>
      </c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59">
        <f>'5-DJ35-L_01'!M32</f>
        <v>0</v>
      </c>
      <c r="AH101" s="160"/>
      <c r="AI101" s="160"/>
      <c r="AJ101" s="160"/>
      <c r="AK101" s="160"/>
      <c r="AL101" s="160"/>
      <c r="AM101" s="160"/>
      <c r="AN101" s="159">
        <f t="shared" si="0"/>
        <v>0</v>
      </c>
      <c r="AO101" s="160"/>
      <c r="AP101" s="160"/>
      <c r="AQ101" s="73"/>
    </row>
    <row r="102" spans="1:43" s="6" customFormat="1" ht="21.75" customHeight="1">
      <c r="A102" s="114" t="s">
        <v>551</v>
      </c>
      <c r="B102" s="71"/>
      <c r="C102" s="72"/>
      <c r="D102" s="72"/>
      <c r="E102" s="72"/>
      <c r="F102" s="162" t="s">
        <v>64</v>
      </c>
      <c r="G102" s="160"/>
      <c r="H102" s="160"/>
      <c r="I102" s="160"/>
      <c r="J102" s="160"/>
      <c r="K102" s="72"/>
      <c r="L102" s="162" t="s">
        <v>65</v>
      </c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59">
        <f>'6-Kočikáreň_01'!M32</f>
        <v>0</v>
      </c>
      <c r="AH102" s="160"/>
      <c r="AI102" s="160"/>
      <c r="AJ102" s="160"/>
      <c r="AK102" s="160"/>
      <c r="AL102" s="160"/>
      <c r="AM102" s="160"/>
      <c r="AN102" s="159">
        <f t="shared" si="0"/>
        <v>0</v>
      </c>
      <c r="AO102" s="160"/>
      <c r="AP102" s="160"/>
      <c r="AQ102" s="73"/>
    </row>
    <row r="103" spans="1:43" s="6" customFormat="1" ht="21.75" customHeight="1">
      <c r="A103" s="114"/>
      <c r="B103" s="71"/>
      <c r="C103" s="121"/>
      <c r="D103" s="158" t="s">
        <v>67</v>
      </c>
      <c r="E103" s="156"/>
      <c r="F103" s="156"/>
      <c r="G103" s="156"/>
      <c r="H103" s="156"/>
      <c r="I103" s="122"/>
      <c r="J103" s="163" t="s">
        <v>68</v>
      </c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25"/>
      <c r="AF103" s="125"/>
      <c r="AG103" s="159">
        <f>'02-Ostatné '!M32</f>
        <v>0</v>
      </c>
      <c r="AH103" s="160"/>
      <c r="AI103" s="160"/>
      <c r="AJ103" s="160"/>
      <c r="AK103" s="160"/>
      <c r="AL103" s="160"/>
      <c r="AM103" s="160"/>
      <c r="AN103" s="159">
        <f t="shared" si="0"/>
        <v>0</v>
      </c>
      <c r="AO103" s="160"/>
      <c r="AP103" s="160"/>
      <c r="AQ103" s="73"/>
    </row>
    <row r="104" spans="1:43" s="5" customFormat="1" ht="27" customHeight="1">
      <c r="A104" s="114" t="s">
        <v>551</v>
      </c>
      <c r="B104" s="67"/>
      <c r="C104" s="68"/>
      <c r="D104" s="158" t="s">
        <v>69</v>
      </c>
      <c r="E104" s="156"/>
      <c r="F104" s="156"/>
      <c r="G104" s="156"/>
      <c r="H104" s="156"/>
      <c r="I104" s="69"/>
      <c r="J104" s="158" t="s">
        <v>70</v>
      </c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5">
        <f>'03-Elektroinštalácia'!M30</f>
        <v>0</v>
      </c>
      <c r="AH104" s="156"/>
      <c r="AI104" s="156"/>
      <c r="AJ104" s="156"/>
      <c r="AK104" s="156"/>
      <c r="AL104" s="156"/>
      <c r="AM104" s="156"/>
      <c r="AN104" s="159">
        <f t="shared" si="0"/>
        <v>0</v>
      </c>
      <c r="AO104" s="160"/>
      <c r="AP104" s="160"/>
      <c r="AQ104" s="70"/>
    </row>
    <row r="105" spans="2:43" s="5" customFormat="1" ht="27" customHeight="1">
      <c r="B105" s="67"/>
      <c r="C105" s="68"/>
      <c r="D105" s="158" t="s">
        <v>71</v>
      </c>
      <c r="E105" s="156"/>
      <c r="F105" s="156"/>
      <c r="G105" s="156"/>
      <c r="H105" s="156"/>
      <c r="I105" s="69"/>
      <c r="J105" s="158" t="s">
        <v>72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7">
        <f>SUM(AG106:AM114)</f>
        <v>0</v>
      </c>
      <c r="AH105" s="156"/>
      <c r="AI105" s="156"/>
      <c r="AJ105" s="156"/>
      <c r="AK105" s="156"/>
      <c r="AL105" s="156"/>
      <c r="AM105" s="156"/>
      <c r="AN105" s="159">
        <f t="shared" si="0"/>
        <v>0</v>
      </c>
      <c r="AO105" s="160"/>
      <c r="AP105" s="160"/>
      <c r="AQ105" s="70"/>
    </row>
    <row r="106" spans="1:43" s="6" customFormat="1" ht="21.75" customHeight="1">
      <c r="A106" s="114" t="s">
        <v>551</v>
      </c>
      <c r="B106" s="71"/>
      <c r="C106" s="72"/>
      <c r="D106" s="72"/>
      <c r="E106" s="162" t="s">
        <v>73</v>
      </c>
      <c r="F106" s="160"/>
      <c r="G106" s="160"/>
      <c r="H106" s="160"/>
      <c r="I106" s="160"/>
      <c r="J106" s="72"/>
      <c r="K106" s="162" t="s">
        <v>74</v>
      </c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59">
        <f>'01-1-Dažďová_záhrada_DZ1'!M31</f>
        <v>0</v>
      </c>
      <c r="AH106" s="160"/>
      <c r="AI106" s="160"/>
      <c r="AJ106" s="160"/>
      <c r="AK106" s="160"/>
      <c r="AL106" s="160"/>
      <c r="AM106" s="160"/>
      <c r="AN106" s="159">
        <f t="shared" si="0"/>
        <v>0</v>
      </c>
      <c r="AO106" s="160"/>
      <c r="AP106" s="160"/>
      <c r="AQ106" s="73"/>
    </row>
    <row r="107" spans="1:43" s="6" customFormat="1" ht="21.75" customHeight="1">
      <c r="A107" s="114" t="s">
        <v>551</v>
      </c>
      <c r="B107" s="71"/>
      <c r="C107" s="72"/>
      <c r="D107" s="72"/>
      <c r="E107" s="162" t="s">
        <v>75</v>
      </c>
      <c r="F107" s="160"/>
      <c r="G107" s="160"/>
      <c r="H107" s="160"/>
      <c r="I107" s="160"/>
      <c r="J107" s="72"/>
      <c r="K107" s="162" t="s">
        <v>76</v>
      </c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59">
        <f>'01-2-Dažďová_záhrada_DZ2'!M31</f>
        <v>0</v>
      </c>
      <c r="AH107" s="160"/>
      <c r="AI107" s="160"/>
      <c r="AJ107" s="160"/>
      <c r="AK107" s="160"/>
      <c r="AL107" s="160"/>
      <c r="AM107" s="160"/>
      <c r="AN107" s="159">
        <f t="shared" si="0"/>
        <v>0</v>
      </c>
      <c r="AO107" s="160"/>
      <c r="AP107" s="160"/>
      <c r="AQ107" s="73"/>
    </row>
    <row r="108" spans="1:43" s="6" customFormat="1" ht="21.75" customHeight="1">
      <c r="A108" s="114" t="s">
        <v>551</v>
      </c>
      <c r="B108" s="71"/>
      <c r="C108" s="72"/>
      <c r="D108" s="72"/>
      <c r="E108" s="162" t="s">
        <v>77</v>
      </c>
      <c r="F108" s="160"/>
      <c r="G108" s="160"/>
      <c r="H108" s="160"/>
      <c r="I108" s="160"/>
      <c r="J108" s="72"/>
      <c r="K108" s="162" t="s">
        <v>78</v>
      </c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59">
        <f>'01-3-Dažďová_záhrada_DZ3'!M31</f>
        <v>0</v>
      </c>
      <c r="AH108" s="160"/>
      <c r="AI108" s="160"/>
      <c r="AJ108" s="160"/>
      <c r="AK108" s="160"/>
      <c r="AL108" s="160"/>
      <c r="AM108" s="160"/>
      <c r="AN108" s="159">
        <f t="shared" si="0"/>
        <v>0</v>
      </c>
      <c r="AO108" s="160"/>
      <c r="AP108" s="160"/>
      <c r="AQ108" s="73"/>
    </row>
    <row r="109" spans="1:43" s="6" customFormat="1" ht="21.75" customHeight="1">
      <c r="A109" s="114" t="s">
        <v>551</v>
      </c>
      <c r="B109" s="71"/>
      <c r="C109" s="72"/>
      <c r="D109" s="72"/>
      <c r="E109" s="162" t="s">
        <v>79</v>
      </c>
      <c r="F109" s="160"/>
      <c r="G109" s="160"/>
      <c r="H109" s="160"/>
      <c r="I109" s="160"/>
      <c r="J109" s="72"/>
      <c r="K109" s="162" t="s">
        <v>80</v>
      </c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59">
        <f>'02-1-Vegetačná_strecha_MŠ60_L1 '!M31</f>
        <v>0</v>
      </c>
      <c r="AH109" s="160"/>
      <c r="AI109" s="160"/>
      <c r="AJ109" s="160"/>
      <c r="AK109" s="160"/>
      <c r="AL109" s="160"/>
      <c r="AM109" s="160"/>
      <c r="AN109" s="159">
        <f t="shared" si="0"/>
        <v>0</v>
      </c>
      <c r="AO109" s="160"/>
      <c r="AP109" s="160"/>
      <c r="AQ109" s="73"/>
    </row>
    <row r="110" spans="1:43" s="6" customFormat="1" ht="21.75" customHeight="1">
      <c r="A110" s="114" t="s">
        <v>551</v>
      </c>
      <c r="B110" s="71"/>
      <c r="C110" s="72"/>
      <c r="D110" s="72"/>
      <c r="E110" s="162" t="s">
        <v>81</v>
      </c>
      <c r="F110" s="160"/>
      <c r="G110" s="160"/>
      <c r="H110" s="160"/>
      <c r="I110" s="160"/>
      <c r="J110" s="72"/>
      <c r="K110" s="162" t="s">
        <v>82</v>
      </c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59">
        <f>'02-2-Vegetačná_strecha_MŠ60_L2'!M31</f>
        <v>0</v>
      </c>
      <c r="AH110" s="160"/>
      <c r="AI110" s="160"/>
      <c r="AJ110" s="160"/>
      <c r="AK110" s="160"/>
      <c r="AL110" s="160"/>
      <c r="AM110" s="160"/>
      <c r="AN110" s="159">
        <f t="shared" si="0"/>
        <v>0</v>
      </c>
      <c r="AO110" s="160"/>
      <c r="AP110" s="160"/>
      <c r="AQ110" s="73"/>
    </row>
    <row r="111" spans="1:43" s="6" customFormat="1" ht="21.75" customHeight="1">
      <c r="A111" s="114" t="s">
        <v>551</v>
      </c>
      <c r="B111" s="71"/>
      <c r="C111" s="72"/>
      <c r="D111" s="72"/>
      <c r="E111" s="162" t="s">
        <v>83</v>
      </c>
      <c r="F111" s="160"/>
      <c r="G111" s="160"/>
      <c r="H111" s="160"/>
      <c r="I111" s="160"/>
      <c r="J111" s="72"/>
      <c r="K111" s="162" t="s">
        <v>84</v>
      </c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59">
        <f>'02-3-Vegetačná_strecha_DJ35_L'!M31</f>
        <v>0</v>
      </c>
      <c r="AH111" s="160"/>
      <c r="AI111" s="160"/>
      <c r="AJ111" s="160"/>
      <c r="AK111" s="160"/>
      <c r="AL111" s="160"/>
      <c r="AM111" s="160"/>
      <c r="AN111" s="159">
        <f t="shared" si="0"/>
        <v>0</v>
      </c>
      <c r="AO111" s="160"/>
      <c r="AP111" s="160"/>
      <c r="AQ111" s="73"/>
    </row>
    <row r="112" spans="1:43" s="6" customFormat="1" ht="21.75" customHeight="1">
      <c r="A112" s="114" t="s">
        <v>551</v>
      </c>
      <c r="B112" s="71"/>
      <c r="C112" s="72"/>
      <c r="D112" s="72"/>
      <c r="E112" s="162" t="s">
        <v>85</v>
      </c>
      <c r="F112" s="160"/>
      <c r="G112" s="160"/>
      <c r="H112" s="160"/>
      <c r="I112" s="160"/>
      <c r="J112" s="72"/>
      <c r="K112" s="162" t="s">
        <v>86</v>
      </c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59">
        <f>'02-4-Vegetačná_strecha_DJ35_P'!M31</f>
        <v>0</v>
      </c>
      <c r="AH112" s="160"/>
      <c r="AI112" s="160"/>
      <c r="AJ112" s="160"/>
      <c r="AK112" s="160"/>
      <c r="AL112" s="160"/>
      <c r="AM112" s="160"/>
      <c r="AN112" s="159">
        <f t="shared" si="0"/>
        <v>0</v>
      </c>
      <c r="AO112" s="160"/>
      <c r="AP112" s="160"/>
      <c r="AQ112" s="73"/>
    </row>
    <row r="113" spans="1:43" s="6" customFormat="1" ht="21.75" customHeight="1">
      <c r="A113" s="114" t="s">
        <v>551</v>
      </c>
      <c r="B113" s="71"/>
      <c r="C113" s="72"/>
      <c r="D113" s="72"/>
      <c r="E113" s="162" t="s">
        <v>88</v>
      </c>
      <c r="F113" s="160"/>
      <c r="G113" s="160"/>
      <c r="H113" s="160"/>
      <c r="I113" s="160"/>
      <c r="J113" s="72"/>
      <c r="K113" s="162" t="s">
        <v>89</v>
      </c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59">
        <f>'02-5-Vegetačná_strecha_HP'!M31</f>
        <v>0</v>
      </c>
      <c r="AH113" s="160"/>
      <c r="AI113" s="160"/>
      <c r="AJ113" s="160"/>
      <c r="AK113" s="160"/>
      <c r="AL113" s="160"/>
      <c r="AM113" s="160"/>
      <c r="AN113" s="159">
        <f t="shared" si="0"/>
        <v>0</v>
      </c>
      <c r="AO113" s="160"/>
      <c r="AP113" s="160"/>
      <c r="AQ113" s="73"/>
    </row>
    <row r="114" spans="1:43" s="6" customFormat="1" ht="21.75" customHeight="1">
      <c r="A114" s="114" t="s">
        <v>551</v>
      </c>
      <c r="B114" s="71"/>
      <c r="C114" s="72"/>
      <c r="D114" s="72"/>
      <c r="E114" s="162" t="s">
        <v>90</v>
      </c>
      <c r="F114" s="160"/>
      <c r="G114" s="160"/>
      <c r="H114" s="160"/>
      <c r="I114" s="160"/>
      <c r="J114" s="72"/>
      <c r="K114" s="162" t="s">
        <v>91</v>
      </c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59">
        <f>'02-6-Vegetačná_strecha_K'!M31</f>
        <v>0</v>
      </c>
      <c r="AH114" s="160"/>
      <c r="AI114" s="160"/>
      <c r="AJ114" s="160"/>
      <c r="AK114" s="160"/>
      <c r="AL114" s="160"/>
      <c r="AM114" s="160"/>
      <c r="AN114" s="159">
        <f t="shared" si="0"/>
        <v>0</v>
      </c>
      <c r="AO114" s="160"/>
      <c r="AP114" s="160"/>
      <c r="AQ114" s="73"/>
    </row>
    <row r="115" spans="2:43" ht="13.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8"/>
    </row>
    <row r="116" spans="2:43" s="1" customFormat="1" ht="30" customHeight="1">
      <c r="B116" s="25"/>
      <c r="C116" s="65" t="s">
        <v>93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166"/>
      <c r="AH116" s="147"/>
      <c r="AI116" s="147"/>
      <c r="AJ116" s="147"/>
      <c r="AK116" s="147"/>
      <c r="AL116" s="147"/>
      <c r="AM116" s="147"/>
      <c r="AN116" s="166">
        <f>AG116*1.2</f>
        <v>0</v>
      </c>
      <c r="AO116" s="147"/>
      <c r="AP116" s="147"/>
      <c r="AQ116" s="27"/>
    </row>
    <row r="117" spans="2:43" s="1" customFormat="1" ht="10.5" customHeight="1"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7"/>
    </row>
    <row r="118" spans="2:43" s="1" customFormat="1" ht="30" customHeight="1">
      <c r="B118" s="25"/>
      <c r="C118" s="74" t="s">
        <v>94</v>
      </c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167">
        <f>AG87+AG116</f>
        <v>0</v>
      </c>
      <c r="AH118" s="167"/>
      <c r="AI118" s="167"/>
      <c r="AJ118" s="167"/>
      <c r="AK118" s="167"/>
      <c r="AL118" s="167"/>
      <c r="AM118" s="167"/>
      <c r="AN118" s="167">
        <f>AG118*1.2</f>
        <v>0</v>
      </c>
      <c r="AO118" s="167"/>
      <c r="AP118" s="167"/>
      <c r="AQ118" s="27"/>
    </row>
    <row r="119" spans="2:43" s="1" customFormat="1" ht="6.7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1"/>
    </row>
  </sheetData>
  <sheetProtection/>
  <mergeCells count="149">
    <mergeCell ref="AG87:AM87"/>
    <mergeCell ref="AN87:AP87"/>
    <mergeCell ref="AG116:AM116"/>
    <mergeCell ref="AN116:AP116"/>
    <mergeCell ref="AG118:AM118"/>
    <mergeCell ref="AN118:AP118"/>
    <mergeCell ref="AN113:AP113"/>
    <mergeCell ref="AG113:AM113"/>
    <mergeCell ref="AN111:AP111"/>
    <mergeCell ref="AG111:AM111"/>
    <mergeCell ref="E113:I113"/>
    <mergeCell ref="K113:AF113"/>
    <mergeCell ref="AN114:AP114"/>
    <mergeCell ref="AG114:AM114"/>
    <mergeCell ref="E114:I114"/>
    <mergeCell ref="K114:AF114"/>
    <mergeCell ref="E111:I111"/>
    <mergeCell ref="K111:AF111"/>
    <mergeCell ref="AN112:AP112"/>
    <mergeCell ref="AG112:AM112"/>
    <mergeCell ref="E112:I112"/>
    <mergeCell ref="K112:AF112"/>
    <mergeCell ref="AN109:AP109"/>
    <mergeCell ref="AG109:AM109"/>
    <mergeCell ref="E109:I109"/>
    <mergeCell ref="K109:AF109"/>
    <mergeCell ref="AN110:AP110"/>
    <mergeCell ref="AG110:AM110"/>
    <mergeCell ref="E110:I110"/>
    <mergeCell ref="K110:AF110"/>
    <mergeCell ref="AN107:AP107"/>
    <mergeCell ref="AG107:AM107"/>
    <mergeCell ref="E107:I107"/>
    <mergeCell ref="K107:AF107"/>
    <mergeCell ref="AN108:AP108"/>
    <mergeCell ref="AG108:AM108"/>
    <mergeCell ref="E108:I108"/>
    <mergeCell ref="K108:AF108"/>
    <mergeCell ref="AN105:AP105"/>
    <mergeCell ref="AG105:AM105"/>
    <mergeCell ref="D105:H105"/>
    <mergeCell ref="J105:AF105"/>
    <mergeCell ref="AN106:AP106"/>
    <mergeCell ref="AG106:AM106"/>
    <mergeCell ref="E106:I106"/>
    <mergeCell ref="K106:AF106"/>
    <mergeCell ref="AN104:AP104"/>
    <mergeCell ref="AG104:AM104"/>
    <mergeCell ref="D104:H104"/>
    <mergeCell ref="J104:AF104"/>
    <mergeCell ref="AN103:AP103"/>
    <mergeCell ref="AG103:AM103"/>
    <mergeCell ref="D103:H103"/>
    <mergeCell ref="J103:AD103"/>
    <mergeCell ref="AN102:AP102"/>
    <mergeCell ref="AG102:AM102"/>
    <mergeCell ref="F102:J102"/>
    <mergeCell ref="L102:AF102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AN98:AP98"/>
    <mergeCell ref="AG98:AM98"/>
    <mergeCell ref="F98:J98"/>
    <mergeCell ref="L98:AF98"/>
    <mergeCell ref="AN99:AP99"/>
    <mergeCell ref="AG99:AM99"/>
    <mergeCell ref="F99:J99"/>
    <mergeCell ref="L99:AF99"/>
    <mergeCell ref="AN96:AP96"/>
    <mergeCell ref="AG96:AM96"/>
    <mergeCell ref="E96:I96"/>
    <mergeCell ref="K96:AF96"/>
    <mergeCell ref="AN97:AP97"/>
    <mergeCell ref="AG97:AM97"/>
    <mergeCell ref="F97:J97"/>
    <mergeCell ref="L97:AF97"/>
    <mergeCell ref="AN94:AP94"/>
    <mergeCell ref="AG94:AM94"/>
    <mergeCell ref="F94:J94"/>
    <mergeCell ref="L94:AF94"/>
    <mergeCell ref="AN95:AP95"/>
    <mergeCell ref="AG95:AM95"/>
    <mergeCell ref="F95:J95"/>
    <mergeCell ref="L95:AF95"/>
    <mergeCell ref="AN92:AP92"/>
    <mergeCell ref="AG92:AM92"/>
    <mergeCell ref="F92:J92"/>
    <mergeCell ref="L92:AF92"/>
    <mergeCell ref="AN93:AP93"/>
    <mergeCell ref="AG93:AM93"/>
    <mergeCell ref="F93:J93"/>
    <mergeCell ref="L93:AF93"/>
    <mergeCell ref="AN90:AP90"/>
    <mergeCell ref="AG90:AM90"/>
    <mergeCell ref="F90:J90"/>
    <mergeCell ref="L90:AF90"/>
    <mergeCell ref="AN91:AP91"/>
    <mergeCell ref="AG91:AM91"/>
    <mergeCell ref="F91:J91"/>
    <mergeCell ref="L91:AF91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78:AO78"/>
    <mergeCell ref="AM82:AP82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  <mergeCell ref="E20:AH20"/>
    <mergeCell ref="E14:AH14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90" location="'1 - Objekt HP'!C2" tooltip="1 - Objekt HP" display="/"/>
    <hyperlink ref="A91" location="'2 - MŠ 60 - L1'!C2" tooltip="2 - MŠ 60 - L1" display="/"/>
    <hyperlink ref="A92" location="'3 - MŠ 60 - L2'!C2" tooltip="3 - MŠ 60 - L2" display="/"/>
    <hyperlink ref="A93" location="'4 - DJ 35 - P'!C2" tooltip="4 - DJ 35 - P" display="/"/>
    <hyperlink ref="A94" location="'5 - DJ 35 - L'!C2" tooltip="5 - DJ 35 - L" display="/"/>
    <hyperlink ref="A95" location="'6 - Kočikáreň '!C2" tooltip="6 - Kočikáreň " display="/"/>
    <hyperlink ref="A97" location="'1 - Objekt HP_01'!C2" tooltip="1 - Objekt HP_01" display="/"/>
    <hyperlink ref="A98" location="'2 - MŠ 60 - L1_01'!C2" tooltip="2 - MŠ 60 - L1_01" display="/"/>
    <hyperlink ref="A99" location="'3 - MŠ 60 - L2_01'!C2" tooltip="3 - MŠ 60 - L2_01" display="/"/>
    <hyperlink ref="A100" location="'4 - DJ 35 - P_01'!C2" tooltip="4 - DJ 35 - P_01" display="/"/>
    <hyperlink ref="A101" location="'5 - DJ 35 - L_01'!C2" tooltip="5 - DJ 35 - L_01" display="/"/>
    <hyperlink ref="A102" location="'6 - Kočikáreň _01'!C2" tooltip="6 - Kočikáreň _01" display="/"/>
    <hyperlink ref="A104" location="'03 - Elektroinštalácia'!C2" tooltip="03 - Elektroinštalácia" display="/"/>
    <hyperlink ref="A106" location="'01-1 - Dažďová záhrada DZ1'!C2" tooltip="01-1 - Dažďová záhrada DZ1" display="/"/>
    <hyperlink ref="A107" location="'01-2 - Dažďová záhrada DZ2'!C2" tooltip="01-2 - Dažďová záhrada DZ2" display="/"/>
    <hyperlink ref="A108" location="'01-3 - Dažďová záhrada DZ3'!C2" tooltip="01-3 - Dažďová záhrada DZ3" display="/"/>
    <hyperlink ref="A109" location="'02-1 - Vegetačná strecha ...'!C2" tooltip="02-1 - Vegetačná strecha ..." display="/"/>
    <hyperlink ref="A110" location="'02-2 - Vegetačná strecha ...'!C2" tooltip="02-2 - Vegetačná strecha ..." display="/"/>
    <hyperlink ref="A111" location="'02-3 - Vegetačná strecha ...'!C2" tooltip="02-3 - Vegetačná strecha ..." display="/"/>
    <hyperlink ref="A112" location="'02-4 - Vegetačná strecha ...'!C2" tooltip="02-4 - Vegetačná strecha ..." display="/"/>
    <hyperlink ref="A113" location="'02-5 - Vegetačná strecha HP'!C2" tooltip="02-5 - Vegetačná strecha HP" display="/"/>
    <hyperlink ref="A114" location="'02-6 - Vegetačná strecha ...'!C2" tooltip="02-6 - Vegetačná strecha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229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3 - MŠ 60 - L2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N160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N162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N167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N173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3 - MŠ 60 - L2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43.4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44.2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309</v>
      </c>
      <c r="G128" s="178"/>
      <c r="H128" s="178"/>
      <c r="I128" s="178"/>
      <c r="J128" s="106" t="s">
        <v>132</v>
      </c>
      <c r="K128" s="107">
        <v>16.56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44.16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276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276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7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7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139.336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1393.36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139.336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1393.36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139.336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N140+N146+N160+N162+N167+N173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276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512.598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0.48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427.165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533.956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SUM(N147:Q159)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38.5</v>
      </c>
      <c r="L147" s="179"/>
      <c r="M147" s="180"/>
      <c r="N147" s="181">
        <f aca="true" t="shared" si="1" ref="N147:N159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35.7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67.65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62.73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44.25" customHeight="1">
      <c r="B151" s="103"/>
      <c r="C151" s="104" t="s">
        <v>148</v>
      </c>
      <c r="D151" s="104" t="s">
        <v>131</v>
      </c>
      <c r="E151" s="105" t="s">
        <v>267</v>
      </c>
      <c r="F151" s="177" t="s">
        <v>268</v>
      </c>
      <c r="G151" s="178"/>
      <c r="H151" s="178"/>
      <c r="I151" s="178"/>
      <c r="J151" s="106" t="s">
        <v>133</v>
      </c>
      <c r="K151" s="107">
        <v>41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186</v>
      </c>
      <c r="F152" s="200" t="s">
        <v>269</v>
      </c>
      <c r="G152" s="201"/>
      <c r="H152" s="201"/>
      <c r="I152" s="201"/>
      <c r="J152" s="112" t="s">
        <v>133</v>
      </c>
      <c r="K152" s="113">
        <v>41.82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270</v>
      </c>
      <c r="F153" s="177" t="s">
        <v>271</v>
      </c>
      <c r="G153" s="178"/>
      <c r="H153" s="178"/>
      <c r="I153" s="178"/>
      <c r="J153" s="106" t="s">
        <v>133</v>
      </c>
      <c r="K153" s="107">
        <v>280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31.5" customHeight="1">
      <c r="B154" s="103"/>
      <c r="C154" s="110" t="s">
        <v>152</v>
      </c>
      <c r="D154" s="110" t="s">
        <v>176</v>
      </c>
      <c r="E154" s="111" t="s">
        <v>272</v>
      </c>
      <c r="F154" s="200" t="s">
        <v>273</v>
      </c>
      <c r="G154" s="201"/>
      <c r="H154" s="201"/>
      <c r="I154" s="201"/>
      <c r="J154" s="112" t="s">
        <v>132</v>
      </c>
      <c r="K154" s="113">
        <v>2.856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31.5" customHeight="1">
      <c r="B155" s="103"/>
      <c r="C155" s="104" t="s">
        <v>153</v>
      </c>
      <c r="D155" s="104" t="s">
        <v>131</v>
      </c>
      <c r="E155" s="105" t="s">
        <v>274</v>
      </c>
      <c r="F155" s="177" t="s">
        <v>275</v>
      </c>
      <c r="G155" s="178"/>
      <c r="H155" s="178"/>
      <c r="I155" s="178"/>
      <c r="J155" s="106" t="s">
        <v>133</v>
      </c>
      <c r="K155" s="107">
        <v>280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157</v>
      </c>
      <c r="D156" s="110" t="s">
        <v>176</v>
      </c>
      <c r="E156" s="111" t="s">
        <v>276</v>
      </c>
      <c r="F156" s="200" t="s">
        <v>277</v>
      </c>
      <c r="G156" s="201"/>
      <c r="H156" s="201"/>
      <c r="I156" s="201"/>
      <c r="J156" s="112" t="s">
        <v>133</v>
      </c>
      <c r="K156" s="113">
        <v>285.6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158</v>
      </c>
      <c r="D157" s="110" t="s">
        <v>176</v>
      </c>
      <c r="E157" s="111" t="s">
        <v>278</v>
      </c>
      <c r="F157" s="200" t="s">
        <v>279</v>
      </c>
      <c r="G157" s="201"/>
      <c r="H157" s="201"/>
      <c r="I157" s="201"/>
      <c r="J157" s="112" t="s">
        <v>133</v>
      </c>
      <c r="K157" s="113">
        <v>285.6</v>
      </c>
      <c r="L157" s="202"/>
      <c r="M157" s="203"/>
      <c r="N157" s="204">
        <f t="shared" si="1"/>
        <v>0</v>
      </c>
      <c r="O157" s="178"/>
      <c r="P157" s="178"/>
      <c r="Q157" s="178"/>
      <c r="R157" s="108"/>
    </row>
    <row r="158" spans="2:18" s="1" customFormat="1" ht="44.25" customHeight="1">
      <c r="B158" s="103"/>
      <c r="C158" s="104" t="s">
        <v>161</v>
      </c>
      <c r="D158" s="104" t="s">
        <v>131</v>
      </c>
      <c r="E158" s="105" t="s">
        <v>282</v>
      </c>
      <c r="F158" s="177" t="s">
        <v>310</v>
      </c>
      <c r="G158" s="178"/>
      <c r="H158" s="178"/>
      <c r="I158" s="178"/>
      <c r="J158" s="106" t="s">
        <v>191</v>
      </c>
      <c r="K158" s="107">
        <v>39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" customFormat="1" ht="31.5" customHeight="1">
      <c r="B159" s="103"/>
      <c r="C159" s="104" t="s">
        <v>164</v>
      </c>
      <c r="D159" s="104" t="s">
        <v>131</v>
      </c>
      <c r="E159" s="105" t="s">
        <v>284</v>
      </c>
      <c r="F159" s="177" t="s">
        <v>285</v>
      </c>
      <c r="G159" s="178"/>
      <c r="H159" s="178"/>
      <c r="I159" s="178"/>
      <c r="J159" s="106" t="s">
        <v>151</v>
      </c>
      <c r="K159" s="107">
        <v>4.003</v>
      </c>
      <c r="L159" s="179"/>
      <c r="M159" s="180"/>
      <c r="N159" s="181">
        <f t="shared" si="1"/>
        <v>0</v>
      </c>
      <c r="O159" s="178"/>
      <c r="P159" s="178"/>
      <c r="Q159" s="178"/>
      <c r="R159" s="108"/>
    </row>
    <row r="160" spans="2:18" s="10" customFormat="1" ht="29.25" customHeight="1">
      <c r="B160" s="95"/>
      <c r="C160" s="96"/>
      <c r="D160" s="102" t="s">
        <v>234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188">
        <f>SUM(N161)</f>
        <v>0</v>
      </c>
      <c r="O160" s="189"/>
      <c r="P160" s="189"/>
      <c r="Q160" s="189"/>
      <c r="R160" s="98"/>
    </row>
    <row r="161" spans="2:18" s="1" customFormat="1" ht="31.5" customHeight="1">
      <c r="B161" s="103"/>
      <c r="C161" s="104" t="s">
        <v>167</v>
      </c>
      <c r="D161" s="104" t="s">
        <v>131</v>
      </c>
      <c r="E161" s="105" t="s">
        <v>286</v>
      </c>
      <c r="F161" s="177" t="s">
        <v>287</v>
      </c>
      <c r="G161" s="178"/>
      <c r="H161" s="178"/>
      <c r="I161" s="178"/>
      <c r="J161" s="106" t="s">
        <v>191</v>
      </c>
      <c r="K161" s="107">
        <v>3</v>
      </c>
      <c r="L161" s="179"/>
      <c r="M161" s="180"/>
      <c r="N161" s="181">
        <f>ROUND(L161*K161,2)</f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235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SUM(N163:Q166)</f>
        <v>0</v>
      </c>
      <c r="O162" s="189"/>
      <c r="P162" s="189"/>
      <c r="Q162" s="189"/>
      <c r="R162" s="98"/>
    </row>
    <row r="163" spans="2:18" s="1" customFormat="1" ht="44.25" customHeight="1">
      <c r="B163" s="103"/>
      <c r="C163" s="104" t="s">
        <v>170</v>
      </c>
      <c r="D163" s="104" t="s">
        <v>131</v>
      </c>
      <c r="E163" s="105" t="s">
        <v>288</v>
      </c>
      <c r="F163" s="177" t="s">
        <v>289</v>
      </c>
      <c r="G163" s="178"/>
      <c r="H163" s="178"/>
      <c r="I163" s="178"/>
      <c r="J163" s="106" t="s">
        <v>156</v>
      </c>
      <c r="K163" s="107">
        <v>43.8</v>
      </c>
      <c r="L163" s="179"/>
      <c r="M163" s="180"/>
      <c r="N163" s="181">
        <f>ROUND(L163*K163,2)</f>
        <v>0</v>
      </c>
      <c r="O163" s="178"/>
      <c r="P163" s="178"/>
      <c r="Q163" s="178"/>
      <c r="R163" s="108"/>
    </row>
    <row r="164" spans="2:18" s="1" customFormat="1" ht="22.5" customHeight="1">
      <c r="B164" s="103"/>
      <c r="C164" s="110" t="s">
        <v>173</v>
      </c>
      <c r="D164" s="110" t="s">
        <v>176</v>
      </c>
      <c r="E164" s="111" t="s">
        <v>290</v>
      </c>
      <c r="F164" s="200" t="s">
        <v>291</v>
      </c>
      <c r="G164" s="201"/>
      <c r="H164" s="201"/>
      <c r="I164" s="201"/>
      <c r="J164" s="112" t="s">
        <v>132</v>
      </c>
      <c r="K164" s="113">
        <v>48.18</v>
      </c>
      <c r="L164" s="202"/>
      <c r="M164" s="203"/>
      <c r="N164" s="204">
        <f>ROUND(L164*K164,2)</f>
        <v>0</v>
      </c>
      <c r="O164" s="178"/>
      <c r="P164" s="178"/>
      <c r="Q164" s="178"/>
      <c r="R164" s="108"/>
    </row>
    <row r="165" spans="2:18" s="1" customFormat="1" ht="31.5" customHeight="1">
      <c r="B165" s="103"/>
      <c r="C165" s="104" t="s">
        <v>174</v>
      </c>
      <c r="D165" s="104" t="s">
        <v>131</v>
      </c>
      <c r="E165" s="105" t="s">
        <v>292</v>
      </c>
      <c r="F165" s="177" t="s">
        <v>293</v>
      </c>
      <c r="G165" s="178"/>
      <c r="H165" s="178"/>
      <c r="I165" s="178"/>
      <c r="J165" s="106" t="s">
        <v>133</v>
      </c>
      <c r="K165" s="107">
        <v>35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" customFormat="1" ht="31.5" customHeight="1">
      <c r="B166" s="103"/>
      <c r="C166" s="104" t="s">
        <v>175</v>
      </c>
      <c r="D166" s="104" t="s">
        <v>131</v>
      </c>
      <c r="E166" s="105" t="s">
        <v>294</v>
      </c>
      <c r="F166" s="177" t="s">
        <v>295</v>
      </c>
      <c r="G166" s="178"/>
      <c r="H166" s="178"/>
      <c r="I166" s="178"/>
      <c r="J166" s="106" t="s">
        <v>151</v>
      </c>
      <c r="K166" s="107">
        <v>0.536</v>
      </c>
      <c r="L166" s="179"/>
      <c r="M166" s="180"/>
      <c r="N166" s="181">
        <f>ROUND(L166*K166,2)</f>
        <v>0</v>
      </c>
      <c r="O166" s="178"/>
      <c r="P166" s="178"/>
      <c r="Q166" s="178"/>
      <c r="R166" s="108"/>
    </row>
    <row r="167" spans="2:18" s="10" customFormat="1" ht="29.25" customHeight="1">
      <c r="B167" s="95"/>
      <c r="C167" s="96"/>
      <c r="D167" s="102" t="s">
        <v>119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88">
        <f>SUM(N168:Q172)</f>
        <v>0</v>
      </c>
      <c r="O167" s="189"/>
      <c r="P167" s="189"/>
      <c r="Q167" s="189"/>
      <c r="R167" s="98"/>
    </row>
    <row r="168" spans="2:18" s="1" customFormat="1" ht="31.5" customHeight="1">
      <c r="B168" s="103"/>
      <c r="C168" s="104" t="s">
        <v>177</v>
      </c>
      <c r="D168" s="104" t="s">
        <v>131</v>
      </c>
      <c r="E168" s="105" t="s">
        <v>296</v>
      </c>
      <c r="F168" s="177" t="s">
        <v>297</v>
      </c>
      <c r="G168" s="178"/>
      <c r="H168" s="178"/>
      <c r="I168" s="178"/>
      <c r="J168" s="106" t="s">
        <v>133</v>
      </c>
      <c r="K168" s="107">
        <v>298.165</v>
      </c>
      <c r="L168" s="179"/>
      <c r="M168" s="180"/>
      <c r="N168" s="181">
        <f>ROUND(L168*K168,2)</f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 t="s">
        <v>178</v>
      </c>
      <c r="D169" s="110" t="s">
        <v>176</v>
      </c>
      <c r="E169" s="111" t="s">
        <v>182</v>
      </c>
      <c r="F169" s="200" t="s">
        <v>298</v>
      </c>
      <c r="G169" s="201"/>
      <c r="H169" s="201"/>
      <c r="I169" s="201"/>
      <c r="J169" s="112" t="s">
        <v>133</v>
      </c>
      <c r="K169" s="113">
        <v>342.89</v>
      </c>
      <c r="L169" s="202"/>
      <c r="M169" s="203"/>
      <c r="N169" s="204">
        <f>ROUND(L169*K169,2)</f>
        <v>0</v>
      </c>
      <c r="O169" s="178"/>
      <c r="P169" s="178"/>
      <c r="Q169" s="178"/>
      <c r="R169" s="108"/>
    </row>
    <row r="170" spans="2:18" s="1" customFormat="1" ht="31.5" customHeight="1">
      <c r="B170" s="103"/>
      <c r="C170" s="104" t="s">
        <v>179</v>
      </c>
      <c r="D170" s="104" t="s">
        <v>131</v>
      </c>
      <c r="E170" s="105" t="s">
        <v>299</v>
      </c>
      <c r="F170" s="177" t="s">
        <v>300</v>
      </c>
      <c r="G170" s="178"/>
      <c r="H170" s="178"/>
      <c r="I170" s="178"/>
      <c r="J170" s="106" t="s">
        <v>133</v>
      </c>
      <c r="K170" s="107">
        <v>419.32</v>
      </c>
      <c r="L170" s="179"/>
      <c r="M170" s="180"/>
      <c r="N170" s="181">
        <f>ROUND(L170*K170,2)</f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 t="s">
        <v>180</v>
      </c>
      <c r="D171" s="110" t="s">
        <v>176</v>
      </c>
      <c r="E171" s="111" t="s">
        <v>301</v>
      </c>
      <c r="F171" s="200" t="s">
        <v>302</v>
      </c>
      <c r="G171" s="201"/>
      <c r="H171" s="201"/>
      <c r="I171" s="201"/>
      <c r="J171" s="112" t="s">
        <v>133</v>
      </c>
      <c r="K171" s="113">
        <v>438.38</v>
      </c>
      <c r="L171" s="202"/>
      <c r="M171" s="203"/>
      <c r="N171" s="204">
        <f>ROUND(L171*K171,2)</f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04" t="s">
        <v>181</v>
      </c>
      <c r="D172" s="104" t="s">
        <v>131</v>
      </c>
      <c r="E172" s="105" t="s">
        <v>303</v>
      </c>
      <c r="F172" s="177" t="s">
        <v>304</v>
      </c>
      <c r="G172" s="178"/>
      <c r="H172" s="178"/>
      <c r="I172" s="178"/>
      <c r="J172" s="106" t="s">
        <v>191</v>
      </c>
      <c r="K172" s="107">
        <v>6</v>
      </c>
      <c r="L172" s="179"/>
      <c r="M172" s="180"/>
      <c r="N172" s="181">
        <f>ROUND(L172*K172,2)</f>
        <v>0</v>
      </c>
      <c r="O172" s="178"/>
      <c r="P172" s="178"/>
      <c r="Q172" s="178"/>
      <c r="R172" s="108"/>
    </row>
    <row r="173" spans="2:18" s="10" customFormat="1" ht="29.25" customHeight="1">
      <c r="B173" s="95"/>
      <c r="C173" s="96"/>
      <c r="D173" s="102" t="s">
        <v>120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88">
        <f>SUM(N174:Q176)</f>
        <v>0</v>
      </c>
      <c r="O173" s="189"/>
      <c r="P173" s="189"/>
      <c r="Q173" s="189"/>
      <c r="R173" s="98"/>
    </row>
    <row r="174" spans="2:18" s="1" customFormat="1" ht="31.5" customHeight="1">
      <c r="B174" s="103"/>
      <c r="C174" s="104" t="s">
        <v>183</v>
      </c>
      <c r="D174" s="104" t="s">
        <v>131</v>
      </c>
      <c r="E174" s="105" t="s">
        <v>305</v>
      </c>
      <c r="F174" s="177" t="s">
        <v>306</v>
      </c>
      <c r="G174" s="178"/>
      <c r="H174" s="178"/>
      <c r="I174" s="178"/>
      <c r="J174" s="106" t="s">
        <v>133</v>
      </c>
      <c r="K174" s="107">
        <v>26.208</v>
      </c>
      <c r="L174" s="179"/>
      <c r="M174" s="180"/>
      <c r="N174" s="181">
        <f>ROUND(L174*K174,2)</f>
        <v>0</v>
      </c>
      <c r="O174" s="178"/>
      <c r="P174" s="178"/>
      <c r="Q174" s="178"/>
      <c r="R174" s="108"/>
    </row>
    <row r="175" spans="2:18" s="1" customFormat="1" ht="31.5" customHeight="1">
      <c r="B175" s="103"/>
      <c r="C175" s="104" t="s">
        <v>184</v>
      </c>
      <c r="D175" s="104" t="s">
        <v>131</v>
      </c>
      <c r="E175" s="105" t="s">
        <v>307</v>
      </c>
      <c r="F175" s="177" t="s">
        <v>308</v>
      </c>
      <c r="G175" s="178"/>
      <c r="H175" s="178"/>
      <c r="I175" s="178"/>
      <c r="J175" s="106" t="s">
        <v>191</v>
      </c>
      <c r="K175" s="107">
        <v>6</v>
      </c>
      <c r="L175" s="179"/>
      <c r="M175" s="180"/>
      <c r="N175" s="181">
        <f>ROUND(L175*K175,2)</f>
        <v>0</v>
      </c>
      <c r="O175" s="178"/>
      <c r="P175" s="178"/>
      <c r="Q175" s="178"/>
      <c r="R175" s="108"/>
    </row>
    <row r="176" spans="2:18" s="1" customFormat="1" ht="22.5" customHeight="1">
      <c r="B176" s="103"/>
      <c r="C176" s="104" t="s">
        <v>185</v>
      </c>
      <c r="D176" s="104" t="s">
        <v>131</v>
      </c>
      <c r="E176" s="105" t="s">
        <v>311</v>
      </c>
      <c r="F176" s="177" t="s">
        <v>312</v>
      </c>
      <c r="G176" s="178"/>
      <c r="H176" s="178"/>
      <c r="I176" s="178"/>
      <c r="J176" s="106" t="s">
        <v>191</v>
      </c>
      <c r="K176" s="107">
        <v>1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" customFormat="1" ht="6.75" customHeight="1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</sheetData>
  <sheetProtection/>
  <mergeCells count="205">
    <mergeCell ref="N167:Q167"/>
    <mergeCell ref="N173:Q173"/>
    <mergeCell ref="H1:K1"/>
    <mergeCell ref="N127:Q127"/>
    <mergeCell ref="N139:Q139"/>
    <mergeCell ref="N140:Q140"/>
    <mergeCell ref="N146:Q146"/>
    <mergeCell ref="N160:Q160"/>
    <mergeCell ref="N162:Q162"/>
    <mergeCell ref="F172:I172"/>
    <mergeCell ref="F175:I175"/>
    <mergeCell ref="L175:M175"/>
    <mergeCell ref="N175:Q175"/>
    <mergeCell ref="F176:I176"/>
    <mergeCell ref="L176:M176"/>
    <mergeCell ref="N176:Q176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230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4 - DJ 35 - P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N160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N162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N167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N173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4 - DJ 35 - P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43.4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44.2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309</v>
      </c>
      <c r="G128" s="178"/>
      <c r="H128" s="178"/>
      <c r="I128" s="178"/>
      <c r="J128" s="106" t="s">
        <v>132</v>
      </c>
      <c r="K128" s="107">
        <v>16.56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44.16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276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276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7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7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139.336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1393.36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139.336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1393.36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139.336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N140+N146+N160+N167+N173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276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512.598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0.48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427.165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533.956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SUM(N147:Q159)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38.5</v>
      </c>
      <c r="L147" s="179"/>
      <c r="M147" s="180"/>
      <c r="N147" s="181">
        <f aca="true" t="shared" si="1" ref="N147:N159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35.7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67.65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62.73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44.25" customHeight="1">
      <c r="B151" s="103"/>
      <c r="C151" s="104" t="s">
        <v>148</v>
      </c>
      <c r="D151" s="104" t="s">
        <v>131</v>
      </c>
      <c r="E151" s="105" t="s">
        <v>267</v>
      </c>
      <c r="F151" s="177" t="s">
        <v>268</v>
      </c>
      <c r="G151" s="178"/>
      <c r="H151" s="178"/>
      <c r="I151" s="178"/>
      <c r="J151" s="106" t="s">
        <v>133</v>
      </c>
      <c r="K151" s="107">
        <v>41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186</v>
      </c>
      <c r="F152" s="200" t="s">
        <v>269</v>
      </c>
      <c r="G152" s="201"/>
      <c r="H152" s="201"/>
      <c r="I152" s="201"/>
      <c r="J152" s="112" t="s">
        <v>133</v>
      </c>
      <c r="K152" s="113">
        <v>41.82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270</v>
      </c>
      <c r="F153" s="177" t="s">
        <v>271</v>
      </c>
      <c r="G153" s="178"/>
      <c r="H153" s="178"/>
      <c r="I153" s="178"/>
      <c r="J153" s="106" t="s">
        <v>133</v>
      </c>
      <c r="K153" s="107">
        <v>280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31.5" customHeight="1">
      <c r="B154" s="103"/>
      <c r="C154" s="110" t="s">
        <v>152</v>
      </c>
      <c r="D154" s="110" t="s">
        <v>176</v>
      </c>
      <c r="E154" s="111" t="s">
        <v>272</v>
      </c>
      <c r="F154" s="200" t="s">
        <v>273</v>
      </c>
      <c r="G154" s="201"/>
      <c r="H154" s="201"/>
      <c r="I154" s="201"/>
      <c r="J154" s="112" t="s">
        <v>132</v>
      </c>
      <c r="K154" s="113">
        <v>2.856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31.5" customHeight="1">
      <c r="B155" s="103"/>
      <c r="C155" s="104" t="s">
        <v>153</v>
      </c>
      <c r="D155" s="104" t="s">
        <v>131</v>
      </c>
      <c r="E155" s="105" t="s">
        <v>274</v>
      </c>
      <c r="F155" s="177" t="s">
        <v>275</v>
      </c>
      <c r="G155" s="178"/>
      <c r="H155" s="178"/>
      <c r="I155" s="178"/>
      <c r="J155" s="106" t="s">
        <v>133</v>
      </c>
      <c r="K155" s="107">
        <v>280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157</v>
      </c>
      <c r="D156" s="110" t="s">
        <v>176</v>
      </c>
      <c r="E156" s="111" t="s">
        <v>276</v>
      </c>
      <c r="F156" s="200" t="s">
        <v>277</v>
      </c>
      <c r="G156" s="201"/>
      <c r="H156" s="201"/>
      <c r="I156" s="201"/>
      <c r="J156" s="112" t="s">
        <v>133</v>
      </c>
      <c r="K156" s="113">
        <v>285.6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158</v>
      </c>
      <c r="D157" s="110" t="s">
        <v>176</v>
      </c>
      <c r="E157" s="111" t="s">
        <v>278</v>
      </c>
      <c r="F157" s="200" t="s">
        <v>279</v>
      </c>
      <c r="G157" s="201"/>
      <c r="H157" s="201"/>
      <c r="I157" s="201"/>
      <c r="J157" s="112" t="s">
        <v>133</v>
      </c>
      <c r="K157" s="113">
        <v>285.6</v>
      </c>
      <c r="L157" s="202"/>
      <c r="M157" s="203"/>
      <c r="N157" s="204">
        <f t="shared" si="1"/>
        <v>0</v>
      </c>
      <c r="O157" s="178"/>
      <c r="P157" s="178"/>
      <c r="Q157" s="178"/>
      <c r="R157" s="108"/>
    </row>
    <row r="158" spans="2:18" s="1" customFormat="1" ht="44.25" customHeight="1">
      <c r="B158" s="103"/>
      <c r="C158" s="104" t="s">
        <v>161</v>
      </c>
      <c r="D158" s="104" t="s">
        <v>131</v>
      </c>
      <c r="E158" s="105" t="s">
        <v>282</v>
      </c>
      <c r="F158" s="177" t="s">
        <v>310</v>
      </c>
      <c r="G158" s="178"/>
      <c r="H158" s="178"/>
      <c r="I158" s="178"/>
      <c r="J158" s="106" t="s">
        <v>191</v>
      </c>
      <c r="K158" s="107">
        <v>39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" customFormat="1" ht="31.5" customHeight="1">
      <c r="B159" s="103"/>
      <c r="C159" s="104" t="s">
        <v>164</v>
      </c>
      <c r="D159" s="104" t="s">
        <v>131</v>
      </c>
      <c r="E159" s="105" t="s">
        <v>284</v>
      </c>
      <c r="F159" s="177" t="s">
        <v>285</v>
      </c>
      <c r="G159" s="178"/>
      <c r="H159" s="178"/>
      <c r="I159" s="178"/>
      <c r="J159" s="106" t="s">
        <v>151</v>
      </c>
      <c r="K159" s="107">
        <v>4.003</v>
      </c>
      <c r="L159" s="179"/>
      <c r="M159" s="180"/>
      <c r="N159" s="181">
        <f t="shared" si="1"/>
        <v>0</v>
      </c>
      <c r="O159" s="178"/>
      <c r="P159" s="178"/>
      <c r="Q159" s="178"/>
      <c r="R159" s="108"/>
    </row>
    <row r="160" spans="2:18" s="10" customFormat="1" ht="29.25" customHeight="1">
      <c r="B160" s="95"/>
      <c r="C160" s="96"/>
      <c r="D160" s="102" t="s">
        <v>234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188">
        <f>SUM(N161)</f>
        <v>0</v>
      </c>
      <c r="O160" s="189"/>
      <c r="P160" s="189"/>
      <c r="Q160" s="189"/>
      <c r="R160" s="98"/>
    </row>
    <row r="161" spans="2:18" s="1" customFormat="1" ht="31.5" customHeight="1">
      <c r="B161" s="103"/>
      <c r="C161" s="104" t="s">
        <v>167</v>
      </c>
      <c r="D161" s="104" t="s">
        <v>131</v>
      </c>
      <c r="E161" s="105" t="s">
        <v>286</v>
      </c>
      <c r="F161" s="177" t="s">
        <v>287</v>
      </c>
      <c r="G161" s="178"/>
      <c r="H161" s="178"/>
      <c r="I161" s="178"/>
      <c r="J161" s="106" t="s">
        <v>191</v>
      </c>
      <c r="K161" s="107">
        <v>3</v>
      </c>
      <c r="L161" s="179"/>
      <c r="M161" s="180"/>
      <c r="N161" s="181">
        <f>ROUND(L161*K161,2)</f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235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SUM(N163:Q166)</f>
        <v>0</v>
      </c>
      <c r="O162" s="189"/>
      <c r="P162" s="189"/>
      <c r="Q162" s="189"/>
      <c r="R162" s="98"/>
    </row>
    <row r="163" spans="2:18" s="1" customFormat="1" ht="44.25" customHeight="1">
      <c r="B163" s="103"/>
      <c r="C163" s="104" t="s">
        <v>170</v>
      </c>
      <c r="D163" s="104" t="s">
        <v>131</v>
      </c>
      <c r="E163" s="105" t="s">
        <v>288</v>
      </c>
      <c r="F163" s="177" t="s">
        <v>289</v>
      </c>
      <c r="G163" s="178"/>
      <c r="H163" s="178"/>
      <c r="I163" s="178"/>
      <c r="J163" s="106" t="s">
        <v>156</v>
      </c>
      <c r="K163" s="107">
        <v>43.8</v>
      </c>
      <c r="L163" s="179"/>
      <c r="M163" s="180"/>
      <c r="N163" s="181">
        <f>ROUND(L163*K163,2)</f>
        <v>0</v>
      </c>
      <c r="O163" s="178"/>
      <c r="P163" s="178"/>
      <c r="Q163" s="178"/>
      <c r="R163" s="108"/>
    </row>
    <row r="164" spans="2:18" s="1" customFormat="1" ht="22.5" customHeight="1">
      <c r="B164" s="103"/>
      <c r="C164" s="110" t="s">
        <v>173</v>
      </c>
      <c r="D164" s="110" t="s">
        <v>176</v>
      </c>
      <c r="E164" s="111" t="s">
        <v>290</v>
      </c>
      <c r="F164" s="200" t="s">
        <v>291</v>
      </c>
      <c r="G164" s="201"/>
      <c r="H164" s="201"/>
      <c r="I164" s="201"/>
      <c r="J164" s="112" t="s">
        <v>132</v>
      </c>
      <c r="K164" s="113">
        <v>48.18</v>
      </c>
      <c r="L164" s="202"/>
      <c r="M164" s="203"/>
      <c r="N164" s="204">
        <f>ROUND(L164*K164,2)</f>
        <v>0</v>
      </c>
      <c r="O164" s="178"/>
      <c r="P164" s="178"/>
      <c r="Q164" s="178"/>
      <c r="R164" s="108"/>
    </row>
    <row r="165" spans="2:18" s="1" customFormat="1" ht="31.5" customHeight="1">
      <c r="B165" s="103"/>
      <c r="C165" s="104" t="s">
        <v>174</v>
      </c>
      <c r="D165" s="104" t="s">
        <v>131</v>
      </c>
      <c r="E165" s="105" t="s">
        <v>292</v>
      </c>
      <c r="F165" s="177" t="s">
        <v>293</v>
      </c>
      <c r="G165" s="178"/>
      <c r="H165" s="178"/>
      <c r="I165" s="178"/>
      <c r="J165" s="106" t="s">
        <v>133</v>
      </c>
      <c r="K165" s="107">
        <v>35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" customFormat="1" ht="31.5" customHeight="1">
      <c r="B166" s="103"/>
      <c r="C166" s="104" t="s">
        <v>175</v>
      </c>
      <c r="D166" s="104" t="s">
        <v>131</v>
      </c>
      <c r="E166" s="105" t="s">
        <v>294</v>
      </c>
      <c r="F166" s="177" t="s">
        <v>295</v>
      </c>
      <c r="G166" s="178"/>
      <c r="H166" s="178"/>
      <c r="I166" s="178"/>
      <c r="J166" s="106" t="s">
        <v>151</v>
      </c>
      <c r="K166" s="107">
        <v>0.536</v>
      </c>
      <c r="L166" s="179"/>
      <c r="M166" s="180"/>
      <c r="N166" s="181">
        <f>ROUND(L166*K166,2)</f>
        <v>0</v>
      </c>
      <c r="O166" s="178"/>
      <c r="P166" s="178"/>
      <c r="Q166" s="178"/>
      <c r="R166" s="108"/>
    </row>
    <row r="167" spans="2:18" s="10" customFormat="1" ht="29.25" customHeight="1">
      <c r="B167" s="95"/>
      <c r="C167" s="96"/>
      <c r="D167" s="102" t="s">
        <v>119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88">
        <f>SUM(N168:Q172)</f>
        <v>0</v>
      </c>
      <c r="O167" s="189"/>
      <c r="P167" s="189"/>
      <c r="Q167" s="189"/>
      <c r="R167" s="98"/>
    </row>
    <row r="168" spans="2:18" s="1" customFormat="1" ht="31.5" customHeight="1">
      <c r="B168" s="103"/>
      <c r="C168" s="104" t="s">
        <v>177</v>
      </c>
      <c r="D168" s="104" t="s">
        <v>131</v>
      </c>
      <c r="E168" s="105" t="s">
        <v>296</v>
      </c>
      <c r="F168" s="177" t="s">
        <v>297</v>
      </c>
      <c r="G168" s="178"/>
      <c r="H168" s="178"/>
      <c r="I168" s="178"/>
      <c r="J168" s="106" t="s">
        <v>133</v>
      </c>
      <c r="K168" s="107">
        <v>298.165</v>
      </c>
      <c r="L168" s="179"/>
      <c r="M168" s="180"/>
      <c r="N168" s="181">
        <f>ROUND(L168*K168,2)</f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 t="s">
        <v>178</v>
      </c>
      <c r="D169" s="110" t="s">
        <v>176</v>
      </c>
      <c r="E169" s="111" t="s">
        <v>182</v>
      </c>
      <c r="F169" s="200" t="s">
        <v>298</v>
      </c>
      <c r="G169" s="201"/>
      <c r="H169" s="201"/>
      <c r="I169" s="201"/>
      <c r="J169" s="112" t="s">
        <v>133</v>
      </c>
      <c r="K169" s="113">
        <v>342.89</v>
      </c>
      <c r="L169" s="202"/>
      <c r="M169" s="203"/>
      <c r="N169" s="204">
        <f>ROUND(L169*K169,2)</f>
        <v>0</v>
      </c>
      <c r="O169" s="178"/>
      <c r="P169" s="178"/>
      <c r="Q169" s="178"/>
      <c r="R169" s="108"/>
    </row>
    <row r="170" spans="2:18" s="1" customFormat="1" ht="31.5" customHeight="1">
      <c r="B170" s="103"/>
      <c r="C170" s="104" t="s">
        <v>179</v>
      </c>
      <c r="D170" s="104" t="s">
        <v>131</v>
      </c>
      <c r="E170" s="105" t="s">
        <v>299</v>
      </c>
      <c r="F170" s="177" t="s">
        <v>300</v>
      </c>
      <c r="G170" s="178"/>
      <c r="H170" s="178"/>
      <c r="I170" s="178"/>
      <c r="J170" s="106" t="s">
        <v>133</v>
      </c>
      <c r="K170" s="107">
        <v>419.32</v>
      </c>
      <c r="L170" s="179"/>
      <c r="M170" s="180"/>
      <c r="N170" s="181">
        <f>ROUND(L170*K170,2)</f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 t="s">
        <v>180</v>
      </c>
      <c r="D171" s="110" t="s">
        <v>176</v>
      </c>
      <c r="E171" s="111" t="s">
        <v>301</v>
      </c>
      <c r="F171" s="200" t="s">
        <v>302</v>
      </c>
      <c r="G171" s="201"/>
      <c r="H171" s="201"/>
      <c r="I171" s="201"/>
      <c r="J171" s="112" t="s">
        <v>133</v>
      </c>
      <c r="K171" s="113">
        <v>438.38</v>
      </c>
      <c r="L171" s="202"/>
      <c r="M171" s="203"/>
      <c r="N171" s="204">
        <f>ROUND(L171*K171,2)</f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04" t="s">
        <v>181</v>
      </c>
      <c r="D172" s="104" t="s">
        <v>131</v>
      </c>
      <c r="E172" s="105" t="s">
        <v>303</v>
      </c>
      <c r="F172" s="177" t="s">
        <v>304</v>
      </c>
      <c r="G172" s="178"/>
      <c r="H172" s="178"/>
      <c r="I172" s="178"/>
      <c r="J172" s="106" t="s">
        <v>191</v>
      </c>
      <c r="K172" s="107">
        <v>6</v>
      </c>
      <c r="L172" s="179"/>
      <c r="M172" s="180"/>
      <c r="N172" s="181">
        <f>ROUND(L172*K172,2)</f>
        <v>0</v>
      </c>
      <c r="O172" s="178"/>
      <c r="P172" s="178"/>
      <c r="Q172" s="178"/>
      <c r="R172" s="108"/>
    </row>
    <row r="173" spans="2:18" s="10" customFormat="1" ht="29.25" customHeight="1">
      <c r="B173" s="95"/>
      <c r="C173" s="96"/>
      <c r="D173" s="102" t="s">
        <v>120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88">
        <f>SUM(N174:Q176)</f>
        <v>0</v>
      </c>
      <c r="O173" s="189"/>
      <c r="P173" s="189"/>
      <c r="Q173" s="189"/>
      <c r="R173" s="98"/>
    </row>
    <row r="174" spans="2:18" s="1" customFormat="1" ht="31.5" customHeight="1">
      <c r="B174" s="103"/>
      <c r="C174" s="104" t="s">
        <v>183</v>
      </c>
      <c r="D174" s="104" t="s">
        <v>131</v>
      </c>
      <c r="E174" s="105" t="s">
        <v>305</v>
      </c>
      <c r="F174" s="177" t="s">
        <v>306</v>
      </c>
      <c r="G174" s="178"/>
      <c r="H174" s="178"/>
      <c r="I174" s="178"/>
      <c r="J174" s="106" t="s">
        <v>133</v>
      </c>
      <c r="K174" s="107">
        <v>26.208</v>
      </c>
      <c r="L174" s="179"/>
      <c r="M174" s="180"/>
      <c r="N174" s="181">
        <f>ROUND(L174*K174,2)</f>
        <v>0</v>
      </c>
      <c r="O174" s="178"/>
      <c r="P174" s="178"/>
      <c r="Q174" s="178"/>
      <c r="R174" s="108"/>
    </row>
    <row r="175" spans="2:18" s="1" customFormat="1" ht="31.5" customHeight="1">
      <c r="B175" s="103"/>
      <c r="C175" s="104" t="s">
        <v>184</v>
      </c>
      <c r="D175" s="104" t="s">
        <v>131</v>
      </c>
      <c r="E175" s="105" t="s">
        <v>307</v>
      </c>
      <c r="F175" s="177" t="s">
        <v>308</v>
      </c>
      <c r="G175" s="178"/>
      <c r="H175" s="178"/>
      <c r="I175" s="178"/>
      <c r="J175" s="106" t="s">
        <v>191</v>
      </c>
      <c r="K175" s="107">
        <v>6</v>
      </c>
      <c r="L175" s="179"/>
      <c r="M175" s="180"/>
      <c r="N175" s="181">
        <f>ROUND(L175*K175,2)</f>
        <v>0</v>
      </c>
      <c r="O175" s="178"/>
      <c r="P175" s="178"/>
      <c r="Q175" s="178"/>
      <c r="R175" s="108"/>
    </row>
    <row r="176" spans="2:18" s="1" customFormat="1" ht="22.5" customHeight="1">
      <c r="B176" s="103"/>
      <c r="C176" s="104" t="s">
        <v>185</v>
      </c>
      <c r="D176" s="104" t="s">
        <v>131</v>
      </c>
      <c r="E176" s="105" t="s">
        <v>311</v>
      </c>
      <c r="F176" s="177" t="s">
        <v>312</v>
      </c>
      <c r="G176" s="178"/>
      <c r="H176" s="178"/>
      <c r="I176" s="178"/>
      <c r="J176" s="106" t="s">
        <v>191</v>
      </c>
      <c r="K176" s="107">
        <v>1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" customFormat="1" ht="6.75" customHeight="1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</sheetData>
  <sheetProtection/>
  <mergeCells count="205">
    <mergeCell ref="N167:Q167"/>
    <mergeCell ref="N173:Q173"/>
    <mergeCell ref="H1:K1"/>
    <mergeCell ref="N127:Q127"/>
    <mergeCell ref="N139:Q139"/>
    <mergeCell ref="N140:Q140"/>
    <mergeCell ref="N146:Q146"/>
    <mergeCell ref="N160:Q160"/>
    <mergeCell ref="N162:Q162"/>
    <mergeCell ref="F172:I172"/>
    <mergeCell ref="F175:I175"/>
    <mergeCell ref="L175:M175"/>
    <mergeCell ref="N175:Q175"/>
    <mergeCell ref="F176:I176"/>
    <mergeCell ref="L176:M176"/>
    <mergeCell ref="N176:Q176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231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5 - DJ 35 - L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N160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N162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N167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N173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5 - DJ 35 - L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43.4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44.2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309</v>
      </c>
      <c r="G128" s="178"/>
      <c r="H128" s="178"/>
      <c r="I128" s="178"/>
      <c r="J128" s="106" t="s">
        <v>132</v>
      </c>
      <c r="K128" s="107">
        <v>16.56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44.16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276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276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7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7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139.336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1393.36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139.336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1393.36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139.336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N140+N146+N160+N162+N167+N173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276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512.598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0.48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427.165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533.956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SUM(N147:Q159)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38.5</v>
      </c>
      <c r="L147" s="179"/>
      <c r="M147" s="180"/>
      <c r="N147" s="181">
        <f aca="true" t="shared" si="1" ref="N147:N159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35.7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67.65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62.73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44.25" customHeight="1">
      <c r="B151" s="103"/>
      <c r="C151" s="104" t="s">
        <v>148</v>
      </c>
      <c r="D151" s="104" t="s">
        <v>131</v>
      </c>
      <c r="E151" s="105" t="s">
        <v>267</v>
      </c>
      <c r="F151" s="177" t="s">
        <v>268</v>
      </c>
      <c r="G151" s="178"/>
      <c r="H151" s="178"/>
      <c r="I151" s="178"/>
      <c r="J151" s="106" t="s">
        <v>133</v>
      </c>
      <c r="K151" s="107">
        <v>41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186</v>
      </c>
      <c r="F152" s="200" t="s">
        <v>269</v>
      </c>
      <c r="G152" s="201"/>
      <c r="H152" s="201"/>
      <c r="I152" s="201"/>
      <c r="J152" s="112" t="s">
        <v>133</v>
      </c>
      <c r="K152" s="113">
        <v>41.82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270</v>
      </c>
      <c r="F153" s="177" t="s">
        <v>271</v>
      </c>
      <c r="G153" s="178"/>
      <c r="H153" s="178"/>
      <c r="I153" s="178"/>
      <c r="J153" s="106" t="s">
        <v>133</v>
      </c>
      <c r="K153" s="107">
        <v>280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31.5" customHeight="1">
      <c r="B154" s="103"/>
      <c r="C154" s="110" t="s">
        <v>152</v>
      </c>
      <c r="D154" s="110" t="s">
        <v>176</v>
      </c>
      <c r="E154" s="111" t="s">
        <v>272</v>
      </c>
      <c r="F154" s="200" t="s">
        <v>273</v>
      </c>
      <c r="G154" s="201"/>
      <c r="H154" s="201"/>
      <c r="I154" s="201"/>
      <c r="J154" s="112" t="s">
        <v>132</v>
      </c>
      <c r="K154" s="113">
        <v>2.856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31.5" customHeight="1">
      <c r="B155" s="103"/>
      <c r="C155" s="104" t="s">
        <v>153</v>
      </c>
      <c r="D155" s="104" t="s">
        <v>131</v>
      </c>
      <c r="E155" s="105" t="s">
        <v>274</v>
      </c>
      <c r="F155" s="177" t="s">
        <v>275</v>
      </c>
      <c r="G155" s="178"/>
      <c r="H155" s="178"/>
      <c r="I155" s="178"/>
      <c r="J155" s="106" t="s">
        <v>133</v>
      </c>
      <c r="K155" s="107">
        <v>280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157</v>
      </c>
      <c r="D156" s="110" t="s">
        <v>176</v>
      </c>
      <c r="E156" s="111" t="s">
        <v>276</v>
      </c>
      <c r="F156" s="200" t="s">
        <v>277</v>
      </c>
      <c r="G156" s="201"/>
      <c r="H156" s="201"/>
      <c r="I156" s="201"/>
      <c r="J156" s="112" t="s">
        <v>133</v>
      </c>
      <c r="K156" s="113">
        <v>285.6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158</v>
      </c>
      <c r="D157" s="110" t="s">
        <v>176</v>
      </c>
      <c r="E157" s="111" t="s">
        <v>278</v>
      </c>
      <c r="F157" s="200" t="s">
        <v>279</v>
      </c>
      <c r="G157" s="201"/>
      <c r="H157" s="201"/>
      <c r="I157" s="201"/>
      <c r="J157" s="112" t="s">
        <v>133</v>
      </c>
      <c r="K157" s="113">
        <v>285.6</v>
      </c>
      <c r="L157" s="202"/>
      <c r="M157" s="203"/>
      <c r="N157" s="204">
        <f t="shared" si="1"/>
        <v>0</v>
      </c>
      <c r="O157" s="178"/>
      <c r="P157" s="178"/>
      <c r="Q157" s="178"/>
      <c r="R157" s="108"/>
    </row>
    <row r="158" spans="2:18" s="1" customFormat="1" ht="44.25" customHeight="1">
      <c r="B158" s="103"/>
      <c r="C158" s="104" t="s">
        <v>161</v>
      </c>
      <c r="D158" s="104" t="s">
        <v>131</v>
      </c>
      <c r="E158" s="105" t="s">
        <v>282</v>
      </c>
      <c r="F158" s="177" t="s">
        <v>310</v>
      </c>
      <c r="G158" s="178"/>
      <c r="H158" s="178"/>
      <c r="I158" s="178"/>
      <c r="J158" s="106" t="s">
        <v>191</v>
      </c>
      <c r="K158" s="107">
        <v>39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" customFormat="1" ht="31.5" customHeight="1">
      <c r="B159" s="103"/>
      <c r="C159" s="104" t="s">
        <v>164</v>
      </c>
      <c r="D159" s="104" t="s">
        <v>131</v>
      </c>
      <c r="E159" s="105" t="s">
        <v>284</v>
      </c>
      <c r="F159" s="177" t="s">
        <v>285</v>
      </c>
      <c r="G159" s="178"/>
      <c r="H159" s="178"/>
      <c r="I159" s="178"/>
      <c r="J159" s="106" t="s">
        <v>151</v>
      </c>
      <c r="K159" s="107">
        <v>4.003</v>
      </c>
      <c r="L159" s="179"/>
      <c r="M159" s="180"/>
      <c r="N159" s="181">
        <f t="shared" si="1"/>
        <v>0</v>
      </c>
      <c r="O159" s="178"/>
      <c r="P159" s="178"/>
      <c r="Q159" s="178"/>
      <c r="R159" s="108"/>
    </row>
    <row r="160" spans="2:18" s="10" customFormat="1" ht="29.25" customHeight="1">
      <c r="B160" s="95"/>
      <c r="C160" s="96"/>
      <c r="D160" s="102" t="s">
        <v>234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188">
        <f>SUM(N161)</f>
        <v>0</v>
      </c>
      <c r="O160" s="189"/>
      <c r="P160" s="189"/>
      <c r="Q160" s="189"/>
      <c r="R160" s="98"/>
    </row>
    <row r="161" spans="2:18" s="1" customFormat="1" ht="31.5" customHeight="1">
      <c r="B161" s="103"/>
      <c r="C161" s="104" t="s">
        <v>167</v>
      </c>
      <c r="D161" s="104" t="s">
        <v>131</v>
      </c>
      <c r="E161" s="105" t="s">
        <v>286</v>
      </c>
      <c r="F161" s="177" t="s">
        <v>287</v>
      </c>
      <c r="G161" s="178"/>
      <c r="H161" s="178"/>
      <c r="I161" s="178"/>
      <c r="J161" s="106" t="s">
        <v>191</v>
      </c>
      <c r="K161" s="107">
        <v>3</v>
      </c>
      <c r="L161" s="179"/>
      <c r="M161" s="180"/>
      <c r="N161" s="181">
        <f>ROUND(L161*K161,2)</f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235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SUM(N163:Q166)</f>
        <v>0</v>
      </c>
      <c r="O162" s="189"/>
      <c r="P162" s="189"/>
      <c r="Q162" s="189"/>
      <c r="R162" s="98"/>
    </row>
    <row r="163" spans="2:18" s="1" customFormat="1" ht="44.25" customHeight="1">
      <c r="B163" s="103"/>
      <c r="C163" s="104" t="s">
        <v>170</v>
      </c>
      <c r="D163" s="104" t="s">
        <v>131</v>
      </c>
      <c r="E163" s="105" t="s">
        <v>288</v>
      </c>
      <c r="F163" s="177" t="s">
        <v>289</v>
      </c>
      <c r="G163" s="178"/>
      <c r="H163" s="178"/>
      <c r="I163" s="178"/>
      <c r="J163" s="106" t="s">
        <v>156</v>
      </c>
      <c r="K163" s="107">
        <v>43.8</v>
      </c>
      <c r="L163" s="179"/>
      <c r="M163" s="180"/>
      <c r="N163" s="181">
        <f>ROUND(L163*K163,2)</f>
        <v>0</v>
      </c>
      <c r="O163" s="178"/>
      <c r="P163" s="178"/>
      <c r="Q163" s="178"/>
      <c r="R163" s="108"/>
    </row>
    <row r="164" spans="2:18" s="1" customFormat="1" ht="22.5" customHeight="1">
      <c r="B164" s="103"/>
      <c r="C164" s="110" t="s">
        <v>173</v>
      </c>
      <c r="D164" s="110" t="s">
        <v>176</v>
      </c>
      <c r="E164" s="111" t="s">
        <v>290</v>
      </c>
      <c r="F164" s="200" t="s">
        <v>291</v>
      </c>
      <c r="G164" s="201"/>
      <c r="H164" s="201"/>
      <c r="I164" s="201"/>
      <c r="J164" s="112" t="s">
        <v>132</v>
      </c>
      <c r="K164" s="113">
        <v>48.18</v>
      </c>
      <c r="L164" s="202"/>
      <c r="M164" s="203"/>
      <c r="N164" s="204">
        <f>ROUND(L164*K164,2)</f>
        <v>0</v>
      </c>
      <c r="O164" s="178"/>
      <c r="P164" s="178"/>
      <c r="Q164" s="178"/>
      <c r="R164" s="108"/>
    </row>
    <row r="165" spans="2:18" s="1" customFormat="1" ht="31.5" customHeight="1">
      <c r="B165" s="103"/>
      <c r="C165" s="104" t="s">
        <v>174</v>
      </c>
      <c r="D165" s="104" t="s">
        <v>131</v>
      </c>
      <c r="E165" s="105" t="s">
        <v>292</v>
      </c>
      <c r="F165" s="177" t="s">
        <v>293</v>
      </c>
      <c r="G165" s="178"/>
      <c r="H165" s="178"/>
      <c r="I165" s="178"/>
      <c r="J165" s="106" t="s">
        <v>133</v>
      </c>
      <c r="K165" s="107">
        <v>35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" customFormat="1" ht="31.5" customHeight="1">
      <c r="B166" s="103"/>
      <c r="C166" s="104" t="s">
        <v>175</v>
      </c>
      <c r="D166" s="104" t="s">
        <v>131</v>
      </c>
      <c r="E166" s="105" t="s">
        <v>294</v>
      </c>
      <c r="F166" s="177" t="s">
        <v>295</v>
      </c>
      <c r="G166" s="178"/>
      <c r="H166" s="178"/>
      <c r="I166" s="178"/>
      <c r="J166" s="106" t="s">
        <v>151</v>
      </c>
      <c r="K166" s="107">
        <v>0.536</v>
      </c>
      <c r="L166" s="179"/>
      <c r="M166" s="180"/>
      <c r="N166" s="181">
        <f>ROUND(L166*K166,2)</f>
        <v>0</v>
      </c>
      <c r="O166" s="178"/>
      <c r="P166" s="178"/>
      <c r="Q166" s="178"/>
      <c r="R166" s="108"/>
    </row>
    <row r="167" spans="2:18" s="10" customFormat="1" ht="29.25" customHeight="1">
      <c r="B167" s="95"/>
      <c r="C167" s="96"/>
      <c r="D167" s="102" t="s">
        <v>119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88">
        <f>SUM(N168:Q172)</f>
        <v>0</v>
      </c>
      <c r="O167" s="189"/>
      <c r="P167" s="189"/>
      <c r="Q167" s="189"/>
      <c r="R167" s="98"/>
    </row>
    <row r="168" spans="2:18" s="1" customFormat="1" ht="31.5" customHeight="1">
      <c r="B168" s="103"/>
      <c r="C168" s="104" t="s">
        <v>177</v>
      </c>
      <c r="D168" s="104" t="s">
        <v>131</v>
      </c>
      <c r="E168" s="105" t="s">
        <v>296</v>
      </c>
      <c r="F168" s="177" t="s">
        <v>297</v>
      </c>
      <c r="G168" s="178"/>
      <c r="H168" s="178"/>
      <c r="I168" s="178"/>
      <c r="J168" s="106" t="s">
        <v>133</v>
      </c>
      <c r="K168" s="107">
        <v>298.165</v>
      </c>
      <c r="L168" s="179"/>
      <c r="M168" s="180"/>
      <c r="N168" s="181">
        <f>ROUND(L168*K168,2)</f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 t="s">
        <v>178</v>
      </c>
      <c r="D169" s="110" t="s">
        <v>176</v>
      </c>
      <c r="E169" s="111" t="s">
        <v>182</v>
      </c>
      <c r="F169" s="200" t="s">
        <v>298</v>
      </c>
      <c r="G169" s="201"/>
      <c r="H169" s="201"/>
      <c r="I169" s="201"/>
      <c r="J169" s="112" t="s">
        <v>133</v>
      </c>
      <c r="K169" s="113">
        <v>342.89</v>
      </c>
      <c r="L169" s="202"/>
      <c r="M169" s="203"/>
      <c r="N169" s="204">
        <f>ROUND(L169*K169,2)</f>
        <v>0</v>
      </c>
      <c r="O169" s="178"/>
      <c r="P169" s="178"/>
      <c r="Q169" s="178"/>
      <c r="R169" s="108"/>
    </row>
    <row r="170" spans="2:18" s="1" customFormat="1" ht="31.5" customHeight="1">
      <c r="B170" s="103"/>
      <c r="C170" s="104" t="s">
        <v>179</v>
      </c>
      <c r="D170" s="104" t="s">
        <v>131</v>
      </c>
      <c r="E170" s="105" t="s">
        <v>299</v>
      </c>
      <c r="F170" s="177" t="s">
        <v>300</v>
      </c>
      <c r="G170" s="178"/>
      <c r="H170" s="178"/>
      <c r="I170" s="178"/>
      <c r="J170" s="106" t="s">
        <v>133</v>
      </c>
      <c r="K170" s="107">
        <v>419.32</v>
      </c>
      <c r="L170" s="179"/>
      <c r="M170" s="180"/>
      <c r="N170" s="181">
        <f>ROUND(L170*K170,2)</f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 t="s">
        <v>180</v>
      </c>
      <c r="D171" s="110" t="s">
        <v>176</v>
      </c>
      <c r="E171" s="111" t="s">
        <v>301</v>
      </c>
      <c r="F171" s="200" t="s">
        <v>302</v>
      </c>
      <c r="G171" s="201"/>
      <c r="H171" s="201"/>
      <c r="I171" s="201"/>
      <c r="J171" s="112" t="s">
        <v>133</v>
      </c>
      <c r="K171" s="113">
        <v>438.38</v>
      </c>
      <c r="L171" s="202"/>
      <c r="M171" s="203"/>
      <c r="N171" s="204">
        <f>ROUND(L171*K171,2)</f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04" t="s">
        <v>181</v>
      </c>
      <c r="D172" s="104" t="s">
        <v>131</v>
      </c>
      <c r="E172" s="105" t="s">
        <v>303</v>
      </c>
      <c r="F172" s="177" t="s">
        <v>304</v>
      </c>
      <c r="G172" s="178"/>
      <c r="H172" s="178"/>
      <c r="I172" s="178"/>
      <c r="J172" s="106" t="s">
        <v>191</v>
      </c>
      <c r="K172" s="107">
        <v>6</v>
      </c>
      <c r="L172" s="179"/>
      <c r="M172" s="180"/>
      <c r="N172" s="181">
        <f>ROUND(L172*K172,2)</f>
        <v>0</v>
      </c>
      <c r="O172" s="178"/>
      <c r="P172" s="178"/>
      <c r="Q172" s="178"/>
      <c r="R172" s="108"/>
    </row>
    <row r="173" spans="2:18" s="10" customFormat="1" ht="29.25" customHeight="1">
      <c r="B173" s="95"/>
      <c r="C173" s="96"/>
      <c r="D173" s="102" t="s">
        <v>120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88">
        <f>SUM(N174:Q176)</f>
        <v>0</v>
      </c>
      <c r="O173" s="189"/>
      <c r="P173" s="189"/>
      <c r="Q173" s="189"/>
      <c r="R173" s="98"/>
    </row>
    <row r="174" spans="2:18" s="1" customFormat="1" ht="31.5" customHeight="1">
      <c r="B174" s="103"/>
      <c r="C174" s="104" t="s">
        <v>183</v>
      </c>
      <c r="D174" s="104" t="s">
        <v>131</v>
      </c>
      <c r="E174" s="105" t="s">
        <v>305</v>
      </c>
      <c r="F174" s="177" t="s">
        <v>306</v>
      </c>
      <c r="G174" s="178"/>
      <c r="H174" s="178"/>
      <c r="I174" s="178"/>
      <c r="J174" s="106" t="s">
        <v>133</v>
      </c>
      <c r="K174" s="107">
        <v>26.208</v>
      </c>
      <c r="L174" s="179"/>
      <c r="M174" s="180"/>
      <c r="N174" s="181">
        <f>ROUND(L174*K174,2)</f>
        <v>0</v>
      </c>
      <c r="O174" s="178"/>
      <c r="P174" s="178"/>
      <c r="Q174" s="178"/>
      <c r="R174" s="108"/>
    </row>
    <row r="175" spans="2:18" s="1" customFormat="1" ht="31.5" customHeight="1">
      <c r="B175" s="103"/>
      <c r="C175" s="104" t="s">
        <v>184</v>
      </c>
      <c r="D175" s="104" t="s">
        <v>131</v>
      </c>
      <c r="E175" s="105" t="s">
        <v>307</v>
      </c>
      <c r="F175" s="177" t="s">
        <v>308</v>
      </c>
      <c r="G175" s="178"/>
      <c r="H175" s="178"/>
      <c r="I175" s="178"/>
      <c r="J175" s="106" t="s">
        <v>191</v>
      </c>
      <c r="K175" s="107">
        <v>6</v>
      </c>
      <c r="L175" s="179"/>
      <c r="M175" s="180"/>
      <c r="N175" s="181">
        <f>ROUND(L175*K175,2)</f>
        <v>0</v>
      </c>
      <c r="O175" s="178"/>
      <c r="P175" s="178"/>
      <c r="Q175" s="178"/>
      <c r="R175" s="108"/>
    </row>
    <row r="176" spans="2:18" s="1" customFormat="1" ht="22.5" customHeight="1">
      <c r="B176" s="103"/>
      <c r="C176" s="104" t="s">
        <v>185</v>
      </c>
      <c r="D176" s="104" t="s">
        <v>131</v>
      </c>
      <c r="E176" s="105" t="s">
        <v>311</v>
      </c>
      <c r="F176" s="177" t="s">
        <v>312</v>
      </c>
      <c r="G176" s="178"/>
      <c r="H176" s="178"/>
      <c r="I176" s="178"/>
      <c r="J176" s="106" t="s">
        <v>191</v>
      </c>
      <c r="K176" s="107">
        <v>1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" customFormat="1" ht="6.75" customHeight="1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</sheetData>
  <sheetProtection/>
  <mergeCells count="205">
    <mergeCell ref="N167:Q167"/>
    <mergeCell ref="N173:Q173"/>
    <mergeCell ref="H1:K1"/>
    <mergeCell ref="N127:Q127"/>
    <mergeCell ref="N139:Q139"/>
    <mergeCell ref="N140:Q140"/>
    <mergeCell ref="N146:Q146"/>
    <mergeCell ref="N160:Q160"/>
    <mergeCell ref="N162:Q162"/>
    <mergeCell ref="F172:I172"/>
    <mergeCell ref="F175:I175"/>
    <mergeCell ref="L175:M175"/>
    <mergeCell ref="N175:Q175"/>
    <mergeCell ref="F176:I176"/>
    <mergeCell ref="L176:M176"/>
    <mergeCell ref="N176:Q176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/>
      <c r="I36" s="147"/>
      <c r="J36" s="147"/>
      <c r="K36" s="26"/>
      <c r="L36" s="26"/>
      <c r="M36" s="171"/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/>
      <c r="I37" s="147"/>
      <c r="J37" s="147"/>
      <c r="K37" s="26"/>
      <c r="L37" s="26"/>
      <c r="M37" s="171"/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/>
      <c r="I38" s="147"/>
      <c r="J38" s="147"/>
      <c r="K38" s="26"/>
      <c r="L38" s="26"/>
      <c r="M38" s="171"/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6 - Kočikáreň 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N159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N161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N166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N172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6 - Kočikáreň 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12.4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31.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239</v>
      </c>
      <c r="G128" s="178"/>
      <c r="H128" s="178"/>
      <c r="I128" s="178"/>
      <c r="J128" s="106" t="s">
        <v>132</v>
      </c>
      <c r="K128" s="107">
        <v>3.04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6.08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38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38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4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4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20.29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202.9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20.29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202.9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20.29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N140+N146+N159+N161+N166+N172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38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92.928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0.2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77.44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96.8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SUM(N147:Q158)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9.5</v>
      </c>
      <c r="L147" s="179"/>
      <c r="M147" s="180"/>
      <c r="N147" s="181">
        <f aca="true" t="shared" si="1" ref="N147:N158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9.69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20.25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20.655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31.5" customHeight="1">
      <c r="B151" s="103"/>
      <c r="C151" s="104" t="s">
        <v>148</v>
      </c>
      <c r="D151" s="104" t="s">
        <v>131</v>
      </c>
      <c r="E151" s="105" t="s">
        <v>313</v>
      </c>
      <c r="F151" s="177" t="s">
        <v>314</v>
      </c>
      <c r="G151" s="178"/>
      <c r="H151" s="178"/>
      <c r="I151" s="178"/>
      <c r="J151" s="106" t="s">
        <v>133</v>
      </c>
      <c r="K151" s="107">
        <v>38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278</v>
      </c>
      <c r="F152" s="200" t="s">
        <v>315</v>
      </c>
      <c r="G152" s="201"/>
      <c r="H152" s="201"/>
      <c r="I152" s="201"/>
      <c r="J152" s="112" t="s">
        <v>133</v>
      </c>
      <c r="K152" s="113">
        <v>38.76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267</v>
      </c>
      <c r="F153" s="177" t="s">
        <v>268</v>
      </c>
      <c r="G153" s="178"/>
      <c r="H153" s="178"/>
      <c r="I153" s="178"/>
      <c r="J153" s="106" t="s">
        <v>133</v>
      </c>
      <c r="K153" s="107">
        <v>16.2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22.5" customHeight="1">
      <c r="B154" s="103"/>
      <c r="C154" s="110" t="s">
        <v>152</v>
      </c>
      <c r="D154" s="110" t="s">
        <v>176</v>
      </c>
      <c r="E154" s="111" t="s">
        <v>186</v>
      </c>
      <c r="F154" s="200" t="s">
        <v>269</v>
      </c>
      <c r="G154" s="201"/>
      <c r="H154" s="201"/>
      <c r="I154" s="201"/>
      <c r="J154" s="112" t="s">
        <v>133</v>
      </c>
      <c r="K154" s="113">
        <v>16.524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44.25" customHeight="1">
      <c r="B155" s="103"/>
      <c r="C155" s="104" t="s">
        <v>153</v>
      </c>
      <c r="D155" s="104" t="s">
        <v>131</v>
      </c>
      <c r="E155" s="105" t="s">
        <v>270</v>
      </c>
      <c r="F155" s="177" t="s">
        <v>271</v>
      </c>
      <c r="G155" s="178"/>
      <c r="H155" s="178"/>
      <c r="I155" s="178"/>
      <c r="J155" s="106" t="s">
        <v>133</v>
      </c>
      <c r="K155" s="107">
        <v>38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31.5" customHeight="1">
      <c r="B156" s="103"/>
      <c r="C156" s="110" t="s">
        <v>157</v>
      </c>
      <c r="D156" s="110" t="s">
        <v>176</v>
      </c>
      <c r="E156" s="111" t="s">
        <v>272</v>
      </c>
      <c r="F156" s="200" t="s">
        <v>273</v>
      </c>
      <c r="G156" s="201"/>
      <c r="H156" s="201"/>
      <c r="I156" s="201"/>
      <c r="J156" s="112" t="s">
        <v>132</v>
      </c>
      <c r="K156" s="113">
        <v>3.876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31.5" customHeight="1">
      <c r="B157" s="103"/>
      <c r="C157" s="104" t="s">
        <v>158</v>
      </c>
      <c r="D157" s="104" t="s">
        <v>131</v>
      </c>
      <c r="E157" s="105" t="s">
        <v>282</v>
      </c>
      <c r="F157" s="177" t="s">
        <v>316</v>
      </c>
      <c r="G157" s="178"/>
      <c r="H157" s="178"/>
      <c r="I157" s="178"/>
      <c r="J157" s="106" t="s">
        <v>191</v>
      </c>
      <c r="K157" s="107">
        <v>1</v>
      </c>
      <c r="L157" s="179"/>
      <c r="M157" s="180"/>
      <c r="N157" s="181">
        <f t="shared" si="1"/>
        <v>0</v>
      </c>
      <c r="O157" s="178"/>
      <c r="P157" s="178"/>
      <c r="Q157" s="178"/>
      <c r="R157" s="108"/>
    </row>
    <row r="158" spans="2:18" s="1" customFormat="1" ht="31.5" customHeight="1">
      <c r="B158" s="103"/>
      <c r="C158" s="104" t="s">
        <v>161</v>
      </c>
      <c r="D158" s="104" t="s">
        <v>131</v>
      </c>
      <c r="E158" s="105" t="s">
        <v>284</v>
      </c>
      <c r="F158" s="177" t="s">
        <v>285</v>
      </c>
      <c r="G158" s="178"/>
      <c r="H158" s="178"/>
      <c r="I158" s="178"/>
      <c r="J158" s="106" t="s">
        <v>151</v>
      </c>
      <c r="K158" s="107">
        <v>0.567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0" customFormat="1" ht="29.25" customHeight="1">
      <c r="B159" s="95"/>
      <c r="C159" s="96"/>
      <c r="D159" s="102" t="s">
        <v>234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88">
        <f>SUM(N160)</f>
        <v>0</v>
      </c>
      <c r="O159" s="189"/>
      <c r="P159" s="189"/>
      <c r="Q159" s="189"/>
      <c r="R159" s="98"/>
    </row>
    <row r="160" spans="2:18" s="1" customFormat="1" ht="31.5" customHeight="1">
      <c r="B160" s="103"/>
      <c r="C160" s="104" t="s">
        <v>164</v>
      </c>
      <c r="D160" s="104" t="s">
        <v>131</v>
      </c>
      <c r="E160" s="105" t="s">
        <v>286</v>
      </c>
      <c r="F160" s="177" t="s">
        <v>287</v>
      </c>
      <c r="G160" s="178"/>
      <c r="H160" s="178"/>
      <c r="I160" s="178"/>
      <c r="J160" s="106" t="s">
        <v>191</v>
      </c>
      <c r="K160" s="107">
        <v>1</v>
      </c>
      <c r="L160" s="179"/>
      <c r="M160" s="180"/>
      <c r="N160" s="181">
        <f>ROUND(L160*K160,2)</f>
        <v>0</v>
      </c>
      <c r="O160" s="178"/>
      <c r="P160" s="178"/>
      <c r="Q160" s="178"/>
      <c r="R160" s="108"/>
    </row>
    <row r="161" spans="2:18" s="10" customFormat="1" ht="29.25" customHeight="1">
      <c r="B161" s="95"/>
      <c r="C161" s="96"/>
      <c r="D161" s="102" t="s">
        <v>235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88">
        <f>SUM(N162:Q165)</f>
        <v>0</v>
      </c>
      <c r="O161" s="189"/>
      <c r="P161" s="189"/>
      <c r="Q161" s="189"/>
      <c r="R161" s="98"/>
    </row>
    <row r="162" spans="2:18" s="1" customFormat="1" ht="44.25" customHeight="1">
      <c r="B162" s="103"/>
      <c r="C162" s="104" t="s">
        <v>167</v>
      </c>
      <c r="D162" s="104" t="s">
        <v>131</v>
      </c>
      <c r="E162" s="105" t="s">
        <v>288</v>
      </c>
      <c r="F162" s="177" t="s">
        <v>289</v>
      </c>
      <c r="G162" s="178"/>
      <c r="H162" s="178"/>
      <c r="I162" s="178"/>
      <c r="J162" s="106" t="s">
        <v>156</v>
      </c>
      <c r="K162" s="107">
        <v>12.4</v>
      </c>
      <c r="L162" s="179"/>
      <c r="M162" s="180"/>
      <c r="N162" s="181">
        <f>ROUND(L162*K162,2)</f>
        <v>0</v>
      </c>
      <c r="O162" s="178"/>
      <c r="P162" s="178"/>
      <c r="Q162" s="178"/>
      <c r="R162" s="108"/>
    </row>
    <row r="163" spans="2:18" s="1" customFormat="1" ht="22.5" customHeight="1">
      <c r="B163" s="103"/>
      <c r="C163" s="110" t="s">
        <v>170</v>
      </c>
      <c r="D163" s="110" t="s">
        <v>176</v>
      </c>
      <c r="E163" s="111" t="s">
        <v>290</v>
      </c>
      <c r="F163" s="200" t="s">
        <v>317</v>
      </c>
      <c r="G163" s="201"/>
      <c r="H163" s="201"/>
      <c r="I163" s="201"/>
      <c r="J163" s="112" t="s">
        <v>132</v>
      </c>
      <c r="K163" s="113">
        <v>0.136</v>
      </c>
      <c r="L163" s="202"/>
      <c r="M163" s="203"/>
      <c r="N163" s="204">
        <f>ROUND(L163*K163,2)</f>
        <v>0</v>
      </c>
      <c r="O163" s="178"/>
      <c r="P163" s="178"/>
      <c r="Q163" s="178"/>
      <c r="R163" s="108"/>
    </row>
    <row r="164" spans="2:18" s="1" customFormat="1" ht="31.5" customHeight="1">
      <c r="B164" s="103"/>
      <c r="C164" s="104" t="s">
        <v>173</v>
      </c>
      <c r="D164" s="104" t="s">
        <v>131</v>
      </c>
      <c r="E164" s="105" t="s">
        <v>292</v>
      </c>
      <c r="F164" s="177" t="s">
        <v>293</v>
      </c>
      <c r="G164" s="178"/>
      <c r="H164" s="178"/>
      <c r="I164" s="178"/>
      <c r="J164" s="106" t="s">
        <v>133</v>
      </c>
      <c r="K164" s="107">
        <v>9</v>
      </c>
      <c r="L164" s="179"/>
      <c r="M164" s="180"/>
      <c r="N164" s="181">
        <f>ROUND(L164*K164,2)</f>
        <v>0</v>
      </c>
      <c r="O164" s="178"/>
      <c r="P164" s="178"/>
      <c r="Q164" s="178"/>
      <c r="R164" s="108"/>
    </row>
    <row r="165" spans="2:18" s="1" customFormat="1" ht="31.5" customHeight="1">
      <c r="B165" s="103"/>
      <c r="C165" s="104" t="s">
        <v>174</v>
      </c>
      <c r="D165" s="104" t="s">
        <v>131</v>
      </c>
      <c r="E165" s="105" t="s">
        <v>294</v>
      </c>
      <c r="F165" s="177" t="s">
        <v>295</v>
      </c>
      <c r="G165" s="178"/>
      <c r="H165" s="178"/>
      <c r="I165" s="178"/>
      <c r="J165" s="106" t="s">
        <v>151</v>
      </c>
      <c r="K165" s="107">
        <v>0.138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0" customFormat="1" ht="29.25" customHeight="1">
      <c r="B166" s="95"/>
      <c r="C166" s="96"/>
      <c r="D166" s="102" t="s">
        <v>119</v>
      </c>
      <c r="E166" s="102"/>
      <c r="F166" s="102"/>
      <c r="G166" s="102"/>
      <c r="H166" s="102"/>
      <c r="I166" s="102"/>
      <c r="J166" s="102"/>
      <c r="K166" s="102"/>
      <c r="L166" s="102"/>
      <c r="M166" s="102"/>
      <c r="N166" s="188">
        <f>SUM(N167:Q171)</f>
        <v>0</v>
      </c>
      <c r="O166" s="189"/>
      <c r="P166" s="189"/>
      <c r="Q166" s="189"/>
      <c r="R166" s="98"/>
    </row>
    <row r="167" spans="2:18" s="1" customFormat="1" ht="31.5" customHeight="1">
      <c r="B167" s="103"/>
      <c r="C167" s="104" t="s">
        <v>175</v>
      </c>
      <c r="D167" s="104" t="s">
        <v>131</v>
      </c>
      <c r="E167" s="105" t="s">
        <v>296</v>
      </c>
      <c r="F167" s="177" t="s">
        <v>297</v>
      </c>
      <c r="G167" s="178"/>
      <c r="H167" s="178"/>
      <c r="I167" s="178"/>
      <c r="J167" s="106" t="s">
        <v>133</v>
      </c>
      <c r="K167" s="107">
        <v>70.4</v>
      </c>
      <c r="L167" s="179"/>
      <c r="M167" s="180"/>
      <c r="N167" s="181">
        <f>ROUND(L167*K167,2)</f>
        <v>0</v>
      </c>
      <c r="O167" s="178"/>
      <c r="P167" s="178"/>
      <c r="Q167" s="178"/>
      <c r="R167" s="108"/>
    </row>
    <row r="168" spans="2:18" s="1" customFormat="1" ht="22.5" customHeight="1">
      <c r="B168" s="103"/>
      <c r="C168" s="110" t="s">
        <v>177</v>
      </c>
      <c r="D168" s="110" t="s">
        <v>176</v>
      </c>
      <c r="E168" s="111" t="s">
        <v>182</v>
      </c>
      <c r="F168" s="200" t="s">
        <v>298</v>
      </c>
      <c r="G168" s="201"/>
      <c r="H168" s="201"/>
      <c r="I168" s="201"/>
      <c r="J168" s="112" t="s">
        <v>133</v>
      </c>
      <c r="K168" s="113">
        <v>80.96</v>
      </c>
      <c r="L168" s="202"/>
      <c r="M168" s="203"/>
      <c r="N168" s="204">
        <f>ROUND(L168*K168,2)</f>
        <v>0</v>
      </c>
      <c r="O168" s="178"/>
      <c r="P168" s="178"/>
      <c r="Q168" s="178"/>
      <c r="R168" s="108"/>
    </row>
    <row r="169" spans="2:18" s="1" customFormat="1" ht="31.5" customHeight="1">
      <c r="B169" s="103"/>
      <c r="C169" s="104" t="s">
        <v>178</v>
      </c>
      <c r="D169" s="104" t="s">
        <v>131</v>
      </c>
      <c r="E169" s="105" t="s">
        <v>299</v>
      </c>
      <c r="F169" s="177" t="s">
        <v>300</v>
      </c>
      <c r="G169" s="178"/>
      <c r="H169" s="178"/>
      <c r="I169" s="178"/>
      <c r="J169" s="106" t="s">
        <v>133</v>
      </c>
      <c r="K169" s="107">
        <v>77.44</v>
      </c>
      <c r="L169" s="179"/>
      <c r="M169" s="180"/>
      <c r="N169" s="181">
        <f>ROUND(L169*K169,2)</f>
        <v>0</v>
      </c>
      <c r="O169" s="178"/>
      <c r="P169" s="178"/>
      <c r="Q169" s="178"/>
      <c r="R169" s="108"/>
    </row>
    <row r="170" spans="2:18" s="1" customFormat="1" ht="22.5" customHeight="1">
      <c r="B170" s="103"/>
      <c r="C170" s="110" t="s">
        <v>179</v>
      </c>
      <c r="D170" s="110" t="s">
        <v>176</v>
      </c>
      <c r="E170" s="111" t="s">
        <v>301</v>
      </c>
      <c r="F170" s="200" t="s">
        <v>302</v>
      </c>
      <c r="G170" s="201"/>
      <c r="H170" s="201"/>
      <c r="I170" s="201"/>
      <c r="J170" s="112" t="s">
        <v>133</v>
      </c>
      <c r="K170" s="113">
        <v>80.96</v>
      </c>
      <c r="L170" s="202"/>
      <c r="M170" s="203"/>
      <c r="N170" s="204">
        <f>ROUND(L170*K170,2)</f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04" t="s">
        <v>180</v>
      </c>
      <c r="D171" s="104" t="s">
        <v>131</v>
      </c>
      <c r="E171" s="105" t="s">
        <v>303</v>
      </c>
      <c r="F171" s="177" t="s">
        <v>304</v>
      </c>
      <c r="G171" s="178"/>
      <c r="H171" s="178"/>
      <c r="I171" s="178"/>
      <c r="J171" s="106" t="s">
        <v>191</v>
      </c>
      <c r="K171" s="107">
        <v>2</v>
      </c>
      <c r="L171" s="179"/>
      <c r="M171" s="180"/>
      <c r="N171" s="181">
        <f>ROUND(L171*K171,2)</f>
        <v>0</v>
      </c>
      <c r="O171" s="178"/>
      <c r="P171" s="178"/>
      <c r="Q171" s="178"/>
      <c r="R171" s="108"/>
    </row>
    <row r="172" spans="2:18" s="10" customFormat="1" ht="29.25" customHeight="1">
      <c r="B172" s="95"/>
      <c r="C172" s="96"/>
      <c r="D172" s="102" t="s">
        <v>120</v>
      </c>
      <c r="E172" s="102"/>
      <c r="F172" s="102"/>
      <c r="G172" s="102"/>
      <c r="H172" s="102"/>
      <c r="I172" s="102"/>
      <c r="J172" s="102"/>
      <c r="K172" s="102"/>
      <c r="L172" s="102"/>
      <c r="M172" s="102"/>
      <c r="N172" s="188">
        <f>SUM(N173)</f>
        <v>0</v>
      </c>
      <c r="O172" s="189"/>
      <c r="P172" s="189"/>
      <c r="Q172" s="189"/>
      <c r="R172" s="98"/>
    </row>
    <row r="173" spans="2:18" s="1" customFormat="1" ht="31.5" customHeight="1">
      <c r="B173" s="103"/>
      <c r="C173" s="104" t="s">
        <v>181</v>
      </c>
      <c r="D173" s="104" t="s">
        <v>131</v>
      </c>
      <c r="E173" s="105" t="s">
        <v>305</v>
      </c>
      <c r="F173" s="177" t="s">
        <v>306</v>
      </c>
      <c r="G173" s="178"/>
      <c r="H173" s="178"/>
      <c r="I173" s="178"/>
      <c r="J173" s="106" t="s">
        <v>133</v>
      </c>
      <c r="K173" s="107">
        <v>10.5</v>
      </c>
      <c r="L173" s="179"/>
      <c r="M173" s="180"/>
      <c r="N173" s="181">
        <f>ROUND(L173*K173,2)</f>
        <v>0</v>
      </c>
      <c r="O173" s="178"/>
      <c r="P173" s="178"/>
      <c r="Q173" s="178"/>
      <c r="R173" s="108"/>
    </row>
    <row r="174" spans="2:18" s="1" customFormat="1" ht="6.75" customHeight="1">
      <c r="B174" s="49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1"/>
    </row>
  </sheetData>
  <sheetProtection/>
  <mergeCells count="196">
    <mergeCell ref="N159:Q159"/>
    <mergeCell ref="N161:Q161"/>
    <mergeCell ref="N166:Q166"/>
    <mergeCell ref="N172:Q172"/>
    <mergeCell ref="H1:K1"/>
    <mergeCell ref="F170:I170"/>
    <mergeCell ref="L170:M170"/>
    <mergeCell ref="N170:Q170"/>
    <mergeCell ref="F171:I171"/>
    <mergeCell ref="L171:M171"/>
    <mergeCell ref="F173:I173"/>
    <mergeCell ref="L173:M173"/>
    <mergeCell ref="N173:Q173"/>
    <mergeCell ref="N123:Q123"/>
    <mergeCell ref="N124:Q124"/>
    <mergeCell ref="N125:Q125"/>
    <mergeCell ref="N127:Q127"/>
    <mergeCell ref="N139:Q139"/>
    <mergeCell ref="N140:Q140"/>
    <mergeCell ref="N146:Q146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zoomScalePageLayoutView="0" workbookViewId="0" topLeftCell="A1">
      <pane ySplit="1" topLeftCell="A145" activePane="bottomLeft" state="frozen"/>
      <selection pane="topLeft" activeCell="A1" sqref="A1"/>
      <selection pane="bottomLeft" activeCell="K150" sqref="K15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319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321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N109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319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02 - Ostatné 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N91+N95+N98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SUM(N92:Q94)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318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N132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320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N136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 t="s">
        <v>322</v>
      </c>
      <c r="E94" s="72"/>
      <c r="F94" s="72"/>
      <c r="G94" s="72"/>
      <c r="H94" s="72"/>
      <c r="I94" s="72"/>
      <c r="J94" s="72"/>
      <c r="K94" s="72"/>
      <c r="L94" s="72"/>
      <c r="M94" s="72"/>
      <c r="N94" s="159">
        <f>N141</f>
        <v>0</v>
      </c>
      <c r="O94" s="160"/>
      <c r="P94" s="160"/>
      <c r="Q94" s="160"/>
      <c r="R94" s="89"/>
    </row>
    <row r="95" spans="2:18" s="8" customFormat="1" ht="19.5" customHeight="1">
      <c r="B95" s="87"/>
      <c r="C95" s="72"/>
      <c r="D95" s="85" t="s">
        <v>115</v>
      </c>
      <c r="E95" s="84"/>
      <c r="F95" s="84"/>
      <c r="G95" s="84"/>
      <c r="H95" s="84"/>
      <c r="I95" s="84"/>
      <c r="J95" s="84"/>
      <c r="K95" s="84"/>
      <c r="L95" s="84"/>
      <c r="M95" s="84"/>
      <c r="N95" s="195">
        <f>SUM(N96:Q97)</f>
        <v>0</v>
      </c>
      <c r="O95" s="196"/>
      <c r="P95" s="196"/>
      <c r="Q95" s="196"/>
      <c r="R95" s="89"/>
    </row>
    <row r="96" spans="2:18" s="8" customFormat="1" ht="19.5" customHeight="1">
      <c r="B96" s="87"/>
      <c r="C96" s="72"/>
      <c r="D96" s="88" t="s">
        <v>119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N144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324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N146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5" t="s">
        <v>325</v>
      </c>
      <c r="E98" s="84"/>
      <c r="F98" s="84"/>
      <c r="G98" s="84"/>
      <c r="H98" s="84"/>
      <c r="I98" s="84"/>
      <c r="J98" s="84"/>
      <c r="K98" s="84"/>
      <c r="L98" s="84"/>
      <c r="M98" s="84"/>
      <c r="N98" s="195">
        <f>SUM(N99)</f>
        <v>0</v>
      </c>
      <c r="O98" s="196"/>
      <c r="P98" s="196"/>
      <c r="Q98" s="196"/>
      <c r="R98" s="89"/>
    </row>
    <row r="99" spans="2:18" s="8" customFormat="1" ht="19.5" customHeight="1">
      <c r="B99" s="87"/>
      <c r="C99" s="72"/>
      <c r="D99" s="88" t="s">
        <v>326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N153</f>
        <v>0</v>
      </c>
      <c r="O99" s="160"/>
      <c r="P99" s="160"/>
      <c r="Q99" s="160"/>
      <c r="R99" s="89"/>
    </row>
    <row r="100" spans="2:18" s="7" customFormat="1" ht="24.75" customHeight="1">
      <c r="B100" s="83"/>
      <c r="C100" s="84"/>
      <c r="R100" s="86"/>
    </row>
    <row r="101" spans="2:18" s="8" customFormat="1" ht="19.5" customHeight="1">
      <c r="B101" s="87"/>
      <c r="C101" s="72"/>
      <c r="R101" s="89"/>
    </row>
    <row r="102" spans="2:18" s="8" customFormat="1" ht="19.5" customHeight="1">
      <c r="B102" s="87"/>
      <c r="C102" s="72"/>
      <c r="R102" s="89"/>
    </row>
    <row r="103" spans="2:18" s="8" customFormat="1" ht="19.5" customHeight="1">
      <c r="B103" s="87"/>
      <c r="C103" s="72"/>
      <c r="R103" s="89"/>
    </row>
    <row r="104" spans="2:18" s="8" customFormat="1" ht="19.5" customHeight="1">
      <c r="B104" s="87"/>
      <c r="C104" s="72"/>
      <c r="D104" s="88"/>
      <c r="E104" s="72"/>
      <c r="F104" s="72"/>
      <c r="G104" s="72"/>
      <c r="H104" s="72"/>
      <c r="I104" s="72"/>
      <c r="J104" s="72"/>
      <c r="K104" s="72"/>
      <c r="L104" s="72"/>
      <c r="M104" s="72"/>
      <c r="N104" s="159"/>
      <c r="O104" s="160"/>
      <c r="P104" s="160"/>
      <c r="Q104" s="160"/>
      <c r="R104" s="89"/>
    </row>
    <row r="105" spans="2:18" s="8" customFormat="1" ht="19.5" customHeight="1">
      <c r="B105" s="87"/>
      <c r="C105" s="72"/>
      <c r="R105" s="89"/>
    </row>
    <row r="106" spans="2:18" s="7" customFormat="1" ht="24.75" customHeight="1">
      <c r="B106" s="83"/>
      <c r="C106" s="84"/>
      <c r="R106" s="86"/>
    </row>
    <row r="107" spans="2:18" s="8" customFormat="1" ht="19.5" customHeight="1">
      <c r="B107" s="87"/>
      <c r="C107" s="72"/>
      <c r="R107" s="89"/>
    </row>
    <row r="108" spans="2:18" s="1" customFormat="1" ht="21.75" customHeight="1"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7"/>
    </row>
    <row r="109" spans="2:18" s="1" customFormat="1" ht="29.25" customHeight="1">
      <c r="B109" s="25"/>
      <c r="C109" s="82" t="s">
        <v>122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176">
        <v>0</v>
      </c>
      <c r="O109" s="147"/>
      <c r="P109" s="147"/>
      <c r="Q109" s="147"/>
      <c r="R109" s="27"/>
    </row>
    <row r="110" spans="2:18" s="1" customFormat="1" ht="18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29.25" customHeight="1">
      <c r="B111" s="25"/>
      <c r="C111" s="74" t="s">
        <v>94</v>
      </c>
      <c r="D111" s="75"/>
      <c r="E111" s="75"/>
      <c r="F111" s="75"/>
      <c r="G111" s="75"/>
      <c r="H111" s="75"/>
      <c r="I111" s="75"/>
      <c r="J111" s="75"/>
      <c r="K111" s="75"/>
      <c r="L111" s="167">
        <f>ROUND(SUM(N90+N109),2)</f>
        <v>0</v>
      </c>
      <c r="M111" s="175"/>
      <c r="N111" s="175"/>
      <c r="O111" s="175"/>
      <c r="P111" s="175"/>
      <c r="Q111" s="175"/>
      <c r="R111" s="27"/>
    </row>
    <row r="112" spans="2:18" s="1" customFormat="1" ht="6.75" customHeight="1"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1"/>
    </row>
    <row r="116" spans="2:18" s="1" customFormat="1" ht="6.75" customHeight="1"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4"/>
    </row>
    <row r="117" spans="2:18" s="1" customFormat="1" ht="36.75" customHeight="1">
      <c r="B117" s="25"/>
      <c r="C117" s="130" t="s">
        <v>123</v>
      </c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30" customHeight="1">
      <c r="B119" s="25"/>
      <c r="C119" s="22" t="s">
        <v>9</v>
      </c>
      <c r="D119" s="26"/>
      <c r="E119" s="26"/>
      <c r="F119" s="168" t="str">
        <f>F6</f>
        <v>Prvky zelenej infraštruktúry - MŠ Kalinovská 9, Košice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26"/>
      <c r="R119" s="27"/>
    </row>
    <row r="120" spans="2:18" ht="30" customHeight="1">
      <c r="B120" s="16"/>
      <c r="C120" s="22" t="s">
        <v>97</v>
      </c>
      <c r="D120" s="17"/>
      <c r="E120" s="17"/>
      <c r="F120" s="168" t="s">
        <v>98</v>
      </c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7"/>
      <c r="R120" s="18"/>
    </row>
    <row r="121" spans="2:18" ht="30" customHeight="1">
      <c r="B121" s="16"/>
      <c r="C121" s="22" t="s">
        <v>99</v>
      </c>
      <c r="D121" s="17"/>
      <c r="E121" s="17"/>
      <c r="F121" s="168" t="s">
        <v>319</v>
      </c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7"/>
      <c r="R121" s="18"/>
    </row>
    <row r="122" spans="2:18" s="1" customFormat="1" ht="36.75" customHeight="1">
      <c r="B122" s="25"/>
      <c r="C122" s="59" t="s">
        <v>101</v>
      </c>
      <c r="D122" s="26"/>
      <c r="E122" s="26"/>
      <c r="F122" s="148" t="str">
        <f>F9</f>
        <v>02 - Ostatné 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26"/>
      <c r="R122" s="27"/>
    </row>
    <row r="123" spans="2:18" s="1" customFormat="1" ht="6.75" customHeight="1"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</row>
    <row r="124" spans="2:18" s="1" customFormat="1" ht="18" customHeight="1">
      <c r="B124" s="25"/>
      <c r="C124" s="22" t="s">
        <v>12</v>
      </c>
      <c r="D124" s="26"/>
      <c r="E124" s="26"/>
      <c r="F124" s="20" t="str">
        <f>F11</f>
        <v>Kalinovska 9, Košice</v>
      </c>
      <c r="G124" s="26"/>
      <c r="H124" s="26"/>
      <c r="I124" s="26"/>
      <c r="J124" s="26"/>
      <c r="K124" s="22" t="s">
        <v>14</v>
      </c>
      <c r="L124" s="26"/>
      <c r="M124" s="169">
        <f>IF(O11="","",O11)</f>
        <v>0</v>
      </c>
      <c r="N124" s="147"/>
      <c r="O124" s="147"/>
      <c r="P124" s="147"/>
      <c r="Q124" s="26"/>
      <c r="R124" s="27"/>
    </row>
    <row r="125" spans="2:18" s="1" customFormat="1" ht="6.75" customHeight="1">
      <c r="B125" s="25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/>
    </row>
    <row r="126" spans="2:18" s="1" customFormat="1" ht="15">
      <c r="B126" s="25"/>
      <c r="C126" s="22" t="s">
        <v>15</v>
      </c>
      <c r="D126" s="26"/>
      <c r="E126" s="26"/>
      <c r="F126" s="20" t="str">
        <f>E14</f>
        <v>Mesto Košice, Trieda SNP 48/A, Košice</v>
      </c>
      <c r="G126" s="26"/>
      <c r="H126" s="26"/>
      <c r="I126" s="26"/>
      <c r="J126" s="26"/>
      <c r="K126" s="22" t="s">
        <v>20</v>
      </c>
      <c r="L126" s="26"/>
      <c r="M126" s="132" t="str">
        <f>E20</f>
        <v>Progressum s.r.o. </v>
      </c>
      <c r="N126" s="147"/>
      <c r="O126" s="147"/>
      <c r="P126" s="147"/>
      <c r="Q126" s="147"/>
      <c r="R126" s="27"/>
    </row>
    <row r="127" spans="2:18" s="1" customFormat="1" ht="14.25" customHeight="1">
      <c r="B127" s="25"/>
      <c r="C127" s="22" t="s">
        <v>19</v>
      </c>
      <c r="D127" s="26"/>
      <c r="E127" s="26"/>
      <c r="F127" s="20">
        <f>IF(E17="","",E17)</f>
      </c>
      <c r="G127" s="26"/>
      <c r="H127" s="26"/>
      <c r="I127" s="26"/>
      <c r="J127" s="26"/>
      <c r="K127" s="22" t="s">
        <v>22</v>
      </c>
      <c r="L127" s="26"/>
      <c r="M127" s="132">
        <f>E23</f>
        <v>0</v>
      </c>
      <c r="N127" s="147"/>
      <c r="O127" s="147"/>
      <c r="P127" s="147"/>
      <c r="Q127" s="147"/>
      <c r="R127" s="27"/>
    </row>
    <row r="128" spans="2:18" s="1" customFormat="1" ht="9.75" customHeight="1">
      <c r="B128" s="25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7"/>
    </row>
    <row r="129" spans="2:18" s="9" customFormat="1" ht="29.25" customHeight="1">
      <c r="B129" s="90"/>
      <c r="C129" s="91" t="s">
        <v>124</v>
      </c>
      <c r="D129" s="92" t="s">
        <v>125</v>
      </c>
      <c r="E129" s="92" t="s">
        <v>44</v>
      </c>
      <c r="F129" s="182" t="s">
        <v>126</v>
      </c>
      <c r="G129" s="183"/>
      <c r="H129" s="183"/>
      <c r="I129" s="183"/>
      <c r="J129" s="92" t="s">
        <v>127</v>
      </c>
      <c r="K129" s="92" t="s">
        <v>128</v>
      </c>
      <c r="L129" s="184" t="s">
        <v>129</v>
      </c>
      <c r="M129" s="183"/>
      <c r="N129" s="182" t="s">
        <v>107</v>
      </c>
      <c r="O129" s="183"/>
      <c r="P129" s="183"/>
      <c r="Q129" s="185"/>
      <c r="R129" s="93"/>
    </row>
    <row r="130" spans="2:18" s="1" customFormat="1" ht="29.25" customHeight="1">
      <c r="B130" s="25"/>
      <c r="C130" s="65" t="s">
        <v>103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192">
        <f>N131+N143+N152</f>
        <v>0</v>
      </c>
      <c r="O130" s="193"/>
      <c r="P130" s="193"/>
      <c r="Q130" s="193"/>
      <c r="R130" s="27"/>
    </row>
    <row r="131" spans="2:18" s="10" customFormat="1" ht="36.75" customHeight="1">
      <c r="B131" s="95"/>
      <c r="C131" s="96"/>
      <c r="D131" s="97" t="s">
        <v>110</v>
      </c>
      <c r="E131" s="97"/>
      <c r="F131" s="97"/>
      <c r="G131" s="97"/>
      <c r="H131" s="97"/>
      <c r="I131" s="97"/>
      <c r="J131" s="97"/>
      <c r="K131" s="97"/>
      <c r="L131" s="97"/>
      <c r="M131" s="97"/>
      <c r="N131" s="197">
        <f>N132+N136+N141</f>
        <v>0</v>
      </c>
      <c r="O131" s="195"/>
      <c r="P131" s="195"/>
      <c r="Q131" s="195"/>
      <c r="R131" s="98"/>
    </row>
    <row r="132" spans="2:18" s="10" customFormat="1" ht="29.25" customHeight="1">
      <c r="B132" s="95"/>
      <c r="C132" s="96"/>
      <c r="D132" s="102" t="s">
        <v>318</v>
      </c>
      <c r="E132" s="102"/>
      <c r="F132" s="102"/>
      <c r="G132" s="102"/>
      <c r="H132" s="102"/>
      <c r="I132" s="102"/>
      <c r="J132" s="102"/>
      <c r="K132" s="102"/>
      <c r="L132" s="102"/>
      <c r="M132" s="102"/>
      <c r="N132" s="188">
        <f>SUM(N133:Q135)</f>
        <v>0</v>
      </c>
      <c r="O132" s="189"/>
      <c r="P132" s="189"/>
      <c r="Q132" s="189"/>
      <c r="R132" s="98"/>
    </row>
    <row r="133" spans="2:18" s="1" customFormat="1" ht="44.25" customHeight="1">
      <c r="B133" s="103"/>
      <c r="C133" s="104">
        <v>1</v>
      </c>
      <c r="D133" s="104" t="s">
        <v>131</v>
      </c>
      <c r="E133" s="105" t="s">
        <v>328</v>
      </c>
      <c r="F133" s="177" t="s">
        <v>329</v>
      </c>
      <c r="G133" s="178"/>
      <c r="H133" s="178"/>
      <c r="I133" s="178"/>
      <c r="J133" s="106" t="s">
        <v>132</v>
      </c>
      <c r="K133" s="107">
        <v>1.2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>
        <v>2</v>
      </c>
      <c r="D134" s="104" t="s">
        <v>131</v>
      </c>
      <c r="E134" s="105" t="s">
        <v>330</v>
      </c>
      <c r="F134" s="177" t="s">
        <v>331</v>
      </c>
      <c r="G134" s="178"/>
      <c r="H134" s="178"/>
      <c r="I134" s="178"/>
      <c r="J134" s="106" t="s">
        <v>132</v>
      </c>
      <c r="K134" s="107">
        <v>1.8</v>
      </c>
      <c r="L134" s="179"/>
      <c r="M134" s="180"/>
      <c r="N134" s="181">
        <f>ROUND(L134*K134,2)</f>
        <v>0</v>
      </c>
      <c r="O134" s="178"/>
      <c r="P134" s="178"/>
      <c r="Q134" s="178"/>
      <c r="R134" s="108"/>
    </row>
    <row r="135" spans="2:18" s="1" customFormat="1" ht="22.5" customHeight="1">
      <c r="B135" s="103"/>
      <c r="C135" s="104">
        <v>3</v>
      </c>
      <c r="D135" s="104" t="s">
        <v>131</v>
      </c>
      <c r="E135" s="105" t="s">
        <v>332</v>
      </c>
      <c r="F135" s="177" t="s">
        <v>333</v>
      </c>
      <c r="G135" s="178"/>
      <c r="H135" s="178"/>
      <c r="I135" s="178"/>
      <c r="J135" s="106" t="s">
        <v>132</v>
      </c>
      <c r="K135" s="107">
        <v>2</v>
      </c>
      <c r="L135" s="179"/>
      <c r="M135" s="180"/>
      <c r="N135" s="181">
        <f>ROUND(L135*K135,2)</f>
        <v>0</v>
      </c>
      <c r="O135" s="178"/>
      <c r="P135" s="178"/>
      <c r="Q135" s="178"/>
      <c r="R135" s="108"/>
    </row>
    <row r="136" spans="2:18" s="10" customFormat="1" ht="29.25" customHeight="1">
      <c r="B136" s="95"/>
      <c r="C136" s="96"/>
      <c r="D136" s="102" t="s">
        <v>320</v>
      </c>
      <c r="E136" s="102"/>
      <c r="F136" s="102"/>
      <c r="G136" s="102"/>
      <c r="H136" s="102"/>
      <c r="I136" s="102"/>
      <c r="J136" s="102"/>
      <c r="K136" s="102"/>
      <c r="L136" s="102"/>
      <c r="M136" s="102"/>
      <c r="N136" s="188">
        <f>SUM(N137:Q140)</f>
        <v>0</v>
      </c>
      <c r="O136" s="189"/>
      <c r="P136" s="189"/>
      <c r="Q136" s="189"/>
      <c r="R136" s="98"/>
    </row>
    <row r="137" spans="2:18" s="1" customFormat="1" ht="31.5" customHeight="1">
      <c r="B137" s="103"/>
      <c r="C137" s="104">
        <v>4</v>
      </c>
      <c r="D137" s="104" t="s">
        <v>131</v>
      </c>
      <c r="E137" s="105" t="s">
        <v>334</v>
      </c>
      <c r="F137" s="177" t="s">
        <v>335</v>
      </c>
      <c r="G137" s="178"/>
      <c r="H137" s="178"/>
      <c r="I137" s="178"/>
      <c r="J137" s="106" t="s">
        <v>132</v>
      </c>
      <c r="K137" s="107">
        <v>64.409</v>
      </c>
      <c r="L137" s="179"/>
      <c r="M137" s="180"/>
      <c r="N137" s="181">
        <f>ROUND(L137*K137,2)</f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>
        <v>5</v>
      </c>
      <c r="D138" s="104" t="s">
        <v>131</v>
      </c>
      <c r="E138" s="105" t="s">
        <v>336</v>
      </c>
      <c r="F138" s="177" t="s">
        <v>337</v>
      </c>
      <c r="G138" s="178"/>
      <c r="H138" s="178"/>
      <c r="I138" s="178"/>
      <c r="J138" s="106" t="s">
        <v>133</v>
      </c>
      <c r="K138" s="107">
        <v>576.42</v>
      </c>
      <c r="L138" s="179"/>
      <c r="M138" s="180"/>
      <c r="N138" s="181">
        <f>ROUND(L138*K138,2)</f>
        <v>0</v>
      </c>
      <c r="O138" s="178"/>
      <c r="P138" s="178"/>
      <c r="Q138" s="178"/>
      <c r="R138" s="108"/>
    </row>
    <row r="139" spans="2:18" s="1" customFormat="1" ht="31.5" customHeight="1">
      <c r="B139" s="103"/>
      <c r="C139" s="104">
        <v>6</v>
      </c>
      <c r="D139" s="104" t="s">
        <v>131</v>
      </c>
      <c r="E139" s="105" t="s">
        <v>338</v>
      </c>
      <c r="F139" s="177" t="s">
        <v>339</v>
      </c>
      <c r="G139" s="178"/>
      <c r="H139" s="178"/>
      <c r="I139" s="178"/>
      <c r="J139" s="106" t="s">
        <v>133</v>
      </c>
      <c r="K139" s="107">
        <v>576.42</v>
      </c>
      <c r="L139" s="179"/>
      <c r="M139" s="180"/>
      <c r="N139" s="181">
        <f>ROUND(L139*K139,2)</f>
        <v>0</v>
      </c>
      <c r="O139" s="178"/>
      <c r="P139" s="178"/>
      <c r="Q139" s="178"/>
      <c r="R139" s="108"/>
    </row>
    <row r="140" spans="2:18" s="1" customFormat="1" ht="31.5" customHeight="1">
      <c r="B140" s="103"/>
      <c r="C140" s="104">
        <v>7</v>
      </c>
      <c r="D140" s="104" t="s">
        <v>131</v>
      </c>
      <c r="E140" s="105" t="s">
        <v>340</v>
      </c>
      <c r="F140" s="177" t="s">
        <v>341</v>
      </c>
      <c r="G140" s="178"/>
      <c r="H140" s="178"/>
      <c r="I140" s="178"/>
      <c r="J140" s="106" t="s">
        <v>151</v>
      </c>
      <c r="K140" s="107">
        <v>3.314</v>
      </c>
      <c r="L140" s="179"/>
      <c r="M140" s="180"/>
      <c r="N140" s="181">
        <f>ROUND(L140*K140,2)</f>
        <v>0</v>
      </c>
      <c r="O140" s="178"/>
      <c r="P140" s="178"/>
      <c r="Q140" s="178"/>
      <c r="R140" s="108"/>
    </row>
    <row r="141" spans="2:18" s="10" customFormat="1" ht="29.25" customHeight="1">
      <c r="B141" s="95"/>
      <c r="C141" s="96"/>
      <c r="D141" s="102" t="s">
        <v>322</v>
      </c>
      <c r="E141" s="102"/>
      <c r="F141" s="102"/>
      <c r="G141" s="102"/>
      <c r="H141" s="102"/>
      <c r="I141" s="102"/>
      <c r="J141" s="102"/>
      <c r="K141" s="102"/>
      <c r="L141" s="102"/>
      <c r="M141" s="102"/>
      <c r="N141" s="188">
        <f>SUM(N142)</f>
        <v>0</v>
      </c>
      <c r="O141" s="189"/>
      <c r="P141" s="189"/>
      <c r="Q141" s="189"/>
      <c r="R141" s="98"/>
    </row>
    <row r="142" spans="2:18" s="1" customFormat="1" ht="44.25" customHeight="1">
      <c r="B142" s="103"/>
      <c r="C142" s="104">
        <v>8</v>
      </c>
      <c r="D142" s="104" t="s">
        <v>131</v>
      </c>
      <c r="E142" s="105" t="s">
        <v>342</v>
      </c>
      <c r="F142" s="177" t="s">
        <v>343</v>
      </c>
      <c r="G142" s="178"/>
      <c r="H142" s="178"/>
      <c r="I142" s="178"/>
      <c r="J142" s="106" t="s">
        <v>133</v>
      </c>
      <c r="K142" s="107">
        <v>369.8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0" customFormat="1" ht="36.75" customHeight="1">
      <c r="B143" s="95"/>
      <c r="C143" s="96"/>
      <c r="D143" s="97" t="s">
        <v>115</v>
      </c>
      <c r="E143" s="97"/>
      <c r="F143" s="97"/>
      <c r="G143" s="97"/>
      <c r="H143" s="97"/>
      <c r="I143" s="97"/>
      <c r="J143" s="97"/>
      <c r="K143" s="97"/>
      <c r="L143" s="97"/>
      <c r="M143" s="97"/>
      <c r="N143" s="190">
        <f>N144+N146</f>
        <v>0</v>
      </c>
      <c r="O143" s="191"/>
      <c r="P143" s="191"/>
      <c r="Q143" s="191"/>
      <c r="R143" s="98"/>
    </row>
    <row r="144" spans="2:18" s="10" customFormat="1" ht="29.25" customHeight="1">
      <c r="B144" s="95"/>
      <c r="C144" s="96"/>
      <c r="D144" s="102" t="s">
        <v>119</v>
      </c>
      <c r="E144" s="102"/>
      <c r="F144" s="102"/>
      <c r="G144" s="102"/>
      <c r="H144" s="102"/>
      <c r="I144" s="102"/>
      <c r="J144" s="102"/>
      <c r="K144" s="102"/>
      <c r="L144" s="102"/>
      <c r="M144" s="102"/>
      <c r="N144" s="188">
        <f>SUM(N145)</f>
        <v>0</v>
      </c>
      <c r="O144" s="189"/>
      <c r="P144" s="189"/>
      <c r="Q144" s="189"/>
      <c r="R144" s="98"/>
    </row>
    <row r="145" spans="2:18" s="1" customFormat="1" ht="22.5" customHeight="1">
      <c r="B145" s="103"/>
      <c r="C145" s="104">
        <v>9</v>
      </c>
      <c r="D145" s="104" t="s">
        <v>131</v>
      </c>
      <c r="E145" s="105" t="s">
        <v>353</v>
      </c>
      <c r="F145" s="177" t="s">
        <v>354</v>
      </c>
      <c r="G145" s="178"/>
      <c r="H145" s="178"/>
      <c r="I145" s="178"/>
      <c r="J145" s="106" t="s">
        <v>156</v>
      </c>
      <c r="K145" s="107">
        <v>639.12</v>
      </c>
      <c r="L145" s="179"/>
      <c r="M145" s="180"/>
      <c r="N145" s="181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324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SUM(N147:Q151)</f>
        <v>0</v>
      </c>
      <c r="O146" s="189"/>
      <c r="P146" s="189"/>
      <c r="Q146" s="189"/>
      <c r="R146" s="98"/>
    </row>
    <row r="147" spans="2:18" s="1" customFormat="1" ht="22.5" customHeight="1">
      <c r="B147" s="103"/>
      <c r="C147" s="104">
        <v>10</v>
      </c>
      <c r="D147" s="104" t="s">
        <v>131</v>
      </c>
      <c r="E147" s="105" t="s">
        <v>355</v>
      </c>
      <c r="F147" s="177" t="s">
        <v>356</v>
      </c>
      <c r="G147" s="178"/>
      <c r="H147" s="178"/>
      <c r="I147" s="178"/>
      <c r="J147" s="106" t="s">
        <v>191</v>
      </c>
      <c r="K147" s="107">
        <v>6</v>
      </c>
      <c r="L147" s="179"/>
      <c r="M147" s="180"/>
      <c r="N147" s="181">
        <f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04">
        <v>11</v>
      </c>
      <c r="D148" s="104" t="s">
        <v>131</v>
      </c>
      <c r="E148" s="105" t="s">
        <v>357</v>
      </c>
      <c r="F148" s="177" t="s">
        <v>358</v>
      </c>
      <c r="G148" s="178"/>
      <c r="H148" s="178"/>
      <c r="I148" s="178"/>
      <c r="J148" s="106" t="s">
        <v>133</v>
      </c>
      <c r="K148" s="107">
        <v>8.8</v>
      </c>
      <c r="L148" s="179"/>
      <c r="M148" s="180"/>
      <c r="N148" s="181">
        <f>ROUND(L148*K148,2)</f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>
        <v>12</v>
      </c>
      <c r="D149" s="104" t="s">
        <v>131</v>
      </c>
      <c r="E149" s="105" t="s">
        <v>359</v>
      </c>
      <c r="F149" s="177" t="s">
        <v>360</v>
      </c>
      <c r="G149" s="178"/>
      <c r="H149" s="178"/>
      <c r="I149" s="178"/>
      <c r="J149" s="106" t="s">
        <v>191</v>
      </c>
      <c r="K149" s="107">
        <v>6</v>
      </c>
      <c r="L149" s="179"/>
      <c r="M149" s="180"/>
      <c r="N149" s="181">
        <f>ROUND(L149*K149,2)</f>
        <v>0</v>
      </c>
      <c r="O149" s="178"/>
      <c r="P149" s="178"/>
      <c r="Q149" s="178"/>
      <c r="R149" s="108"/>
    </row>
    <row r="150" spans="2:18" s="1" customFormat="1" ht="69.75" customHeight="1">
      <c r="B150" s="103"/>
      <c r="C150" s="104">
        <v>13</v>
      </c>
      <c r="D150" s="104" t="s">
        <v>131</v>
      </c>
      <c r="E150" s="105" t="s">
        <v>361</v>
      </c>
      <c r="F150" s="177" t="s">
        <v>362</v>
      </c>
      <c r="G150" s="178"/>
      <c r="H150" s="178"/>
      <c r="I150" s="178"/>
      <c r="J150" s="209" t="s">
        <v>368</v>
      </c>
      <c r="K150" s="107">
        <v>1</v>
      </c>
      <c r="L150" s="179"/>
      <c r="M150" s="180"/>
      <c r="N150" s="181">
        <f>ROUND(L150*K150,2)</f>
        <v>0</v>
      </c>
      <c r="O150" s="178"/>
      <c r="P150" s="178"/>
      <c r="Q150" s="178"/>
      <c r="R150" s="108"/>
    </row>
    <row r="151" spans="2:18" s="1" customFormat="1" ht="31.5" customHeight="1">
      <c r="B151" s="103"/>
      <c r="C151" s="104">
        <v>14</v>
      </c>
      <c r="D151" s="104" t="s">
        <v>131</v>
      </c>
      <c r="E151" s="105" t="s">
        <v>363</v>
      </c>
      <c r="F151" s="177" t="s">
        <v>364</v>
      </c>
      <c r="G151" s="178"/>
      <c r="H151" s="178"/>
      <c r="I151" s="178"/>
      <c r="J151" s="106" t="s">
        <v>191</v>
      </c>
      <c r="K151" s="107">
        <v>6</v>
      </c>
      <c r="L151" s="179"/>
      <c r="M151" s="180"/>
      <c r="N151" s="181">
        <f>ROUND(L151*K151,2)</f>
        <v>0</v>
      </c>
      <c r="O151" s="178"/>
      <c r="P151" s="178"/>
      <c r="Q151" s="178"/>
      <c r="R151" s="108"/>
    </row>
    <row r="152" spans="2:18" s="10" customFormat="1" ht="36.75" customHeight="1">
      <c r="B152" s="95"/>
      <c r="C152" s="96"/>
      <c r="D152" s="97" t="s">
        <v>325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190">
        <f>N153</f>
        <v>0</v>
      </c>
      <c r="O152" s="191"/>
      <c r="P152" s="191"/>
      <c r="Q152" s="191"/>
      <c r="R152" s="98"/>
    </row>
    <row r="153" spans="2:18" s="10" customFormat="1" ht="19.5" customHeight="1">
      <c r="B153" s="95"/>
      <c r="C153" s="96"/>
      <c r="D153" s="102" t="s">
        <v>326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98">
        <f>SUM(N154)</f>
        <v>0</v>
      </c>
      <c r="O153" s="199"/>
      <c r="P153" s="199"/>
      <c r="Q153" s="199"/>
      <c r="R153" s="98"/>
    </row>
    <row r="154" spans="2:18" s="1" customFormat="1" ht="22.5" customHeight="1">
      <c r="B154" s="103"/>
      <c r="C154" s="104">
        <v>15</v>
      </c>
      <c r="D154" s="104" t="s">
        <v>131</v>
      </c>
      <c r="E154" s="105" t="s">
        <v>366</v>
      </c>
      <c r="F154" s="177" t="s">
        <v>367</v>
      </c>
      <c r="G154" s="178"/>
      <c r="H154" s="178"/>
      <c r="I154" s="178"/>
      <c r="J154" s="106" t="s">
        <v>368</v>
      </c>
      <c r="K154" s="107">
        <v>1</v>
      </c>
      <c r="L154" s="179"/>
      <c r="M154" s="180"/>
      <c r="N154" s="181">
        <f>ROUND(L154*K154,2)</f>
        <v>0</v>
      </c>
      <c r="O154" s="178"/>
      <c r="P154" s="178"/>
      <c r="Q154" s="178"/>
      <c r="R154" s="108"/>
    </row>
    <row r="155" spans="2:18" s="1" customFormat="1" ht="6.75" customHeight="1"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1"/>
    </row>
  </sheetData>
  <sheetProtection/>
  <mergeCells count="120">
    <mergeCell ref="N153:Q153"/>
    <mergeCell ref="H1:K1"/>
    <mergeCell ref="N143:Q143"/>
    <mergeCell ref="N144:Q144"/>
    <mergeCell ref="N132:Q132"/>
    <mergeCell ref="N136:Q136"/>
    <mergeCell ref="N141:Q141"/>
    <mergeCell ref="F148:I148"/>
    <mergeCell ref="L148:M148"/>
    <mergeCell ref="N148:Q148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N152:Q152"/>
    <mergeCell ref="F149:I149"/>
    <mergeCell ref="L149:M149"/>
    <mergeCell ref="N149:Q149"/>
    <mergeCell ref="F147:I147"/>
    <mergeCell ref="L147:M147"/>
    <mergeCell ref="N147:Q147"/>
    <mergeCell ref="N146:Q146"/>
    <mergeCell ref="F145:I145"/>
    <mergeCell ref="L145:M145"/>
    <mergeCell ref="N145:Q145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N134:Q134"/>
    <mergeCell ref="F137:I137"/>
    <mergeCell ref="L137:M137"/>
    <mergeCell ref="N137:Q137"/>
    <mergeCell ref="F138:I138"/>
    <mergeCell ref="L138:M138"/>
    <mergeCell ref="N138:Q138"/>
    <mergeCell ref="N130:Q130"/>
    <mergeCell ref="N131:Q131"/>
    <mergeCell ref="F135:I135"/>
    <mergeCell ref="L135:M135"/>
    <mergeCell ref="N135:Q135"/>
    <mergeCell ref="F133:I133"/>
    <mergeCell ref="L133:M133"/>
    <mergeCell ref="N133:Q133"/>
    <mergeCell ref="F134:I134"/>
    <mergeCell ref="L134:M134"/>
    <mergeCell ref="F122:P122"/>
    <mergeCell ref="M124:P124"/>
    <mergeCell ref="M126:Q126"/>
    <mergeCell ref="M127:Q127"/>
    <mergeCell ref="F129:I129"/>
    <mergeCell ref="L129:M129"/>
    <mergeCell ref="N129:Q129"/>
    <mergeCell ref="N109:Q109"/>
    <mergeCell ref="L111:Q111"/>
    <mergeCell ref="C117:Q117"/>
    <mergeCell ref="F119:P119"/>
    <mergeCell ref="F121:P121"/>
    <mergeCell ref="F120:P120"/>
    <mergeCell ref="N95:Q95"/>
    <mergeCell ref="N96:Q96"/>
    <mergeCell ref="N104:Q104"/>
    <mergeCell ref="N92:Q92"/>
    <mergeCell ref="N93:Q93"/>
    <mergeCell ref="N94:Q94"/>
    <mergeCell ref="N97:Q97"/>
    <mergeCell ref="N98:Q98"/>
    <mergeCell ref="N99:Q99"/>
    <mergeCell ref="M86:Q86"/>
    <mergeCell ref="C88:G88"/>
    <mergeCell ref="N88:Q88"/>
    <mergeCell ref="N90:Q90"/>
    <mergeCell ref="N91:Q91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9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showGridLines="0" zoomScalePageLayoutView="0" workbookViewId="0" topLeftCell="A1">
      <pane ySplit="1" topLeftCell="A120" activePane="bottomLeft" state="frozen"/>
      <selection pane="topLeft" activeCell="A1" sqref="A1"/>
      <selection pane="bottomLeft" activeCell="L121" sqref="L121:M1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s="1" customFormat="1" ht="32.25" customHeight="1">
      <c r="B7" s="25"/>
      <c r="C7" s="26"/>
      <c r="D7" s="21" t="s">
        <v>97</v>
      </c>
      <c r="E7" s="26"/>
      <c r="F7" s="133" t="s">
        <v>369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26"/>
      <c r="R7" s="27"/>
    </row>
    <row r="8" spans="2:18" s="1" customFormat="1" ht="14.25" customHeight="1">
      <c r="B8" s="25"/>
      <c r="C8" s="26"/>
      <c r="D8" s="22" t="s">
        <v>10</v>
      </c>
      <c r="E8" s="26"/>
      <c r="F8" s="20" t="s">
        <v>2</v>
      </c>
      <c r="G8" s="26"/>
      <c r="H8" s="26"/>
      <c r="I8" s="26"/>
      <c r="J8" s="26"/>
      <c r="K8" s="26"/>
      <c r="L8" s="26"/>
      <c r="M8" s="22" t="s">
        <v>11</v>
      </c>
      <c r="N8" s="26"/>
      <c r="O8" s="20" t="s">
        <v>2</v>
      </c>
      <c r="P8" s="26"/>
      <c r="Q8" s="26"/>
      <c r="R8" s="27"/>
    </row>
    <row r="9" spans="2:18" s="1" customFormat="1" ht="14.25" customHeight="1">
      <c r="B9" s="25"/>
      <c r="C9" s="26"/>
      <c r="D9" s="22" t="s">
        <v>12</v>
      </c>
      <c r="E9" s="26"/>
      <c r="F9" s="20" t="s">
        <v>13</v>
      </c>
      <c r="G9" s="26"/>
      <c r="H9" s="26"/>
      <c r="I9" s="26"/>
      <c r="J9" s="26"/>
      <c r="K9" s="26"/>
      <c r="L9" s="26"/>
      <c r="M9" s="22" t="s">
        <v>14</v>
      </c>
      <c r="N9" s="26"/>
      <c r="O9" s="169">
        <f>'Rekapitulácia stavby'!AN8</f>
        <v>0</v>
      </c>
      <c r="P9" s="147"/>
      <c r="Q9" s="26"/>
      <c r="R9" s="27"/>
    </row>
    <row r="10" spans="2:18" s="1" customFormat="1" ht="10.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2:18" s="1" customFormat="1" ht="14.25" customHeight="1">
      <c r="B11" s="25"/>
      <c r="C11" s="26"/>
      <c r="D11" s="22" t="s">
        <v>15</v>
      </c>
      <c r="E11" s="26"/>
      <c r="F11" s="26"/>
      <c r="G11" s="26"/>
      <c r="H11" s="26"/>
      <c r="I11" s="26"/>
      <c r="J11" s="26"/>
      <c r="K11" s="26"/>
      <c r="L11" s="26"/>
      <c r="M11" s="22" t="s">
        <v>16</v>
      </c>
      <c r="N11" s="26"/>
      <c r="O11" s="132" t="s">
        <v>2</v>
      </c>
      <c r="P11" s="147"/>
      <c r="Q11" s="26"/>
      <c r="R11" s="27"/>
    </row>
    <row r="12" spans="2:18" s="1" customFormat="1" ht="18" customHeight="1">
      <c r="B12" s="25"/>
      <c r="C12" s="26"/>
      <c r="D12" s="26"/>
      <c r="E12" s="20" t="s">
        <v>17</v>
      </c>
      <c r="F12" s="26"/>
      <c r="G12" s="26"/>
      <c r="H12" s="26"/>
      <c r="I12" s="26"/>
      <c r="J12" s="26"/>
      <c r="K12" s="26"/>
      <c r="L12" s="26"/>
      <c r="M12" s="22" t="s">
        <v>18</v>
      </c>
      <c r="N12" s="26"/>
      <c r="O12" s="132" t="s">
        <v>2</v>
      </c>
      <c r="P12" s="147"/>
      <c r="Q12" s="26"/>
      <c r="R12" s="27"/>
    </row>
    <row r="13" spans="2:18" s="1" customFormat="1" ht="6.75" customHeight="1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2:18" s="1" customFormat="1" ht="14.25" customHeight="1">
      <c r="B14" s="25"/>
      <c r="C14" s="26"/>
      <c r="D14" s="22" t="s">
        <v>19</v>
      </c>
      <c r="E14" s="26"/>
      <c r="F14" s="26"/>
      <c r="G14" s="26"/>
      <c r="H14" s="26"/>
      <c r="I14" s="26"/>
      <c r="J14" s="26"/>
      <c r="K14" s="26"/>
      <c r="L14" s="26"/>
      <c r="M14" s="22" t="s">
        <v>16</v>
      </c>
      <c r="N14" s="26"/>
      <c r="O14" s="132">
        <f>IF('Rekapitulácia stavby'!AN13="","",'Rekapitulácia stavby'!AN13)</f>
      </c>
      <c r="P14" s="147"/>
      <c r="Q14" s="26"/>
      <c r="R14" s="27"/>
    </row>
    <row r="15" spans="2:18" s="1" customFormat="1" ht="18" customHeight="1">
      <c r="B15" s="25"/>
      <c r="C15" s="26"/>
      <c r="D15" s="26"/>
      <c r="E15" s="20">
        <f>IF('Rekapitulácia stavby'!E14="","",'Rekapitulácia stavby'!E14)</f>
      </c>
      <c r="F15" s="26"/>
      <c r="G15" s="26"/>
      <c r="H15" s="26"/>
      <c r="I15" s="26"/>
      <c r="J15" s="26"/>
      <c r="K15" s="26"/>
      <c r="L15" s="26"/>
      <c r="M15" s="22" t="s">
        <v>18</v>
      </c>
      <c r="N15" s="26"/>
      <c r="O15" s="132">
        <f>IF('Rekapitulácia stavby'!AN14="","",'Rekapitulácia stavby'!AN14)</f>
      </c>
      <c r="P15" s="147"/>
      <c r="Q15" s="26"/>
      <c r="R15" s="27"/>
    </row>
    <row r="16" spans="2:18" s="1" customFormat="1" ht="6.75" customHeight="1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2:18" s="1" customFormat="1" ht="14.25" customHeight="1">
      <c r="B17" s="25"/>
      <c r="C17" s="26"/>
      <c r="D17" s="22" t="s">
        <v>20</v>
      </c>
      <c r="E17" s="26"/>
      <c r="F17" s="26"/>
      <c r="G17" s="26"/>
      <c r="H17" s="26"/>
      <c r="I17" s="26"/>
      <c r="J17" s="26"/>
      <c r="K17" s="26"/>
      <c r="L17" s="26"/>
      <c r="M17" s="22" t="s">
        <v>16</v>
      </c>
      <c r="N17" s="26"/>
      <c r="O17" s="132" t="s">
        <v>2</v>
      </c>
      <c r="P17" s="147"/>
      <c r="Q17" s="26"/>
      <c r="R17" s="27"/>
    </row>
    <row r="18" spans="2:18" s="1" customFormat="1" ht="18" customHeight="1">
      <c r="B18" s="25"/>
      <c r="C18" s="26"/>
      <c r="D18" s="26"/>
      <c r="E18" s="20" t="s">
        <v>21</v>
      </c>
      <c r="F18" s="26"/>
      <c r="G18" s="26"/>
      <c r="H18" s="26"/>
      <c r="I18" s="26"/>
      <c r="J18" s="26"/>
      <c r="K18" s="26"/>
      <c r="L18" s="26"/>
      <c r="M18" s="22" t="s">
        <v>18</v>
      </c>
      <c r="N18" s="26"/>
      <c r="O18" s="132" t="s">
        <v>2</v>
      </c>
      <c r="P18" s="147"/>
      <c r="Q18" s="26"/>
      <c r="R18" s="27"/>
    </row>
    <row r="19" spans="2:18" s="1" customFormat="1" ht="6.75" customHeight="1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2:18" s="1" customFormat="1" ht="14.25" customHeight="1">
      <c r="B20" s="25"/>
      <c r="C20" s="26"/>
      <c r="D20" s="22" t="s">
        <v>22</v>
      </c>
      <c r="E20" s="26"/>
      <c r="F20" s="26"/>
      <c r="G20" s="26"/>
      <c r="H20" s="26"/>
      <c r="I20" s="26"/>
      <c r="J20" s="26"/>
      <c r="K20" s="26"/>
      <c r="L20" s="26"/>
      <c r="M20" s="22" t="s">
        <v>16</v>
      </c>
      <c r="N20" s="26"/>
      <c r="O20" s="132" t="s">
        <v>2</v>
      </c>
      <c r="P20" s="147"/>
      <c r="Q20" s="26"/>
      <c r="R20" s="27"/>
    </row>
    <row r="21" spans="2:18" s="1" customFormat="1" ht="18" customHeight="1">
      <c r="B21" s="25"/>
      <c r="C21" s="26"/>
      <c r="D21" s="26"/>
      <c r="E21" s="20"/>
      <c r="F21" s="26"/>
      <c r="G21" s="26"/>
      <c r="H21" s="26"/>
      <c r="I21" s="26"/>
      <c r="J21" s="26"/>
      <c r="K21" s="26"/>
      <c r="L21" s="26"/>
      <c r="M21" s="22" t="s">
        <v>18</v>
      </c>
      <c r="N21" s="26"/>
      <c r="O21" s="132" t="s">
        <v>2</v>
      </c>
      <c r="P21" s="147"/>
      <c r="Q21" s="26"/>
      <c r="R21" s="27"/>
    </row>
    <row r="22" spans="2:18" s="1" customFormat="1" ht="6.75" customHeight="1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2:18" s="1" customFormat="1" ht="14.25" customHeight="1">
      <c r="B23" s="25"/>
      <c r="C23" s="26"/>
      <c r="D23" s="22" t="s">
        <v>23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22.5" customHeight="1">
      <c r="B24" s="25"/>
      <c r="C24" s="26"/>
      <c r="D24" s="26"/>
      <c r="E24" s="134" t="s">
        <v>2</v>
      </c>
      <c r="F24" s="147"/>
      <c r="G24" s="147"/>
      <c r="H24" s="147"/>
      <c r="I24" s="147"/>
      <c r="J24" s="147"/>
      <c r="K24" s="147"/>
      <c r="L24" s="147"/>
      <c r="M24" s="26"/>
      <c r="N24" s="26"/>
      <c r="O24" s="26"/>
      <c r="P24" s="26"/>
      <c r="Q24" s="26"/>
      <c r="R24" s="27"/>
    </row>
    <row r="25" spans="2:18" s="1" customFormat="1" ht="6.7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26"/>
      <c r="R26" s="27"/>
    </row>
    <row r="27" spans="2:18" s="1" customFormat="1" ht="14.25" customHeight="1">
      <c r="B27" s="25"/>
      <c r="C27" s="26"/>
      <c r="D27" s="76" t="s">
        <v>103</v>
      </c>
      <c r="E27" s="26"/>
      <c r="F27" s="26"/>
      <c r="G27" s="26"/>
      <c r="H27" s="26"/>
      <c r="I27" s="26"/>
      <c r="J27" s="26"/>
      <c r="K27" s="26"/>
      <c r="L27" s="26"/>
      <c r="M27" s="135">
        <f>N88</f>
        <v>0</v>
      </c>
      <c r="N27" s="147"/>
      <c r="O27" s="147"/>
      <c r="P27" s="147"/>
      <c r="Q27" s="26"/>
      <c r="R27" s="27"/>
    </row>
    <row r="28" spans="2:18" s="1" customFormat="1" ht="14.25" customHeight="1">
      <c r="B28" s="25"/>
      <c r="C28" s="26"/>
      <c r="D28" s="24" t="s">
        <v>104</v>
      </c>
      <c r="E28" s="26"/>
      <c r="F28" s="26"/>
      <c r="G28" s="26"/>
      <c r="H28" s="26"/>
      <c r="I28" s="26"/>
      <c r="J28" s="26"/>
      <c r="K28" s="26"/>
      <c r="L28" s="26"/>
      <c r="M28" s="135">
        <f>N100</f>
        <v>0</v>
      </c>
      <c r="N28" s="147"/>
      <c r="O28" s="147"/>
      <c r="P28" s="147"/>
      <c r="Q28" s="26"/>
      <c r="R28" s="27"/>
    </row>
    <row r="29" spans="2:18" s="1" customFormat="1" ht="6.7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2:18" s="1" customFormat="1" ht="24.75" customHeight="1">
      <c r="B30" s="25"/>
      <c r="C30" s="26"/>
      <c r="D30" s="77" t="s">
        <v>26</v>
      </c>
      <c r="E30" s="26"/>
      <c r="F30" s="26"/>
      <c r="G30" s="26"/>
      <c r="H30" s="26"/>
      <c r="I30" s="26"/>
      <c r="J30" s="26"/>
      <c r="K30" s="26"/>
      <c r="L30" s="26"/>
      <c r="M30" s="170">
        <f>ROUND(M27+M28,2)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26"/>
      <c r="R31" s="27"/>
    </row>
    <row r="32" spans="2:18" s="1" customFormat="1" ht="14.25" customHeight="1">
      <c r="B32" s="25"/>
      <c r="C32" s="26"/>
      <c r="D32" s="32" t="s">
        <v>27</v>
      </c>
      <c r="E32" s="32" t="s">
        <v>28</v>
      </c>
      <c r="F32" s="33">
        <v>0.2</v>
      </c>
      <c r="G32" s="78" t="s">
        <v>29</v>
      </c>
      <c r="H32" s="171">
        <f>M30</f>
        <v>0</v>
      </c>
      <c r="I32" s="147"/>
      <c r="J32" s="147"/>
      <c r="K32" s="26"/>
      <c r="L32" s="26"/>
      <c r="M32" s="171">
        <f>H32*F32</f>
        <v>0</v>
      </c>
      <c r="N32" s="147"/>
      <c r="O32" s="147"/>
      <c r="P32" s="147"/>
      <c r="Q32" s="26"/>
      <c r="R32" s="27"/>
    </row>
    <row r="33" spans="2:18" s="1" customFormat="1" ht="14.25" customHeight="1">
      <c r="B33" s="25"/>
      <c r="C33" s="26"/>
      <c r="D33" s="26"/>
      <c r="E33" s="32" t="s">
        <v>30</v>
      </c>
      <c r="F33" s="33">
        <v>0.2</v>
      </c>
      <c r="G33" s="78" t="s">
        <v>29</v>
      </c>
      <c r="H33" s="171"/>
      <c r="I33" s="147"/>
      <c r="J33" s="147"/>
      <c r="K33" s="26"/>
      <c r="L33" s="26"/>
      <c r="M33" s="171"/>
      <c r="N33" s="147"/>
      <c r="O33" s="147"/>
      <c r="P33" s="147"/>
      <c r="Q33" s="26"/>
      <c r="R33" s="27"/>
    </row>
    <row r="34" spans="2:18" s="1" customFormat="1" ht="14.25" customHeight="1" hidden="1">
      <c r="B34" s="25"/>
      <c r="C34" s="26"/>
      <c r="D34" s="26"/>
      <c r="E34" s="32" t="s">
        <v>31</v>
      </c>
      <c r="F34" s="33">
        <v>0.2</v>
      </c>
      <c r="G34" s="78" t="s">
        <v>29</v>
      </c>
      <c r="H34" s="171" t="e">
        <f>ROUND((SUM(#REF!)+SUM(#REF!)),2)</f>
        <v>#REF!</v>
      </c>
      <c r="I34" s="147"/>
      <c r="J34" s="147"/>
      <c r="K34" s="26"/>
      <c r="L34" s="26"/>
      <c r="M34" s="171">
        <v>0</v>
      </c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32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33</v>
      </c>
      <c r="F36" s="33">
        <v>0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6.7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2:18" s="1" customFormat="1" ht="24.75" customHeight="1">
      <c r="B38" s="25"/>
      <c r="C38" s="75"/>
      <c r="D38" s="79" t="s">
        <v>34</v>
      </c>
      <c r="E38" s="64"/>
      <c r="F38" s="64"/>
      <c r="G38" s="80" t="s">
        <v>35</v>
      </c>
      <c r="H38" s="81" t="s">
        <v>36</v>
      </c>
      <c r="I38" s="64"/>
      <c r="J38" s="64"/>
      <c r="K38" s="64"/>
      <c r="L38" s="172">
        <f>SUM(M30:M36)</f>
        <v>0</v>
      </c>
      <c r="M38" s="152"/>
      <c r="N38" s="152"/>
      <c r="O38" s="152"/>
      <c r="P38" s="154"/>
      <c r="Q38" s="75"/>
      <c r="R38" s="27"/>
    </row>
    <row r="39" spans="2:18" s="1" customFormat="1" ht="14.2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ht="13.5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s="1" customFormat="1" ht="36.75" customHeight="1">
      <c r="B79" s="25"/>
      <c r="C79" s="59" t="s">
        <v>97</v>
      </c>
      <c r="D79" s="26"/>
      <c r="E79" s="26"/>
      <c r="F79" s="148" t="str">
        <f>F7</f>
        <v>03 - Elektroinštalácia</v>
      </c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26"/>
      <c r="R79" s="27"/>
    </row>
    <row r="80" spans="2:18" s="1" customFormat="1" ht="6.75" customHeight="1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/>
    </row>
    <row r="81" spans="2:18" s="1" customFormat="1" ht="18" customHeight="1">
      <c r="B81" s="25"/>
      <c r="C81" s="22" t="s">
        <v>12</v>
      </c>
      <c r="D81" s="26"/>
      <c r="E81" s="26"/>
      <c r="F81" s="20" t="str">
        <f>F9</f>
        <v>Kalinovska 9, Košice</v>
      </c>
      <c r="G81" s="26"/>
      <c r="H81" s="26"/>
      <c r="I81" s="26"/>
      <c r="J81" s="26"/>
      <c r="K81" s="22" t="s">
        <v>14</v>
      </c>
      <c r="L81" s="26"/>
      <c r="M81" s="169">
        <f>IF(O9="","",O9)</f>
        <v>0</v>
      </c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5">
      <c r="B83" s="25"/>
      <c r="C83" s="22" t="s">
        <v>15</v>
      </c>
      <c r="D83" s="26"/>
      <c r="E83" s="26"/>
      <c r="F83" s="20" t="str">
        <f>E12</f>
        <v>Mesto Košice, Trieda SNP 48/A, Košice</v>
      </c>
      <c r="G83" s="26"/>
      <c r="H83" s="26"/>
      <c r="I83" s="26"/>
      <c r="J83" s="26"/>
      <c r="K83" s="22" t="s">
        <v>20</v>
      </c>
      <c r="L83" s="26"/>
      <c r="M83" s="132" t="str">
        <f>E18</f>
        <v>Progressum s.r.o. </v>
      </c>
      <c r="N83" s="147"/>
      <c r="O83" s="147"/>
      <c r="P83" s="147"/>
      <c r="Q83" s="147"/>
      <c r="R83" s="27"/>
    </row>
    <row r="84" spans="2:18" s="1" customFormat="1" ht="14.25" customHeight="1">
      <c r="B84" s="25"/>
      <c r="C84" s="22" t="s">
        <v>19</v>
      </c>
      <c r="D84" s="26"/>
      <c r="E84" s="26"/>
      <c r="F84" s="20">
        <f>IF(E15="","",E15)</f>
      </c>
      <c r="G84" s="26"/>
      <c r="H84" s="26"/>
      <c r="I84" s="26"/>
      <c r="J84" s="26"/>
      <c r="K84" s="22" t="s">
        <v>22</v>
      </c>
      <c r="L84" s="26"/>
      <c r="M84" s="132">
        <f>E21</f>
        <v>0</v>
      </c>
      <c r="N84" s="147"/>
      <c r="O84" s="147"/>
      <c r="P84" s="147"/>
      <c r="Q84" s="147"/>
      <c r="R84" s="27"/>
    </row>
    <row r="85" spans="2:18" s="1" customFormat="1" ht="9.75" customHeight="1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7"/>
    </row>
    <row r="86" spans="2:18" s="1" customFormat="1" ht="29.25" customHeight="1">
      <c r="B86" s="25"/>
      <c r="C86" s="174" t="s">
        <v>106</v>
      </c>
      <c r="D86" s="175"/>
      <c r="E86" s="175"/>
      <c r="F86" s="175"/>
      <c r="G86" s="175"/>
      <c r="H86" s="75"/>
      <c r="I86" s="75"/>
      <c r="J86" s="75"/>
      <c r="K86" s="75"/>
      <c r="L86" s="75"/>
      <c r="M86" s="75"/>
      <c r="N86" s="174" t="s">
        <v>107</v>
      </c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82" t="s">
        <v>108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66">
        <f>N89</f>
        <v>0</v>
      </c>
      <c r="O88" s="147"/>
      <c r="P88" s="147"/>
      <c r="Q88" s="147"/>
      <c r="R88" s="27"/>
    </row>
    <row r="89" spans="2:18" s="7" customFormat="1" ht="24.75" customHeight="1">
      <c r="B89" s="83"/>
      <c r="C89" s="84"/>
      <c r="D89" s="85" t="s">
        <v>370</v>
      </c>
      <c r="E89" s="84"/>
      <c r="F89" s="84"/>
      <c r="G89" s="84"/>
      <c r="H89" s="84"/>
      <c r="I89" s="84"/>
      <c r="J89" s="84"/>
      <c r="K89" s="84"/>
      <c r="L89" s="84"/>
      <c r="M89" s="84"/>
      <c r="N89" s="195">
        <f>N119</f>
        <v>0</v>
      </c>
      <c r="O89" s="196"/>
      <c r="P89" s="196"/>
      <c r="Q89" s="196"/>
      <c r="R89" s="86"/>
    </row>
    <row r="90" spans="2:18" s="8" customFormat="1" ht="19.5" customHeight="1">
      <c r="B90" s="87"/>
      <c r="C90" s="72"/>
      <c r="D90" s="88"/>
      <c r="E90" s="72"/>
      <c r="F90" s="72"/>
      <c r="G90" s="72"/>
      <c r="H90" s="72"/>
      <c r="I90" s="72"/>
      <c r="J90" s="72"/>
      <c r="K90" s="72"/>
      <c r="L90" s="72"/>
      <c r="M90" s="72"/>
      <c r="N90" s="159"/>
      <c r="O90" s="160"/>
      <c r="P90" s="160"/>
      <c r="Q90" s="160"/>
      <c r="R90" s="89"/>
    </row>
    <row r="91" spans="2:18" s="8" customFormat="1" ht="19.5" customHeight="1">
      <c r="B91" s="87"/>
      <c r="C91" s="72"/>
      <c r="D91" s="88"/>
      <c r="E91" s="72"/>
      <c r="F91" s="72"/>
      <c r="G91" s="72"/>
      <c r="H91" s="72"/>
      <c r="I91" s="72"/>
      <c r="J91" s="72"/>
      <c r="K91" s="72"/>
      <c r="L91" s="72"/>
      <c r="M91" s="72"/>
      <c r="N91" s="159"/>
      <c r="O91" s="160"/>
      <c r="P91" s="160"/>
      <c r="Q91" s="160"/>
      <c r="R91" s="89"/>
    </row>
    <row r="92" spans="2:18" s="8" customFormat="1" ht="19.5" customHeight="1">
      <c r="B92" s="87"/>
      <c r="C92" s="72"/>
      <c r="D92" s="88"/>
      <c r="E92" s="72"/>
      <c r="F92" s="72"/>
      <c r="G92" s="72"/>
      <c r="H92" s="72"/>
      <c r="I92" s="72"/>
      <c r="J92" s="72"/>
      <c r="K92" s="72"/>
      <c r="L92" s="72"/>
      <c r="M92" s="72"/>
      <c r="N92" s="159"/>
      <c r="O92" s="160"/>
      <c r="P92" s="160"/>
      <c r="Q92" s="160"/>
      <c r="R92" s="89"/>
    </row>
    <row r="93" spans="2:18" s="8" customFormat="1" ht="19.5" customHeight="1">
      <c r="B93" s="87"/>
      <c r="C93" s="72"/>
      <c r="D93" s="88"/>
      <c r="E93" s="72"/>
      <c r="F93" s="72"/>
      <c r="G93" s="72"/>
      <c r="H93" s="72"/>
      <c r="I93" s="72"/>
      <c r="J93" s="72"/>
      <c r="K93" s="72"/>
      <c r="L93" s="72"/>
      <c r="M93" s="72"/>
      <c r="N93" s="159"/>
      <c r="O93" s="160"/>
      <c r="P93" s="160"/>
      <c r="Q93" s="160"/>
      <c r="R93" s="89"/>
    </row>
    <row r="94" spans="2:18" s="8" customFormat="1" ht="19.5" customHeight="1">
      <c r="B94" s="87"/>
      <c r="C94" s="72"/>
      <c r="D94" s="88"/>
      <c r="E94" s="72"/>
      <c r="F94" s="72"/>
      <c r="G94" s="72"/>
      <c r="H94" s="72"/>
      <c r="I94" s="72"/>
      <c r="J94" s="72"/>
      <c r="K94" s="72"/>
      <c r="L94" s="72"/>
      <c r="M94" s="72"/>
      <c r="N94" s="159"/>
      <c r="O94" s="160"/>
      <c r="P94" s="160"/>
      <c r="Q94" s="160"/>
      <c r="R94" s="89"/>
    </row>
    <row r="95" spans="2:18" s="8" customFormat="1" ht="19.5" customHeight="1">
      <c r="B95" s="87"/>
      <c r="C95" s="72"/>
      <c r="D95" s="88"/>
      <c r="E95" s="72"/>
      <c r="F95" s="72"/>
      <c r="G95" s="72"/>
      <c r="H95" s="72"/>
      <c r="I95" s="72"/>
      <c r="J95" s="72"/>
      <c r="K95" s="72"/>
      <c r="L95" s="72"/>
      <c r="M95" s="72"/>
      <c r="N95" s="159"/>
      <c r="O95" s="160"/>
      <c r="P95" s="160"/>
      <c r="Q95" s="160"/>
      <c r="R95" s="89"/>
    </row>
    <row r="96" spans="2:18" s="8" customFormat="1" ht="19.5" customHeight="1">
      <c r="B96" s="87"/>
      <c r="C96" s="72"/>
      <c r="D96" s="88"/>
      <c r="E96" s="72"/>
      <c r="F96" s="72"/>
      <c r="G96" s="72"/>
      <c r="H96" s="72"/>
      <c r="I96" s="72"/>
      <c r="J96" s="72"/>
      <c r="K96" s="72"/>
      <c r="L96" s="72"/>
      <c r="M96" s="72"/>
      <c r="N96" s="159"/>
      <c r="O96" s="160"/>
      <c r="P96" s="160"/>
      <c r="Q96" s="160"/>
      <c r="R96" s="89"/>
    </row>
    <row r="97" spans="2:18" s="7" customFormat="1" ht="24.75" customHeight="1">
      <c r="B97" s="83"/>
      <c r="C97" s="84"/>
      <c r="R97" s="86"/>
    </row>
    <row r="98" spans="2:18" s="7" customFormat="1" ht="24.75" customHeight="1">
      <c r="B98" s="83"/>
      <c r="C98" s="84"/>
      <c r="D98" s="85"/>
      <c r="E98" s="84"/>
      <c r="F98" s="84"/>
      <c r="G98" s="84"/>
      <c r="H98" s="84"/>
      <c r="I98" s="84"/>
      <c r="J98" s="84"/>
      <c r="K98" s="84"/>
      <c r="L98" s="84"/>
      <c r="M98" s="84"/>
      <c r="N98" s="195"/>
      <c r="O98" s="196"/>
      <c r="P98" s="196"/>
      <c r="Q98" s="196"/>
      <c r="R98" s="86"/>
    </row>
    <row r="99" spans="2:18" s="1" customFormat="1" ht="21.75" customHeight="1"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7"/>
    </row>
    <row r="100" spans="2:18" s="1" customFormat="1" ht="29.25" customHeight="1">
      <c r="B100" s="25"/>
      <c r="C100" s="82" t="s">
        <v>122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176">
        <v>0</v>
      </c>
      <c r="O100" s="147"/>
      <c r="P100" s="147"/>
      <c r="Q100" s="147"/>
      <c r="R100" s="27"/>
    </row>
    <row r="101" spans="2:18" s="1" customFormat="1" ht="18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74" t="s">
        <v>94</v>
      </c>
      <c r="D102" s="75"/>
      <c r="E102" s="75"/>
      <c r="F102" s="75"/>
      <c r="G102" s="75"/>
      <c r="H102" s="75"/>
      <c r="I102" s="75"/>
      <c r="J102" s="75"/>
      <c r="K102" s="75"/>
      <c r="L102" s="167">
        <f>ROUND(SUM(N88+N100),2)</f>
        <v>0</v>
      </c>
      <c r="M102" s="175"/>
      <c r="N102" s="175"/>
      <c r="O102" s="175"/>
      <c r="P102" s="175"/>
      <c r="Q102" s="175"/>
      <c r="R102" s="27"/>
    </row>
    <row r="103" spans="2:18" s="1" customFormat="1" ht="6.75" customHeight="1"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1"/>
    </row>
    <row r="107" spans="2:18" s="1" customFormat="1" ht="6.75" customHeight="1"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4"/>
    </row>
    <row r="108" spans="2:18" s="1" customFormat="1" ht="36.75" customHeight="1">
      <c r="B108" s="25"/>
      <c r="C108" s="130" t="s">
        <v>123</v>
      </c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27"/>
    </row>
    <row r="109" spans="2:18" s="1" customFormat="1" ht="6.75" customHeight="1">
      <c r="B109" s="25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7"/>
    </row>
    <row r="110" spans="2:18" s="1" customFormat="1" ht="30" customHeight="1">
      <c r="B110" s="25"/>
      <c r="C110" s="22" t="s">
        <v>9</v>
      </c>
      <c r="D110" s="26"/>
      <c r="E110" s="26"/>
      <c r="F110" s="168" t="str">
        <f>F6</f>
        <v>Prvky zelenej infraštruktúry - MŠ Kalinovská 9, Košice</v>
      </c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26"/>
      <c r="R110" s="27"/>
    </row>
    <row r="111" spans="2:18" s="1" customFormat="1" ht="36.75" customHeight="1">
      <c r="B111" s="25"/>
      <c r="C111" s="59" t="s">
        <v>97</v>
      </c>
      <c r="D111" s="26"/>
      <c r="E111" s="26"/>
      <c r="F111" s="148" t="str">
        <f>F7</f>
        <v>03 - Elektroinštalácia</v>
      </c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8" customHeight="1">
      <c r="B113" s="25"/>
      <c r="C113" s="22" t="s">
        <v>12</v>
      </c>
      <c r="D113" s="26"/>
      <c r="E113" s="26"/>
      <c r="F113" s="20" t="str">
        <f>F9</f>
        <v>Kalinovska 9, Košice</v>
      </c>
      <c r="G113" s="26"/>
      <c r="H113" s="26"/>
      <c r="I113" s="26"/>
      <c r="J113" s="26"/>
      <c r="K113" s="22" t="s">
        <v>14</v>
      </c>
      <c r="L113" s="26"/>
      <c r="M113" s="169">
        <f>IF(O9="","",O9)</f>
        <v>0</v>
      </c>
      <c r="N113" s="147"/>
      <c r="O113" s="147"/>
      <c r="P113" s="147"/>
      <c r="Q113" s="26"/>
      <c r="R113" s="27"/>
    </row>
    <row r="114" spans="2:18" s="1" customFormat="1" ht="6.7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</row>
    <row r="115" spans="2:18" s="1" customFormat="1" ht="15">
      <c r="B115" s="25"/>
      <c r="C115" s="22" t="s">
        <v>15</v>
      </c>
      <c r="D115" s="26"/>
      <c r="E115" s="26"/>
      <c r="F115" s="20" t="str">
        <f>E12</f>
        <v>Mesto Košice, Trieda SNP 48/A, Košice</v>
      </c>
      <c r="G115" s="26"/>
      <c r="H115" s="26"/>
      <c r="I115" s="26"/>
      <c r="J115" s="26"/>
      <c r="K115" s="22" t="s">
        <v>20</v>
      </c>
      <c r="L115" s="26"/>
      <c r="M115" s="132" t="str">
        <f>E18</f>
        <v>Progressum s.r.o. </v>
      </c>
      <c r="N115" s="147"/>
      <c r="O115" s="147"/>
      <c r="P115" s="147"/>
      <c r="Q115" s="147"/>
      <c r="R115" s="27"/>
    </row>
    <row r="116" spans="2:18" s="1" customFormat="1" ht="14.25" customHeight="1">
      <c r="B116" s="25"/>
      <c r="C116" s="22" t="s">
        <v>19</v>
      </c>
      <c r="D116" s="26"/>
      <c r="E116" s="26"/>
      <c r="F116" s="20">
        <f>IF(E15="","",E15)</f>
      </c>
      <c r="G116" s="26"/>
      <c r="H116" s="26"/>
      <c r="I116" s="26"/>
      <c r="J116" s="26"/>
      <c r="K116" s="22" t="s">
        <v>22</v>
      </c>
      <c r="L116" s="26"/>
      <c r="M116" s="132">
        <f>E21</f>
        <v>0</v>
      </c>
      <c r="N116" s="147"/>
      <c r="O116" s="147"/>
      <c r="P116" s="147"/>
      <c r="Q116" s="147"/>
      <c r="R116" s="27"/>
    </row>
    <row r="117" spans="2:18" s="1" customFormat="1" ht="9.75" customHeight="1"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</row>
    <row r="118" spans="2:18" s="9" customFormat="1" ht="29.25" customHeight="1">
      <c r="B118" s="90"/>
      <c r="C118" s="91" t="s">
        <v>124</v>
      </c>
      <c r="D118" s="92" t="s">
        <v>125</v>
      </c>
      <c r="E118" s="92" t="s">
        <v>44</v>
      </c>
      <c r="F118" s="182" t="s">
        <v>126</v>
      </c>
      <c r="G118" s="183"/>
      <c r="H118" s="183"/>
      <c r="I118" s="183"/>
      <c r="J118" s="92" t="s">
        <v>127</v>
      </c>
      <c r="K118" s="92" t="s">
        <v>128</v>
      </c>
      <c r="L118" s="184" t="s">
        <v>129</v>
      </c>
      <c r="M118" s="183"/>
      <c r="N118" s="182" t="s">
        <v>107</v>
      </c>
      <c r="O118" s="183"/>
      <c r="P118" s="183"/>
      <c r="Q118" s="185"/>
      <c r="R118" s="93"/>
    </row>
    <row r="119" spans="2:18" s="1" customFormat="1" ht="29.25" customHeight="1">
      <c r="B119" s="25"/>
      <c r="C119" s="65" t="s">
        <v>103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192">
        <f>N120</f>
        <v>0</v>
      </c>
      <c r="O119" s="193"/>
      <c r="P119" s="193"/>
      <c r="Q119" s="193"/>
      <c r="R119" s="27"/>
    </row>
    <row r="120" spans="2:18" s="10" customFormat="1" ht="36.75" customHeight="1">
      <c r="B120" s="95"/>
      <c r="C120" s="96"/>
      <c r="D120" s="97" t="s">
        <v>370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205">
        <f>SUM(N121:Q142)</f>
        <v>0</v>
      </c>
      <c r="O120" s="206"/>
      <c r="P120" s="206"/>
      <c r="Q120" s="206"/>
      <c r="R120" s="98"/>
    </row>
    <row r="121" spans="2:18" s="1" customFormat="1" ht="22.5" customHeight="1">
      <c r="B121" s="103"/>
      <c r="C121" s="110">
        <v>1</v>
      </c>
      <c r="D121" s="110" t="s">
        <v>176</v>
      </c>
      <c r="E121" s="111" t="s">
        <v>371</v>
      </c>
      <c r="F121" s="200" t="s">
        <v>372</v>
      </c>
      <c r="G121" s="201"/>
      <c r="H121" s="201"/>
      <c r="I121" s="201"/>
      <c r="J121" s="112" t="s">
        <v>156</v>
      </c>
      <c r="K121" s="113">
        <v>640</v>
      </c>
      <c r="L121" s="202"/>
      <c r="M121" s="203"/>
      <c r="N121" s="204">
        <f aca="true" t="shared" si="0" ref="N121:N142">ROUND(L121*K121,2)</f>
        <v>0</v>
      </c>
      <c r="O121" s="178"/>
      <c r="P121" s="178"/>
      <c r="Q121" s="178"/>
      <c r="R121" s="108"/>
    </row>
    <row r="122" spans="2:18" s="1" customFormat="1" ht="22.5" customHeight="1">
      <c r="B122" s="103"/>
      <c r="C122" s="110">
        <v>2</v>
      </c>
      <c r="D122" s="110" t="s">
        <v>176</v>
      </c>
      <c r="E122" s="111" t="s">
        <v>373</v>
      </c>
      <c r="F122" s="200" t="s">
        <v>374</v>
      </c>
      <c r="G122" s="201"/>
      <c r="H122" s="201"/>
      <c r="I122" s="201"/>
      <c r="J122" s="112" t="s">
        <v>191</v>
      </c>
      <c r="K122" s="113">
        <v>65</v>
      </c>
      <c r="L122" s="202"/>
      <c r="M122" s="203"/>
      <c r="N122" s="204">
        <f t="shared" si="0"/>
        <v>0</v>
      </c>
      <c r="O122" s="178"/>
      <c r="P122" s="178"/>
      <c r="Q122" s="178"/>
      <c r="R122" s="108"/>
    </row>
    <row r="123" spans="2:18" s="1" customFormat="1" ht="22.5" customHeight="1">
      <c r="B123" s="103"/>
      <c r="C123" s="110">
        <v>3</v>
      </c>
      <c r="D123" s="110" t="s">
        <v>176</v>
      </c>
      <c r="E123" s="111" t="s">
        <v>375</v>
      </c>
      <c r="F123" s="200" t="s">
        <v>376</v>
      </c>
      <c r="G123" s="201"/>
      <c r="H123" s="201"/>
      <c r="I123" s="201"/>
      <c r="J123" s="112" t="s">
        <v>191</v>
      </c>
      <c r="K123" s="113">
        <v>58</v>
      </c>
      <c r="L123" s="202"/>
      <c r="M123" s="203"/>
      <c r="N123" s="204">
        <f t="shared" si="0"/>
        <v>0</v>
      </c>
      <c r="O123" s="178"/>
      <c r="P123" s="178"/>
      <c r="Q123" s="178"/>
      <c r="R123" s="108"/>
    </row>
    <row r="124" spans="2:18" s="1" customFormat="1" ht="22.5" customHeight="1">
      <c r="B124" s="103"/>
      <c r="C124" s="110">
        <v>4</v>
      </c>
      <c r="D124" s="110" t="s">
        <v>176</v>
      </c>
      <c r="E124" s="111" t="s">
        <v>377</v>
      </c>
      <c r="F124" s="200" t="s">
        <v>378</v>
      </c>
      <c r="G124" s="201"/>
      <c r="H124" s="201"/>
      <c r="I124" s="201"/>
      <c r="J124" s="112" t="s">
        <v>191</v>
      </c>
      <c r="K124" s="113">
        <v>65</v>
      </c>
      <c r="L124" s="202"/>
      <c r="M124" s="203"/>
      <c r="N124" s="204">
        <f t="shared" si="0"/>
        <v>0</v>
      </c>
      <c r="O124" s="178"/>
      <c r="P124" s="178"/>
      <c r="Q124" s="178"/>
      <c r="R124" s="108"/>
    </row>
    <row r="125" spans="2:18" s="1" customFormat="1" ht="22.5" customHeight="1">
      <c r="B125" s="103"/>
      <c r="C125" s="110">
        <v>5</v>
      </c>
      <c r="D125" s="110" t="s">
        <v>176</v>
      </c>
      <c r="E125" s="111" t="s">
        <v>379</v>
      </c>
      <c r="F125" s="200" t="s">
        <v>380</v>
      </c>
      <c r="G125" s="201"/>
      <c r="H125" s="201"/>
      <c r="I125" s="201"/>
      <c r="J125" s="112" t="s">
        <v>156</v>
      </c>
      <c r="K125" s="113">
        <v>1220</v>
      </c>
      <c r="L125" s="202"/>
      <c r="M125" s="203"/>
      <c r="N125" s="204">
        <f t="shared" si="0"/>
        <v>0</v>
      </c>
      <c r="O125" s="178"/>
      <c r="P125" s="178"/>
      <c r="Q125" s="178"/>
      <c r="R125" s="108"/>
    </row>
    <row r="126" spans="2:18" s="1" customFormat="1" ht="22.5" customHeight="1">
      <c r="B126" s="103"/>
      <c r="C126" s="110">
        <v>6</v>
      </c>
      <c r="D126" s="110" t="s">
        <v>176</v>
      </c>
      <c r="E126" s="111" t="s">
        <v>381</v>
      </c>
      <c r="F126" s="200" t="s">
        <v>382</v>
      </c>
      <c r="G126" s="201"/>
      <c r="H126" s="201"/>
      <c r="I126" s="201"/>
      <c r="J126" s="112" t="s">
        <v>156</v>
      </c>
      <c r="K126" s="113">
        <v>200</v>
      </c>
      <c r="L126" s="202"/>
      <c r="M126" s="203"/>
      <c r="N126" s="204">
        <f t="shared" si="0"/>
        <v>0</v>
      </c>
      <c r="O126" s="178"/>
      <c r="P126" s="178"/>
      <c r="Q126" s="178"/>
      <c r="R126" s="108"/>
    </row>
    <row r="127" spans="2:18" s="1" customFormat="1" ht="22.5" customHeight="1">
      <c r="B127" s="103"/>
      <c r="C127" s="110">
        <v>7</v>
      </c>
      <c r="D127" s="110" t="s">
        <v>176</v>
      </c>
      <c r="E127" s="111" t="s">
        <v>383</v>
      </c>
      <c r="F127" s="200" t="s">
        <v>384</v>
      </c>
      <c r="G127" s="201"/>
      <c r="H127" s="201"/>
      <c r="I127" s="201"/>
      <c r="J127" s="112" t="s">
        <v>191</v>
      </c>
      <c r="K127" s="113">
        <v>84</v>
      </c>
      <c r="L127" s="202"/>
      <c r="M127" s="203"/>
      <c r="N127" s="204">
        <f t="shared" si="0"/>
        <v>0</v>
      </c>
      <c r="O127" s="178"/>
      <c r="P127" s="178"/>
      <c r="Q127" s="178"/>
      <c r="R127" s="108"/>
    </row>
    <row r="128" spans="2:18" s="1" customFormat="1" ht="22.5" customHeight="1">
      <c r="B128" s="103"/>
      <c r="C128" s="110">
        <v>8</v>
      </c>
      <c r="D128" s="110" t="s">
        <v>176</v>
      </c>
      <c r="E128" s="111" t="s">
        <v>385</v>
      </c>
      <c r="F128" s="200" t="s">
        <v>386</v>
      </c>
      <c r="G128" s="201"/>
      <c r="H128" s="201"/>
      <c r="I128" s="201"/>
      <c r="J128" s="112" t="s">
        <v>191</v>
      </c>
      <c r="K128" s="113">
        <v>850</v>
      </c>
      <c r="L128" s="202"/>
      <c r="M128" s="203"/>
      <c r="N128" s="204">
        <f t="shared" si="0"/>
        <v>0</v>
      </c>
      <c r="O128" s="178"/>
      <c r="P128" s="178"/>
      <c r="Q128" s="178"/>
      <c r="R128" s="108"/>
    </row>
    <row r="129" spans="2:18" s="1" customFormat="1" ht="22.5" customHeight="1">
      <c r="B129" s="103"/>
      <c r="C129" s="110">
        <v>9</v>
      </c>
      <c r="D129" s="110" t="s">
        <v>176</v>
      </c>
      <c r="E129" s="111" t="s">
        <v>387</v>
      </c>
      <c r="F129" s="200" t="s">
        <v>388</v>
      </c>
      <c r="G129" s="201"/>
      <c r="H129" s="201"/>
      <c r="I129" s="201"/>
      <c r="J129" s="112" t="s">
        <v>156</v>
      </c>
      <c r="K129" s="113">
        <v>360</v>
      </c>
      <c r="L129" s="202"/>
      <c r="M129" s="203"/>
      <c r="N129" s="204">
        <f t="shared" si="0"/>
        <v>0</v>
      </c>
      <c r="O129" s="178"/>
      <c r="P129" s="178"/>
      <c r="Q129" s="178"/>
      <c r="R129" s="108"/>
    </row>
    <row r="130" spans="2:18" s="1" customFormat="1" ht="22.5" customHeight="1">
      <c r="B130" s="103"/>
      <c r="C130" s="110">
        <v>10</v>
      </c>
      <c r="D130" s="110" t="s">
        <v>176</v>
      </c>
      <c r="E130" s="111" t="s">
        <v>389</v>
      </c>
      <c r="F130" s="200" t="s">
        <v>390</v>
      </c>
      <c r="G130" s="201"/>
      <c r="H130" s="201"/>
      <c r="I130" s="201"/>
      <c r="J130" s="112" t="s">
        <v>191</v>
      </c>
      <c r="K130" s="113">
        <v>360</v>
      </c>
      <c r="L130" s="202"/>
      <c r="M130" s="203"/>
      <c r="N130" s="204">
        <f t="shared" si="0"/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10">
        <v>11</v>
      </c>
      <c r="D131" s="110" t="s">
        <v>176</v>
      </c>
      <c r="E131" s="111" t="s">
        <v>391</v>
      </c>
      <c r="F131" s="200" t="s">
        <v>392</v>
      </c>
      <c r="G131" s="201"/>
      <c r="H131" s="201"/>
      <c r="I131" s="201"/>
      <c r="J131" s="112" t="s">
        <v>191</v>
      </c>
      <c r="K131" s="113">
        <v>58</v>
      </c>
      <c r="L131" s="202"/>
      <c r="M131" s="203"/>
      <c r="N131" s="204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>
        <v>12</v>
      </c>
      <c r="D132" s="110" t="s">
        <v>176</v>
      </c>
      <c r="E132" s="111" t="s">
        <v>373</v>
      </c>
      <c r="F132" s="200" t="s">
        <v>374</v>
      </c>
      <c r="G132" s="201"/>
      <c r="H132" s="201"/>
      <c r="I132" s="201"/>
      <c r="J132" s="112" t="s">
        <v>191</v>
      </c>
      <c r="K132" s="113">
        <v>64</v>
      </c>
      <c r="L132" s="202"/>
      <c r="M132" s="203"/>
      <c r="N132" s="204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10">
        <v>13</v>
      </c>
      <c r="D133" s="110" t="s">
        <v>176</v>
      </c>
      <c r="E133" s="111" t="s">
        <v>393</v>
      </c>
      <c r="F133" s="200" t="s">
        <v>394</v>
      </c>
      <c r="G133" s="201"/>
      <c r="H133" s="201"/>
      <c r="I133" s="201"/>
      <c r="J133" s="112" t="s">
        <v>191</v>
      </c>
      <c r="K133" s="113">
        <v>63</v>
      </c>
      <c r="L133" s="202"/>
      <c r="M133" s="203"/>
      <c r="N133" s="204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10">
        <v>14</v>
      </c>
      <c r="D134" s="104" t="s">
        <v>131</v>
      </c>
      <c r="E134" s="105" t="s">
        <v>395</v>
      </c>
      <c r="F134" s="177" t="s">
        <v>396</v>
      </c>
      <c r="G134" s="178"/>
      <c r="H134" s="178"/>
      <c r="I134" s="178"/>
      <c r="J134" s="106" t="s">
        <v>156</v>
      </c>
      <c r="K134" s="107">
        <v>1220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10">
        <v>15</v>
      </c>
      <c r="D135" s="104" t="s">
        <v>131</v>
      </c>
      <c r="E135" s="105" t="s">
        <v>397</v>
      </c>
      <c r="F135" s="177" t="s">
        <v>398</v>
      </c>
      <c r="G135" s="178"/>
      <c r="H135" s="178"/>
      <c r="I135" s="178"/>
      <c r="J135" s="106" t="s">
        <v>256</v>
      </c>
      <c r="K135" s="107">
        <v>200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22.5" customHeight="1">
      <c r="B136" s="103"/>
      <c r="C136" s="110">
        <v>16</v>
      </c>
      <c r="D136" s="104" t="s">
        <v>131</v>
      </c>
      <c r="E136" s="105" t="s">
        <v>399</v>
      </c>
      <c r="F136" s="177" t="s">
        <v>400</v>
      </c>
      <c r="G136" s="178"/>
      <c r="H136" s="178"/>
      <c r="I136" s="178"/>
      <c r="J136" s="106" t="s">
        <v>156</v>
      </c>
      <c r="K136" s="107">
        <v>640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22.5" customHeight="1">
      <c r="B137" s="103"/>
      <c r="C137" s="110">
        <v>17</v>
      </c>
      <c r="D137" s="104" t="s">
        <v>131</v>
      </c>
      <c r="E137" s="105" t="s">
        <v>401</v>
      </c>
      <c r="F137" s="177" t="s">
        <v>402</v>
      </c>
      <c r="G137" s="178"/>
      <c r="H137" s="178"/>
      <c r="I137" s="178"/>
      <c r="J137" s="106" t="s">
        <v>191</v>
      </c>
      <c r="K137" s="107">
        <v>84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22.5" customHeight="1">
      <c r="B138" s="103"/>
      <c r="C138" s="110">
        <v>18</v>
      </c>
      <c r="D138" s="104" t="s">
        <v>131</v>
      </c>
      <c r="E138" s="105" t="s">
        <v>403</v>
      </c>
      <c r="F138" s="177" t="s">
        <v>404</v>
      </c>
      <c r="G138" s="178"/>
      <c r="H138" s="178"/>
      <c r="I138" s="178"/>
      <c r="J138" s="106" t="s">
        <v>191</v>
      </c>
      <c r="K138" s="107">
        <v>64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" customFormat="1" ht="22.5" customHeight="1">
      <c r="B139" s="103"/>
      <c r="C139" s="110">
        <v>19</v>
      </c>
      <c r="D139" s="104" t="s">
        <v>131</v>
      </c>
      <c r="E139" s="105" t="s">
        <v>405</v>
      </c>
      <c r="F139" s="177" t="s">
        <v>406</v>
      </c>
      <c r="G139" s="178"/>
      <c r="H139" s="178"/>
      <c r="I139" s="178"/>
      <c r="J139" s="106" t="s">
        <v>191</v>
      </c>
      <c r="K139" s="107">
        <v>63</v>
      </c>
      <c r="L139" s="179"/>
      <c r="M139" s="180"/>
      <c r="N139" s="181">
        <f t="shared" si="0"/>
        <v>0</v>
      </c>
      <c r="O139" s="178"/>
      <c r="P139" s="178"/>
      <c r="Q139" s="178"/>
      <c r="R139" s="108"/>
    </row>
    <row r="140" spans="2:18" s="1" customFormat="1" ht="22.5" customHeight="1">
      <c r="B140" s="103"/>
      <c r="C140" s="110">
        <v>20</v>
      </c>
      <c r="D140" s="104" t="s">
        <v>131</v>
      </c>
      <c r="E140" s="105" t="s">
        <v>407</v>
      </c>
      <c r="F140" s="177" t="s">
        <v>408</v>
      </c>
      <c r="G140" s="178"/>
      <c r="H140" s="178"/>
      <c r="I140" s="178"/>
      <c r="J140" s="106" t="s">
        <v>156</v>
      </c>
      <c r="K140" s="107">
        <v>140</v>
      </c>
      <c r="L140" s="179"/>
      <c r="M140" s="180"/>
      <c r="N140" s="181">
        <f t="shared" si="0"/>
        <v>0</v>
      </c>
      <c r="O140" s="178"/>
      <c r="P140" s="178"/>
      <c r="Q140" s="178"/>
      <c r="R140" s="108"/>
    </row>
    <row r="141" spans="2:18" s="1" customFormat="1" ht="22.5" customHeight="1">
      <c r="B141" s="103"/>
      <c r="C141" s="110">
        <v>21</v>
      </c>
      <c r="D141" s="104" t="s">
        <v>131</v>
      </c>
      <c r="E141" s="105" t="s">
        <v>409</v>
      </c>
      <c r="F141" s="177" t="s">
        <v>410</v>
      </c>
      <c r="G141" s="178"/>
      <c r="H141" s="178"/>
      <c r="I141" s="178"/>
      <c r="J141" s="106" t="s">
        <v>365</v>
      </c>
      <c r="K141" s="107">
        <v>20</v>
      </c>
      <c r="L141" s="179"/>
      <c r="M141" s="180"/>
      <c r="N141" s="181">
        <f t="shared" si="0"/>
        <v>0</v>
      </c>
      <c r="O141" s="178"/>
      <c r="P141" s="178"/>
      <c r="Q141" s="178"/>
      <c r="R141" s="108"/>
    </row>
    <row r="142" spans="2:18" s="1" customFormat="1" ht="22.5" customHeight="1">
      <c r="B142" s="103"/>
      <c r="C142" s="110">
        <v>22</v>
      </c>
      <c r="D142" s="104" t="s">
        <v>131</v>
      </c>
      <c r="E142" s="105" t="s">
        <v>411</v>
      </c>
      <c r="F142" s="177" t="s">
        <v>412</v>
      </c>
      <c r="G142" s="178"/>
      <c r="H142" s="178"/>
      <c r="I142" s="178"/>
      <c r="J142" s="106" t="s">
        <v>365</v>
      </c>
      <c r="K142" s="107">
        <v>160</v>
      </c>
      <c r="L142" s="179"/>
      <c r="M142" s="180"/>
      <c r="N142" s="181">
        <f t="shared" si="0"/>
        <v>0</v>
      </c>
      <c r="O142" s="178"/>
      <c r="P142" s="178"/>
      <c r="Q142" s="178"/>
      <c r="R142" s="108"/>
    </row>
    <row r="143" spans="2:18" s="1" customFormat="1" ht="6.75" customHeight="1"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1"/>
    </row>
  </sheetData>
  <sheetProtection/>
  <mergeCells count="126">
    <mergeCell ref="H1:K1"/>
    <mergeCell ref="N119:Q119"/>
    <mergeCell ref="F142:I142"/>
    <mergeCell ref="L142:M142"/>
    <mergeCell ref="N142:Q142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1:I121"/>
    <mergeCell ref="L121:M121"/>
    <mergeCell ref="N121:Q121"/>
    <mergeCell ref="N120:Q120"/>
    <mergeCell ref="F118:I118"/>
    <mergeCell ref="L118:M118"/>
    <mergeCell ref="N118:Q118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89:Q89"/>
    <mergeCell ref="N98:Q98"/>
    <mergeCell ref="N100:Q100"/>
    <mergeCell ref="L102:Q102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8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showGridLines="0" zoomScalePageLayoutView="0" workbookViewId="0" topLeftCell="A1">
      <pane ySplit="1" topLeftCell="A118" activePane="bottomLeft" state="frozen"/>
      <selection pane="topLeft" activeCell="A1" sqref="A1"/>
      <selection pane="bottomLeft" activeCell="V127" sqref="V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414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N101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01-1 - Dažďová záhrada DZ1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N90+N96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SUM(N91:Q95)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415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N123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111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N161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112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N163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 t="s">
        <v>323</v>
      </c>
      <c r="E94" s="72"/>
      <c r="F94" s="72"/>
      <c r="G94" s="72"/>
      <c r="H94" s="72"/>
      <c r="I94" s="72"/>
      <c r="J94" s="72"/>
      <c r="K94" s="72"/>
      <c r="L94" s="72"/>
      <c r="M94" s="72"/>
      <c r="N94" s="159">
        <f>N165</f>
        <v>0</v>
      </c>
      <c r="O94" s="160"/>
      <c r="P94" s="160"/>
      <c r="Q94" s="160"/>
      <c r="R94" s="89"/>
    </row>
    <row r="95" spans="2:18" s="8" customFormat="1" ht="19.5" customHeight="1">
      <c r="B95" s="87"/>
      <c r="C95" s="72"/>
      <c r="D95" s="88" t="s">
        <v>114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N173</f>
        <v>0</v>
      </c>
      <c r="O95" s="160"/>
      <c r="P95" s="160"/>
      <c r="Q95" s="160"/>
      <c r="R95" s="89"/>
    </row>
    <row r="96" spans="2:18" s="7" customFormat="1" ht="24.75" customHeight="1">
      <c r="B96" s="83"/>
      <c r="C96" s="84"/>
      <c r="D96" s="85" t="s">
        <v>115</v>
      </c>
      <c r="E96" s="84"/>
      <c r="F96" s="84"/>
      <c r="G96" s="84"/>
      <c r="H96" s="84"/>
      <c r="I96" s="84"/>
      <c r="J96" s="84"/>
      <c r="K96" s="84"/>
      <c r="L96" s="84"/>
      <c r="M96" s="84"/>
      <c r="N96" s="195">
        <f>SUM(N97:Q99)</f>
        <v>0</v>
      </c>
      <c r="O96" s="196"/>
      <c r="P96" s="196"/>
      <c r="Q96" s="196"/>
      <c r="R96" s="86"/>
    </row>
    <row r="97" spans="2:18" s="8" customFormat="1" ht="19.5" customHeight="1">
      <c r="B97" s="87"/>
      <c r="C97" s="72"/>
      <c r="D97" s="88" t="s">
        <v>116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N176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416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N178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N182</f>
        <v>0</v>
      </c>
      <c r="O99" s="160"/>
      <c r="P99" s="160"/>
      <c r="Q99" s="160"/>
      <c r="R99" s="89"/>
    </row>
    <row r="100" spans="2:18" s="1" customFormat="1" ht="21.75" customHeight="1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</row>
    <row r="101" spans="2:18" s="1" customFormat="1" ht="29.25" customHeight="1">
      <c r="B101" s="25"/>
      <c r="C101" s="82" t="s">
        <v>122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76">
        <v>0</v>
      </c>
      <c r="O101" s="147"/>
      <c r="P101" s="147"/>
      <c r="Q101" s="147"/>
      <c r="R101" s="27"/>
    </row>
    <row r="102" spans="2:18" s="1" customFormat="1" ht="18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</row>
    <row r="103" spans="2:18" s="1" customFormat="1" ht="29.25" customHeight="1">
      <c r="B103" s="25"/>
      <c r="C103" s="74" t="s">
        <v>94</v>
      </c>
      <c r="D103" s="75"/>
      <c r="E103" s="75"/>
      <c r="F103" s="75"/>
      <c r="G103" s="75"/>
      <c r="H103" s="75"/>
      <c r="I103" s="75"/>
      <c r="J103" s="75"/>
      <c r="K103" s="75"/>
      <c r="L103" s="167">
        <f>ROUND(SUM(N89+N101),2)</f>
        <v>0</v>
      </c>
      <c r="M103" s="175"/>
      <c r="N103" s="175"/>
      <c r="O103" s="175"/>
      <c r="P103" s="175"/>
      <c r="Q103" s="175"/>
      <c r="R103" s="27"/>
    </row>
    <row r="104" spans="2:18" s="1" customFormat="1" ht="6.7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1"/>
    </row>
    <row r="108" spans="2:18" s="1" customFormat="1" ht="6.75" customHeight="1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4"/>
    </row>
    <row r="109" spans="2:18" s="1" customFormat="1" ht="36.75" customHeight="1">
      <c r="B109" s="25"/>
      <c r="C109" s="130" t="s">
        <v>123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30" customHeight="1">
      <c r="B111" s="25"/>
      <c r="C111" s="22" t="s">
        <v>9</v>
      </c>
      <c r="D111" s="26"/>
      <c r="E111" s="26"/>
      <c r="F111" s="168" t="str">
        <f>F6</f>
        <v>Prvky zelenej infraštruktúry - MŠ Kalinovská 9, Košice</v>
      </c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26"/>
      <c r="R111" s="27"/>
    </row>
    <row r="112" spans="2:18" ht="30" customHeight="1">
      <c r="B112" s="16"/>
      <c r="C112" s="22" t="s">
        <v>97</v>
      </c>
      <c r="D112" s="17"/>
      <c r="E112" s="17"/>
      <c r="F112" s="168" t="s">
        <v>413</v>
      </c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7"/>
      <c r="R112" s="18"/>
    </row>
    <row r="113" spans="2:18" s="1" customFormat="1" ht="36.75" customHeight="1">
      <c r="B113" s="25"/>
      <c r="C113" s="59" t="s">
        <v>99</v>
      </c>
      <c r="D113" s="26"/>
      <c r="E113" s="26"/>
      <c r="F113" s="148" t="str">
        <f>F8</f>
        <v>01-1 - Dažďová záhrada DZ1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26"/>
      <c r="R113" s="27"/>
    </row>
    <row r="114" spans="2:18" s="1" customFormat="1" ht="6.7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</row>
    <row r="115" spans="2:18" s="1" customFormat="1" ht="18" customHeight="1">
      <c r="B115" s="25"/>
      <c r="C115" s="22" t="s">
        <v>12</v>
      </c>
      <c r="D115" s="26"/>
      <c r="E115" s="26"/>
      <c r="F115" s="20" t="str">
        <f>F10</f>
        <v>Kalinovska 9, Košice</v>
      </c>
      <c r="G115" s="26"/>
      <c r="H115" s="26"/>
      <c r="I115" s="26"/>
      <c r="J115" s="26"/>
      <c r="K115" s="22" t="s">
        <v>14</v>
      </c>
      <c r="L115" s="26"/>
      <c r="M115" s="169">
        <f>IF(O10="","",O10)</f>
        <v>0</v>
      </c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5">
      <c r="B117" s="25"/>
      <c r="C117" s="22" t="s">
        <v>15</v>
      </c>
      <c r="D117" s="26"/>
      <c r="E117" s="26"/>
      <c r="F117" s="20" t="str">
        <f>E13</f>
        <v>Mesto Košice, Trieda SNP 48/A, Košice</v>
      </c>
      <c r="G117" s="26"/>
      <c r="H117" s="26"/>
      <c r="I117" s="26"/>
      <c r="J117" s="26"/>
      <c r="K117" s="22" t="s">
        <v>20</v>
      </c>
      <c r="L117" s="26"/>
      <c r="M117" s="132" t="str">
        <f>E19</f>
        <v>Progressum s.r.o. </v>
      </c>
      <c r="N117" s="147"/>
      <c r="O117" s="147"/>
      <c r="P117" s="147"/>
      <c r="Q117" s="147"/>
      <c r="R117" s="27"/>
    </row>
    <row r="118" spans="2:18" s="1" customFormat="1" ht="14.25" customHeight="1">
      <c r="B118" s="25"/>
      <c r="C118" s="22" t="s">
        <v>19</v>
      </c>
      <c r="D118" s="26"/>
      <c r="E118" s="26"/>
      <c r="F118" s="20">
        <f>IF(E16="","",E16)</f>
      </c>
      <c r="G118" s="26"/>
      <c r="H118" s="26"/>
      <c r="I118" s="26"/>
      <c r="J118" s="26"/>
      <c r="K118" s="22" t="s">
        <v>22</v>
      </c>
      <c r="L118" s="26"/>
      <c r="M118" s="132">
        <f>E22</f>
        <v>0</v>
      </c>
      <c r="N118" s="147"/>
      <c r="O118" s="147"/>
      <c r="P118" s="147"/>
      <c r="Q118" s="147"/>
      <c r="R118" s="27"/>
    </row>
    <row r="119" spans="2:18" s="1" customFormat="1" ht="9.7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</row>
    <row r="120" spans="2:18" s="9" customFormat="1" ht="29.25" customHeight="1">
      <c r="B120" s="90"/>
      <c r="C120" s="91" t="s">
        <v>124</v>
      </c>
      <c r="D120" s="92" t="s">
        <v>125</v>
      </c>
      <c r="E120" s="92" t="s">
        <v>44</v>
      </c>
      <c r="F120" s="182" t="s">
        <v>126</v>
      </c>
      <c r="G120" s="183"/>
      <c r="H120" s="183"/>
      <c r="I120" s="183"/>
      <c r="J120" s="92" t="s">
        <v>127</v>
      </c>
      <c r="K120" s="92" t="s">
        <v>128</v>
      </c>
      <c r="L120" s="184" t="s">
        <v>129</v>
      </c>
      <c r="M120" s="183"/>
      <c r="N120" s="182" t="s">
        <v>107</v>
      </c>
      <c r="O120" s="183"/>
      <c r="P120" s="183"/>
      <c r="Q120" s="185"/>
      <c r="R120" s="93"/>
    </row>
    <row r="121" spans="2:18" s="1" customFormat="1" ht="29.25" customHeight="1">
      <c r="B121" s="25"/>
      <c r="C121" s="65" t="s">
        <v>103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192">
        <f>N122+N175</f>
        <v>0</v>
      </c>
      <c r="O121" s="193"/>
      <c r="P121" s="193"/>
      <c r="Q121" s="193"/>
      <c r="R121" s="27"/>
    </row>
    <row r="122" spans="2:18" s="10" customFormat="1" ht="36.75" customHeight="1">
      <c r="B122" s="95"/>
      <c r="C122" s="96"/>
      <c r="D122" s="97" t="s">
        <v>110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197">
        <f>N123+N161+N163+N165+N173</f>
        <v>0</v>
      </c>
      <c r="O122" s="195"/>
      <c r="P122" s="195"/>
      <c r="Q122" s="195"/>
      <c r="R122" s="98"/>
    </row>
    <row r="123" spans="2:18" s="10" customFormat="1" ht="19.5" customHeight="1">
      <c r="B123" s="95"/>
      <c r="C123" s="96"/>
      <c r="D123" s="102" t="s">
        <v>415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98">
        <f>SUM(N124:Q160)</f>
        <v>0</v>
      </c>
      <c r="O123" s="199"/>
      <c r="P123" s="199"/>
      <c r="Q123" s="199"/>
      <c r="R123" s="98"/>
    </row>
    <row r="124" spans="2:18" s="1" customFormat="1" ht="22.5" customHeight="1">
      <c r="B124" s="103"/>
      <c r="C124" s="104" t="s">
        <v>53</v>
      </c>
      <c r="D124" s="104" t="s">
        <v>131</v>
      </c>
      <c r="E124" s="105" t="s">
        <v>417</v>
      </c>
      <c r="F124" s="177" t="s">
        <v>418</v>
      </c>
      <c r="G124" s="178"/>
      <c r="H124" s="178"/>
      <c r="I124" s="178"/>
      <c r="J124" s="106" t="s">
        <v>191</v>
      </c>
      <c r="K124" s="107">
        <v>2</v>
      </c>
      <c r="L124" s="179"/>
      <c r="M124" s="180"/>
      <c r="N124" s="181">
        <f aca="true" t="shared" si="0" ref="N124:N160">ROUND(L124*K124,2)</f>
        <v>0</v>
      </c>
      <c r="O124" s="178"/>
      <c r="P124" s="178"/>
      <c r="Q124" s="178"/>
      <c r="R124" s="108"/>
    </row>
    <row r="125" spans="2:18" s="1" customFormat="1" ht="44.25" customHeight="1">
      <c r="B125" s="103"/>
      <c r="C125" s="104" t="s">
        <v>55</v>
      </c>
      <c r="D125" s="104" t="s">
        <v>131</v>
      </c>
      <c r="E125" s="105" t="s">
        <v>419</v>
      </c>
      <c r="F125" s="177" t="s">
        <v>420</v>
      </c>
      <c r="G125" s="178"/>
      <c r="H125" s="178"/>
      <c r="I125" s="178"/>
      <c r="J125" s="106" t="s">
        <v>132</v>
      </c>
      <c r="K125" s="107">
        <v>9.25</v>
      </c>
      <c r="L125" s="179"/>
      <c r="M125" s="180"/>
      <c r="N125" s="181">
        <f t="shared" si="0"/>
        <v>0</v>
      </c>
      <c r="O125" s="178"/>
      <c r="P125" s="178"/>
      <c r="Q125" s="178"/>
      <c r="R125" s="108"/>
    </row>
    <row r="126" spans="2:18" s="1" customFormat="1" ht="22.5" customHeight="1">
      <c r="B126" s="103"/>
      <c r="C126" s="104" t="s">
        <v>57</v>
      </c>
      <c r="D126" s="104" t="s">
        <v>131</v>
      </c>
      <c r="E126" s="105" t="s">
        <v>421</v>
      </c>
      <c r="F126" s="177" t="s">
        <v>422</v>
      </c>
      <c r="G126" s="178"/>
      <c r="H126" s="178"/>
      <c r="I126" s="178"/>
      <c r="J126" s="106" t="s">
        <v>132</v>
      </c>
      <c r="K126" s="107">
        <v>53.47</v>
      </c>
      <c r="L126" s="179"/>
      <c r="M126" s="180"/>
      <c r="N126" s="181">
        <f t="shared" si="0"/>
        <v>0</v>
      </c>
      <c r="O126" s="178"/>
      <c r="P126" s="178"/>
      <c r="Q126" s="178"/>
      <c r="R126" s="108"/>
    </row>
    <row r="127" spans="2:18" s="1" customFormat="1" ht="31.5" customHeight="1">
      <c r="B127" s="103"/>
      <c r="C127" s="104" t="s">
        <v>60</v>
      </c>
      <c r="D127" s="104" t="s">
        <v>131</v>
      </c>
      <c r="E127" s="105" t="s">
        <v>423</v>
      </c>
      <c r="F127" s="177" t="s">
        <v>424</v>
      </c>
      <c r="G127" s="178"/>
      <c r="H127" s="178"/>
      <c r="I127" s="178"/>
      <c r="J127" s="106" t="s">
        <v>132</v>
      </c>
      <c r="K127" s="107">
        <v>69.88</v>
      </c>
      <c r="L127" s="179"/>
      <c r="M127" s="180"/>
      <c r="N127" s="181">
        <f t="shared" si="0"/>
        <v>0</v>
      </c>
      <c r="O127" s="178"/>
      <c r="P127" s="178"/>
      <c r="Q127" s="178"/>
      <c r="R127" s="108"/>
    </row>
    <row r="128" spans="2:18" s="1" customFormat="1" ht="44.25" customHeight="1">
      <c r="B128" s="103"/>
      <c r="C128" s="104" t="s">
        <v>62</v>
      </c>
      <c r="D128" s="104" t="s">
        <v>131</v>
      </c>
      <c r="E128" s="105" t="s">
        <v>425</v>
      </c>
      <c r="F128" s="177" t="s">
        <v>426</v>
      </c>
      <c r="G128" s="178"/>
      <c r="H128" s="178"/>
      <c r="I128" s="178"/>
      <c r="J128" s="106" t="s">
        <v>132</v>
      </c>
      <c r="K128" s="107">
        <v>65.53</v>
      </c>
      <c r="L128" s="179"/>
      <c r="M128" s="180"/>
      <c r="N128" s="181">
        <f t="shared" si="0"/>
        <v>0</v>
      </c>
      <c r="O128" s="178"/>
      <c r="P128" s="178"/>
      <c r="Q128" s="178"/>
      <c r="R128" s="108"/>
    </row>
    <row r="129" spans="2:18" s="1" customFormat="1" ht="44.25" customHeight="1">
      <c r="B129" s="103"/>
      <c r="C129" s="104" t="s">
        <v>64</v>
      </c>
      <c r="D129" s="104" t="s">
        <v>131</v>
      </c>
      <c r="E129" s="105" t="s">
        <v>427</v>
      </c>
      <c r="F129" s="177" t="s">
        <v>428</v>
      </c>
      <c r="G129" s="178"/>
      <c r="H129" s="178"/>
      <c r="I129" s="178"/>
      <c r="J129" s="106" t="s">
        <v>132</v>
      </c>
      <c r="K129" s="107">
        <v>458.71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429</v>
      </c>
      <c r="F130" s="177" t="s">
        <v>327</v>
      </c>
      <c r="G130" s="178"/>
      <c r="H130" s="178"/>
      <c r="I130" s="178"/>
      <c r="J130" s="106" t="s">
        <v>151</v>
      </c>
      <c r="K130" s="107">
        <v>104.848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135</v>
      </c>
      <c r="D131" s="104" t="s">
        <v>131</v>
      </c>
      <c r="E131" s="105" t="s">
        <v>430</v>
      </c>
      <c r="F131" s="177" t="s">
        <v>431</v>
      </c>
      <c r="G131" s="178"/>
      <c r="H131" s="178"/>
      <c r="I131" s="178"/>
      <c r="J131" s="106" t="s">
        <v>132</v>
      </c>
      <c r="K131" s="107">
        <v>42.237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432</v>
      </c>
      <c r="F132" s="200" t="s">
        <v>433</v>
      </c>
      <c r="G132" s="201"/>
      <c r="H132" s="201"/>
      <c r="I132" s="201"/>
      <c r="J132" s="112" t="s">
        <v>151</v>
      </c>
      <c r="K132" s="113">
        <v>27.251</v>
      </c>
      <c r="L132" s="202"/>
      <c r="M132" s="203"/>
      <c r="N132" s="204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10" t="s">
        <v>137</v>
      </c>
      <c r="D133" s="110" t="s">
        <v>176</v>
      </c>
      <c r="E133" s="111" t="s">
        <v>434</v>
      </c>
      <c r="F133" s="200" t="s">
        <v>435</v>
      </c>
      <c r="G133" s="201"/>
      <c r="H133" s="201"/>
      <c r="I133" s="201"/>
      <c r="J133" s="112" t="s">
        <v>151</v>
      </c>
      <c r="K133" s="113">
        <v>3.48</v>
      </c>
      <c r="L133" s="202"/>
      <c r="M133" s="203"/>
      <c r="N133" s="204">
        <f t="shared" si="0"/>
        <v>0</v>
      </c>
      <c r="O133" s="178"/>
      <c r="P133" s="178"/>
      <c r="Q133" s="178"/>
      <c r="R133" s="108"/>
    </row>
    <row r="134" spans="2:18" s="1" customFormat="1" ht="22.5" customHeight="1">
      <c r="B134" s="103"/>
      <c r="C134" s="110" t="s">
        <v>138</v>
      </c>
      <c r="D134" s="110" t="s">
        <v>176</v>
      </c>
      <c r="E134" s="111" t="s">
        <v>436</v>
      </c>
      <c r="F134" s="200" t="s">
        <v>437</v>
      </c>
      <c r="G134" s="201"/>
      <c r="H134" s="201"/>
      <c r="I134" s="201"/>
      <c r="J134" s="112" t="s">
        <v>151</v>
      </c>
      <c r="K134" s="113">
        <v>14.796</v>
      </c>
      <c r="L134" s="202"/>
      <c r="M134" s="203"/>
      <c r="N134" s="204">
        <f t="shared" si="0"/>
        <v>0</v>
      </c>
      <c r="O134" s="178"/>
      <c r="P134" s="178"/>
      <c r="Q134" s="178"/>
      <c r="R134" s="108"/>
    </row>
    <row r="135" spans="2:18" s="1" customFormat="1" ht="22.5" customHeight="1">
      <c r="B135" s="103"/>
      <c r="C135" s="110" t="s">
        <v>139</v>
      </c>
      <c r="D135" s="110" t="s">
        <v>176</v>
      </c>
      <c r="E135" s="111" t="s">
        <v>438</v>
      </c>
      <c r="F135" s="200" t="s">
        <v>439</v>
      </c>
      <c r="G135" s="201"/>
      <c r="H135" s="201"/>
      <c r="I135" s="201"/>
      <c r="J135" s="112" t="s">
        <v>132</v>
      </c>
      <c r="K135" s="113">
        <v>9.03</v>
      </c>
      <c r="L135" s="202"/>
      <c r="M135" s="203"/>
      <c r="N135" s="204">
        <f t="shared" si="0"/>
        <v>0</v>
      </c>
      <c r="O135" s="178"/>
      <c r="P135" s="178"/>
      <c r="Q135" s="178"/>
      <c r="R135" s="108"/>
    </row>
    <row r="136" spans="2:18" s="1" customFormat="1" ht="22.5" customHeight="1">
      <c r="B136" s="103"/>
      <c r="C136" s="110" t="s">
        <v>140</v>
      </c>
      <c r="D136" s="110" t="s">
        <v>176</v>
      </c>
      <c r="E136" s="111" t="s">
        <v>440</v>
      </c>
      <c r="F136" s="200" t="s">
        <v>441</v>
      </c>
      <c r="G136" s="201"/>
      <c r="H136" s="201"/>
      <c r="I136" s="201"/>
      <c r="J136" s="112" t="s">
        <v>151</v>
      </c>
      <c r="K136" s="113">
        <v>2.496</v>
      </c>
      <c r="L136" s="202"/>
      <c r="M136" s="203"/>
      <c r="N136" s="204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141</v>
      </c>
      <c r="D137" s="104" t="s">
        <v>131</v>
      </c>
      <c r="E137" s="105" t="s">
        <v>442</v>
      </c>
      <c r="F137" s="177" t="s">
        <v>443</v>
      </c>
      <c r="G137" s="178"/>
      <c r="H137" s="178"/>
      <c r="I137" s="178"/>
      <c r="J137" s="106" t="s">
        <v>132</v>
      </c>
      <c r="K137" s="107">
        <v>52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22.5" customHeight="1">
      <c r="B138" s="103"/>
      <c r="C138" s="110" t="s">
        <v>142</v>
      </c>
      <c r="D138" s="110" t="s">
        <v>176</v>
      </c>
      <c r="E138" s="111" t="s">
        <v>444</v>
      </c>
      <c r="F138" s="200" t="s">
        <v>445</v>
      </c>
      <c r="G138" s="201"/>
      <c r="H138" s="201"/>
      <c r="I138" s="201"/>
      <c r="J138" s="112" t="s">
        <v>133</v>
      </c>
      <c r="K138" s="113">
        <v>59.8</v>
      </c>
      <c r="L138" s="202"/>
      <c r="M138" s="203"/>
      <c r="N138" s="204">
        <f t="shared" si="0"/>
        <v>0</v>
      </c>
      <c r="O138" s="178"/>
      <c r="P138" s="178"/>
      <c r="Q138" s="178"/>
      <c r="R138" s="108"/>
    </row>
    <row r="139" spans="2:18" s="1" customFormat="1" ht="44.25" customHeight="1">
      <c r="B139" s="103"/>
      <c r="C139" s="104" t="s">
        <v>143</v>
      </c>
      <c r="D139" s="104" t="s">
        <v>131</v>
      </c>
      <c r="E139" s="105" t="s">
        <v>446</v>
      </c>
      <c r="F139" s="177" t="s">
        <v>447</v>
      </c>
      <c r="G139" s="178"/>
      <c r="H139" s="178"/>
      <c r="I139" s="178"/>
      <c r="J139" s="106" t="s">
        <v>191</v>
      </c>
      <c r="K139" s="107">
        <v>122</v>
      </c>
      <c r="L139" s="179"/>
      <c r="M139" s="180"/>
      <c r="N139" s="181">
        <f t="shared" si="0"/>
        <v>0</v>
      </c>
      <c r="O139" s="178"/>
      <c r="P139" s="178"/>
      <c r="Q139" s="178"/>
      <c r="R139" s="108"/>
    </row>
    <row r="140" spans="2:18" s="1" customFormat="1" ht="44.25" customHeight="1">
      <c r="B140" s="103"/>
      <c r="C140" s="104" t="s">
        <v>144</v>
      </c>
      <c r="D140" s="104" t="s">
        <v>131</v>
      </c>
      <c r="E140" s="105" t="s">
        <v>448</v>
      </c>
      <c r="F140" s="177" t="s">
        <v>449</v>
      </c>
      <c r="G140" s="178"/>
      <c r="H140" s="178"/>
      <c r="I140" s="178"/>
      <c r="J140" s="106" t="s">
        <v>191</v>
      </c>
      <c r="K140" s="107">
        <v>66</v>
      </c>
      <c r="L140" s="179"/>
      <c r="M140" s="180"/>
      <c r="N140" s="181">
        <f t="shared" si="0"/>
        <v>0</v>
      </c>
      <c r="O140" s="178"/>
      <c r="P140" s="178"/>
      <c r="Q140" s="178"/>
      <c r="R140" s="108"/>
    </row>
    <row r="141" spans="2:18" s="1" customFormat="1" ht="31.5" customHeight="1">
      <c r="B141" s="103"/>
      <c r="C141" s="104" t="s">
        <v>145</v>
      </c>
      <c r="D141" s="104" t="s">
        <v>131</v>
      </c>
      <c r="E141" s="105" t="s">
        <v>450</v>
      </c>
      <c r="F141" s="177" t="s">
        <v>451</v>
      </c>
      <c r="G141" s="178"/>
      <c r="H141" s="178"/>
      <c r="I141" s="178"/>
      <c r="J141" s="106" t="s">
        <v>191</v>
      </c>
      <c r="K141" s="107">
        <v>122</v>
      </c>
      <c r="L141" s="179"/>
      <c r="M141" s="180"/>
      <c r="N141" s="181">
        <f t="shared" si="0"/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146</v>
      </c>
      <c r="D142" s="104" t="s">
        <v>131</v>
      </c>
      <c r="E142" s="105" t="s">
        <v>452</v>
      </c>
      <c r="F142" s="177" t="s">
        <v>453</v>
      </c>
      <c r="G142" s="178"/>
      <c r="H142" s="178"/>
      <c r="I142" s="178"/>
      <c r="J142" s="106" t="s">
        <v>191</v>
      </c>
      <c r="K142" s="107">
        <v>66</v>
      </c>
      <c r="L142" s="179"/>
      <c r="M142" s="180"/>
      <c r="N142" s="181">
        <f t="shared" si="0"/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5</v>
      </c>
      <c r="D143" s="110" t="s">
        <v>176</v>
      </c>
      <c r="E143" s="111" t="s">
        <v>454</v>
      </c>
      <c r="F143" s="200" t="s">
        <v>455</v>
      </c>
      <c r="G143" s="201"/>
      <c r="H143" s="201"/>
      <c r="I143" s="201"/>
      <c r="J143" s="112" t="s">
        <v>191</v>
      </c>
      <c r="K143" s="113">
        <v>12</v>
      </c>
      <c r="L143" s="202"/>
      <c r="M143" s="203"/>
      <c r="N143" s="204">
        <f t="shared" si="0"/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147</v>
      </c>
      <c r="D144" s="110" t="s">
        <v>176</v>
      </c>
      <c r="E144" s="111" t="s">
        <v>456</v>
      </c>
      <c r="F144" s="200" t="s">
        <v>457</v>
      </c>
      <c r="G144" s="201"/>
      <c r="H144" s="201"/>
      <c r="I144" s="201"/>
      <c r="J144" s="112" t="s">
        <v>191</v>
      </c>
      <c r="K144" s="113">
        <v>8</v>
      </c>
      <c r="L144" s="202"/>
      <c r="M144" s="203"/>
      <c r="N144" s="204">
        <f t="shared" si="0"/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148</v>
      </c>
      <c r="D145" s="110" t="s">
        <v>176</v>
      </c>
      <c r="E145" s="111" t="s">
        <v>458</v>
      </c>
      <c r="F145" s="200" t="s">
        <v>459</v>
      </c>
      <c r="G145" s="201"/>
      <c r="H145" s="201"/>
      <c r="I145" s="201"/>
      <c r="J145" s="112" t="s">
        <v>191</v>
      </c>
      <c r="K145" s="113">
        <v>5</v>
      </c>
      <c r="L145" s="202"/>
      <c r="M145" s="203"/>
      <c r="N145" s="204">
        <f t="shared" si="0"/>
        <v>0</v>
      </c>
      <c r="O145" s="178"/>
      <c r="P145" s="178"/>
      <c r="Q145" s="178"/>
      <c r="R145" s="108"/>
    </row>
    <row r="146" spans="2:18" s="1" customFormat="1" ht="22.5" customHeight="1">
      <c r="B146" s="103"/>
      <c r="C146" s="110" t="s">
        <v>149</v>
      </c>
      <c r="D146" s="110" t="s">
        <v>176</v>
      </c>
      <c r="E146" s="111" t="s">
        <v>460</v>
      </c>
      <c r="F146" s="200" t="s">
        <v>461</v>
      </c>
      <c r="G146" s="201"/>
      <c r="H146" s="201"/>
      <c r="I146" s="201"/>
      <c r="J146" s="112" t="s">
        <v>191</v>
      </c>
      <c r="K146" s="113">
        <v>18</v>
      </c>
      <c r="L146" s="202"/>
      <c r="M146" s="203"/>
      <c r="N146" s="204">
        <f t="shared" si="0"/>
        <v>0</v>
      </c>
      <c r="O146" s="178"/>
      <c r="P146" s="178"/>
      <c r="Q146" s="178"/>
      <c r="R146" s="108"/>
    </row>
    <row r="147" spans="2:18" s="1" customFormat="1" ht="22.5" customHeight="1">
      <c r="B147" s="103"/>
      <c r="C147" s="110" t="s">
        <v>150</v>
      </c>
      <c r="D147" s="110" t="s">
        <v>176</v>
      </c>
      <c r="E147" s="111" t="s">
        <v>462</v>
      </c>
      <c r="F147" s="200" t="s">
        <v>463</v>
      </c>
      <c r="G147" s="201"/>
      <c r="H147" s="201"/>
      <c r="I147" s="201"/>
      <c r="J147" s="112" t="s">
        <v>191</v>
      </c>
      <c r="K147" s="113">
        <v>14</v>
      </c>
      <c r="L147" s="202"/>
      <c r="M147" s="203"/>
      <c r="N147" s="204">
        <f t="shared" si="0"/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152</v>
      </c>
      <c r="D148" s="110" t="s">
        <v>176</v>
      </c>
      <c r="E148" s="111" t="s">
        <v>464</v>
      </c>
      <c r="F148" s="200" t="s">
        <v>465</v>
      </c>
      <c r="G148" s="201"/>
      <c r="H148" s="201"/>
      <c r="I148" s="201"/>
      <c r="J148" s="112" t="s">
        <v>191</v>
      </c>
      <c r="K148" s="113">
        <v>10</v>
      </c>
      <c r="L148" s="202"/>
      <c r="M148" s="203"/>
      <c r="N148" s="204">
        <f t="shared" si="0"/>
        <v>0</v>
      </c>
      <c r="O148" s="178"/>
      <c r="P148" s="178"/>
      <c r="Q148" s="178"/>
      <c r="R148" s="108"/>
    </row>
    <row r="149" spans="2:18" s="1" customFormat="1" ht="22.5" customHeight="1">
      <c r="B149" s="103"/>
      <c r="C149" s="110" t="s">
        <v>153</v>
      </c>
      <c r="D149" s="110" t="s">
        <v>176</v>
      </c>
      <c r="E149" s="111" t="s">
        <v>466</v>
      </c>
      <c r="F149" s="200" t="s">
        <v>467</v>
      </c>
      <c r="G149" s="201"/>
      <c r="H149" s="201"/>
      <c r="I149" s="201"/>
      <c r="J149" s="112" t="s">
        <v>191</v>
      </c>
      <c r="K149" s="113">
        <v>19</v>
      </c>
      <c r="L149" s="202"/>
      <c r="M149" s="203"/>
      <c r="N149" s="204">
        <f t="shared" si="0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157</v>
      </c>
      <c r="D150" s="110" t="s">
        <v>176</v>
      </c>
      <c r="E150" s="111" t="s">
        <v>468</v>
      </c>
      <c r="F150" s="200" t="s">
        <v>469</v>
      </c>
      <c r="G150" s="201"/>
      <c r="H150" s="201"/>
      <c r="I150" s="201"/>
      <c r="J150" s="112" t="s">
        <v>191</v>
      </c>
      <c r="K150" s="113">
        <v>11</v>
      </c>
      <c r="L150" s="202"/>
      <c r="M150" s="203"/>
      <c r="N150" s="204">
        <f t="shared" si="0"/>
        <v>0</v>
      </c>
      <c r="O150" s="178"/>
      <c r="P150" s="178"/>
      <c r="Q150" s="178"/>
      <c r="R150" s="108"/>
    </row>
    <row r="151" spans="2:18" s="1" customFormat="1" ht="22.5" customHeight="1">
      <c r="B151" s="103"/>
      <c r="C151" s="110" t="s">
        <v>158</v>
      </c>
      <c r="D151" s="110" t="s">
        <v>176</v>
      </c>
      <c r="E151" s="111" t="s">
        <v>470</v>
      </c>
      <c r="F151" s="200" t="s">
        <v>471</v>
      </c>
      <c r="G151" s="201"/>
      <c r="H151" s="201"/>
      <c r="I151" s="201"/>
      <c r="J151" s="112" t="s">
        <v>191</v>
      </c>
      <c r="K151" s="113">
        <v>5</v>
      </c>
      <c r="L151" s="202"/>
      <c r="M151" s="203"/>
      <c r="N151" s="204">
        <f t="shared" si="0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161</v>
      </c>
      <c r="D152" s="110" t="s">
        <v>176</v>
      </c>
      <c r="E152" s="111" t="s">
        <v>472</v>
      </c>
      <c r="F152" s="200" t="s">
        <v>473</v>
      </c>
      <c r="G152" s="201"/>
      <c r="H152" s="201"/>
      <c r="I152" s="201"/>
      <c r="J152" s="112" t="s">
        <v>191</v>
      </c>
      <c r="K152" s="113">
        <v>8</v>
      </c>
      <c r="L152" s="202"/>
      <c r="M152" s="203"/>
      <c r="N152" s="204">
        <f t="shared" si="0"/>
        <v>0</v>
      </c>
      <c r="O152" s="178"/>
      <c r="P152" s="178"/>
      <c r="Q152" s="178"/>
      <c r="R152" s="108"/>
    </row>
    <row r="153" spans="2:18" s="1" customFormat="1" ht="22.5" customHeight="1">
      <c r="B153" s="103"/>
      <c r="C153" s="110" t="s">
        <v>164</v>
      </c>
      <c r="D153" s="110" t="s">
        <v>176</v>
      </c>
      <c r="E153" s="111" t="s">
        <v>474</v>
      </c>
      <c r="F153" s="200" t="s">
        <v>475</v>
      </c>
      <c r="G153" s="201"/>
      <c r="H153" s="201"/>
      <c r="I153" s="201"/>
      <c r="J153" s="112" t="s">
        <v>191</v>
      </c>
      <c r="K153" s="113">
        <v>23</v>
      </c>
      <c r="L153" s="202"/>
      <c r="M153" s="203"/>
      <c r="N153" s="204">
        <f t="shared" si="0"/>
        <v>0</v>
      </c>
      <c r="O153" s="178"/>
      <c r="P153" s="178"/>
      <c r="Q153" s="178"/>
      <c r="R153" s="108"/>
    </row>
    <row r="154" spans="2:18" s="1" customFormat="1" ht="22.5" customHeight="1">
      <c r="B154" s="103"/>
      <c r="C154" s="110" t="s">
        <v>167</v>
      </c>
      <c r="D154" s="110" t="s">
        <v>176</v>
      </c>
      <c r="E154" s="111" t="s">
        <v>476</v>
      </c>
      <c r="F154" s="200" t="s">
        <v>477</v>
      </c>
      <c r="G154" s="201"/>
      <c r="H154" s="201"/>
      <c r="I154" s="201"/>
      <c r="J154" s="112" t="s">
        <v>191</v>
      </c>
      <c r="K154" s="113">
        <v>6</v>
      </c>
      <c r="L154" s="202"/>
      <c r="M154" s="203"/>
      <c r="N154" s="204">
        <f t="shared" si="0"/>
        <v>0</v>
      </c>
      <c r="O154" s="178"/>
      <c r="P154" s="178"/>
      <c r="Q154" s="178"/>
      <c r="R154" s="108"/>
    </row>
    <row r="155" spans="2:18" s="1" customFormat="1" ht="22.5" customHeight="1">
      <c r="B155" s="103"/>
      <c r="C155" s="110" t="s">
        <v>170</v>
      </c>
      <c r="D155" s="110" t="s">
        <v>176</v>
      </c>
      <c r="E155" s="111" t="s">
        <v>478</v>
      </c>
      <c r="F155" s="200" t="s">
        <v>479</v>
      </c>
      <c r="G155" s="201"/>
      <c r="H155" s="201"/>
      <c r="I155" s="201"/>
      <c r="J155" s="112" t="s">
        <v>191</v>
      </c>
      <c r="K155" s="113">
        <v>3</v>
      </c>
      <c r="L155" s="202"/>
      <c r="M155" s="203"/>
      <c r="N155" s="204">
        <f t="shared" si="0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173</v>
      </c>
      <c r="D156" s="110" t="s">
        <v>176</v>
      </c>
      <c r="E156" s="111" t="s">
        <v>480</v>
      </c>
      <c r="F156" s="200" t="s">
        <v>481</v>
      </c>
      <c r="G156" s="201"/>
      <c r="H156" s="201"/>
      <c r="I156" s="201"/>
      <c r="J156" s="112" t="s">
        <v>191</v>
      </c>
      <c r="K156" s="113">
        <v>18</v>
      </c>
      <c r="L156" s="202"/>
      <c r="M156" s="203"/>
      <c r="N156" s="204">
        <f t="shared" si="0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174</v>
      </c>
      <c r="D157" s="110" t="s">
        <v>176</v>
      </c>
      <c r="E157" s="111" t="s">
        <v>482</v>
      </c>
      <c r="F157" s="200" t="s">
        <v>483</v>
      </c>
      <c r="G157" s="201"/>
      <c r="H157" s="201"/>
      <c r="I157" s="201"/>
      <c r="J157" s="112" t="s">
        <v>191</v>
      </c>
      <c r="K157" s="113">
        <v>10</v>
      </c>
      <c r="L157" s="202"/>
      <c r="M157" s="203"/>
      <c r="N157" s="204">
        <f t="shared" si="0"/>
        <v>0</v>
      </c>
      <c r="O157" s="178"/>
      <c r="P157" s="178"/>
      <c r="Q157" s="178"/>
      <c r="R157" s="108"/>
    </row>
    <row r="158" spans="2:18" s="1" customFormat="1" ht="22.5" customHeight="1">
      <c r="B158" s="103"/>
      <c r="C158" s="110" t="s">
        <v>175</v>
      </c>
      <c r="D158" s="110" t="s">
        <v>176</v>
      </c>
      <c r="E158" s="111" t="s">
        <v>484</v>
      </c>
      <c r="F158" s="200" t="s">
        <v>485</v>
      </c>
      <c r="G158" s="201"/>
      <c r="H158" s="201"/>
      <c r="I158" s="201"/>
      <c r="J158" s="112" t="s">
        <v>191</v>
      </c>
      <c r="K158" s="113">
        <v>9</v>
      </c>
      <c r="L158" s="202"/>
      <c r="M158" s="203"/>
      <c r="N158" s="204">
        <f t="shared" si="0"/>
        <v>0</v>
      </c>
      <c r="O158" s="178"/>
      <c r="P158" s="178"/>
      <c r="Q158" s="178"/>
      <c r="R158" s="108"/>
    </row>
    <row r="159" spans="2:18" s="1" customFormat="1" ht="22.5" customHeight="1">
      <c r="B159" s="103"/>
      <c r="C159" s="110" t="s">
        <v>177</v>
      </c>
      <c r="D159" s="110" t="s">
        <v>176</v>
      </c>
      <c r="E159" s="111" t="s">
        <v>486</v>
      </c>
      <c r="F159" s="200" t="s">
        <v>487</v>
      </c>
      <c r="G159" s="201"/>
      <c r="H159" s="201"/>
      <c r="I159" s="201"/>
      <c r="J159" s="112" t="s">
        <v>191</v>
      </c>
      <c r="K159" s="113">
        <v>6</v>
      </c>
      <c r="L159" s="202"/>
      <c r="M159" s="203"/>
      <c r="N159" s="204">
        <f t="shared" si="0"/>
        <v>0</v>
      </c>
      <c r="O159" s="178"/>
      <c r="P159" s="178"/>
      <c r="Q159" s="178"/>
      <c r="R159" s="108"/>
    </row>
    <row r="160" spans="2:18" s="1" customFormat="1" ht="22.5" customHeight="1">
      <c r="B160" s="103"/>
      <c r="C160" s="110" t="s">
        <v>178</v>
      </c>
      <c r="D160" s="110" t="s">
        <v>176</v>
      </c>
      <c r="E160" s="111" t="s">
        <v>488</v>
      </c>
      <c r="F160" s="200" t="s">
        <v>489</v>
      </c>
      <c r="G160" s="201"/>
      <c r="H160" s="201"/>
      <c r="I160" s="201"/>
      <c r="J160" s="112" t="s">
        <v>191</v>
      </c>
      <c r="K160" s="113">
        <v>3</v>
      </c>
      <c r="L160" s="202"/>
      <c r="M160" s="203"/>
      <c r="N160" s="204">
        <f t="shared" si="0"/>
        <v>0</v>
      </c>
      <c r="O160" s="178"/>
      <c r="P160" s="178"/>
      <c r="Q160" s="178"/>
      <c r="R160" s="108"/>
    </row>
    <row r="161" spans="2:18" s="10" customFormat="1" ht="29.25" customHeight="1">
      <c r="B161" s="95"/>
      <c r="C161" s="96"/>
      <c r="D161" s="102" t="s">
        <v>111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88">
        <f>SUM(N162)</f>
        <v>0</v>
      </c>
      <c r="O161" s="189"/>
      <c r="P161" s="189"/>
      <c r="Q161" s="189"/>
      <c r="R161" s="98"/>
    </row>
    <row r="162" spans="2:18" s="1" customFormat="1" ht="22.5" customHeight="1">
      <c r="B162" s="103"/>
      <c r="C162" s="104">
        <v>38</v>
      </c>
      <c r="D162" s="104" t="s">
        <v>131</v>
      </c>
      <c r="E162" s="105" t="s">
        <v>490</v>
      </c>
      <c r="F162" s="177" t="s">
        <v>491</v>
      </c>
      <c r="G162" s="178"/>
      <c r="H162" s="178"/>
      <c r="I162" s="178"/>
      <c r="J162" s="106" t="s">
        <v>156</v>
      </c>
      <c r="K162" s="107">
        <v>16.3</v>
      </c>
      <c r="L162" s="179"/>
      <c r="M162" s="180"/>
      <c r="N162" s="181">
        <f>ROUND(L162*K162,2)</f>
        <v>0</v>
      </c>
      <c r="O162" s="178"/>
      <c r="P162" s="178"/>
      <c r="Q162" s="178"/>
      <c r="R162" s="108"/>
    </row>
    <row r="163" spans="2:18" s="10" customFormat="1" ht="29.25" customHeight="1">
      <c r="B163" s="95"/>
      <c r="C163" s="96"/>
      <c r="D163" s="102" t="s">
        <v>112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88">
        <f>SUM(N164)</f>
        <v>0</v>
      </c>
      <c r="O163" s="189"/>
      <c r="P163" s="189"/>
      <c r="Q163" s="189"/>
      <c r="R163" s="98"/>
    </row>
    <row r="164" spans="2:18" s="1" customFormat="1" ht="31.5" customHeight="1">
      <c r="B164" s="103"/>
      <c r="C164" s="104">
        <v>39</v>
      </c>
      <c r="D164" s="104" t="s">
        <v>131</v>
      </c>
      <c r="E164" s="105" t="s">
        <v>492</v>
      </c>
      <c r="F164" s="177" t="s">
        <v>493</v>
      </c>
      <c r="G164" s="178"/>
      <c r="H164" s="178"/>
      <c r="I164" s="178"/>
      <c r="J164" s="106" t="s">
        <v>133</v>
      </c>
      <c r="K164" s="107">
        <v>16.13</v>
      </c>
      <c r="L164" s="179"/>
      <c r="M164" s="180"/>
      <c r="N164" s="181">
        <f>ROUND(L164*K164,2)</f>
        <v>0</v>
      </c>
      <c r="O164" s="178"/>
      <c r="P164" s="178"/>
      <c r="Q164" s="178"/>
      <c r="R164" s="108"/>
    </row>
    <row r="165" spans="2:18" s="10" customFormat="1" ht="29.25" customHeight="1">
      <c r="B165" s="95"/>
      <c r="C165" s="96"/>
      <c r="D165" s="102" t="s">
        <v>323</v>
      </c>
      <c r="E165" s="102"/>
      <c r="F165" s="102"/>
      <c r="G165" s="102"/>
      <c r="H165" s="102"/>
      <c r="I165" s="102"/>
      <c r="J165" s="102"/>
      <c r="K165" s="102"/>
      <c r="L165" s="102"/>
      <c r="M165" s="102"/>
      <c r="N165" s="188">
        <f>SUM(N166:Q172)</f>
        <v>0</v>
      </c>
      <c r="O165" s="189"/>
      <c r="P165" s="189"/>
      <c r="Q165" s="189"/>
      <c r="R165" s="98"/>
    </row>
    <row r="166" spans="2:18" s="1" customFormat="1" ht="31.5" customHeight="1">
      <c r="B166" s="103"/>
      <c r="C166" s="104">
        <v>40</v>
      </c>
      <c r="D166" s="104" t="s">
        <v>131</v>
      </c>
      <c r="E166" s="105" t="s">
        <v>344</v>
      </c>
      <c r="F166" s="177" t="s">
        <v>345</v>
      </c>
      <c r="G166" s="178"/>
      <c r="H166" s="178"/>
      <c r="I166" s="178"/>
      <c r="J166" s="106" t="s">
        <v>156</v>
      </c>
      <c r="K166" s="107">
        <v>27</v>
      </c>
      <c r="L166" s="179"/>
      <c r="M166" s="180"/>
      <c r="N166" s="181">
        <f aca="true" t="shared" si="1" ref="N166:N172">ROUND(L166*K166,2)</f>
        <v>0</v>
      </c>
      <c r="O166" s="178"/>
      <c r="P166" s="178"/>
      <c r="Q166" s="178"/>
      <c r="R166" s="108"/>
    </row>
    <row r="167" spans="2:18" s="1" customFormat="1" ht="31.5" customHeight="1">
      <c r="B167" s="103"/>
      <c r="C167" s="110">
        <v>41</v>
      </c>
      <c r="D167" s="110" t="s">
        <v>176</v>
      </c>
      <c r="E167" s="111" t="s">
        <v>346</v>
      </c>
      <c r="F167" s="200" t="s">
        <v>494</v>
      </c>
      <c r="G167" s="201"/>
      <c r="H167" s="201"/>
      <c r="I167" s="201"/>
      <c r="J167" s="112" t="s">
        <v>191</v>
      </c>
      <c r="K167" s="113">
        <v>5.4</v>
      </c>
      <c r="L167" s="202"/>
      <c r="M167" s="203"/>
      <c r="N167" s="204">
        <f t="shared" si="1"/>
        <v>0</v>
      </c>
      <c r="O167" s="178"/>
      <c r="P167" s="178"/>
      <c r="Q167" s="178"/>
      <c r="R167" s="108"/>
    </row>
    <row r="168" spans="2:18" s="1" customFormat="1" ht="22.5" customHeight="1">
      <c r="B168" s="103"/>
      <c r="C168" s="104">
        <v>42</v>
      </c>
      <c r="D168" s="104" t="s">
        <v>131</v>
      </c>
      <c r="E168" s="105" t="s">
        <v>347</v>
      </c>
      <c r="F168" s="177" t="s">
        <v>348</v>
      </c>
      <c r="G168" s="178"/>
      <c r="H168" s="178"/>
      <c r="I168" s="178"/>
      <c r="J168" s="106" t="s">
        <v>191</v>
      </c>
      <c r="K168" s="107">
        <v>3</v>
      </c>
      <c r="L168" s="179"/>
      <c r="M168" s="180"/>
      <c r="N168" s="181">
        <f t="shared" si="1"/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>
        <v>43</v>
      </c>
      <c r="D169" s="110" t="s">
        <v>176</v>
      </c>
      <c r="E169" s="111" t="s">
        <v>349</v>
      </c>
      <c r="F169" s="200" t="s">
        <v>350</v>
      </c>
      <c r="G169" s="201"/>
      <c r="H169" s="201"/>
      <c r="I169" s="201"/>
      <c r="J169" s="112" t="s">
        <v>191</v>
      </c>
      <c r="K169" s="113">
        <v>2</v>
      </c>
      <c r="L169" s="202"/>
      <c r="M169" s="203"/>
      <c r="N169" s="204">
        <f t="shared" si="1"/>
        <v>0</v>
      </c>
      <c r="O169" s="178"/>
      <c r="P169" s="178"/>
      <c r="Q169" s="178"/>
      <c r="R169" s="108"/>
    </row>
    <row r="170" spans="2:18" s="1" customFormat="1" ht="22.5" customHeight="1">
      <c r="B170" s="103"/>
      <c r="C170" s="110">
        <v>44</v>
      </c>
      <c r="D170" s="110" t="s">
        <v>176</v>
      </c>
      <c r="E170" s="111" t="s">
        <v>351</v>
      </c>
      <c r="F170" s="200" t="s">
        <v>352</v>
      </c>
      <c r="G170" s="201"/>
      <c r="H170" s="201"/>
      <c r="I170" s="201"/>
      <c r="J170" s="112" t="s">
        <v>191</v>
      </c>
      <c r="K170" s="113">
        <v>1</v>
      </c>
      <c r="L170" s="202"/>
      <c r="M170" s="203"/>
      <c r="N170" s="204">
        <f t="shared" si="1"/>
        <v>0</v>
      </c>
      <c r="O170" s="178"/>
      <c r="P170" s="178"/>
      <c r="Q170" s="178"/>
      <c r="R170" s="108"/>
    </row>
    <row r="171" spans="2:18" s="1" customFormat="1" ht="31.5" customHeight="1">
      <c r="B171" s="103"/>
      <c r="C171" s="104">
        <v>45</v>
      </c>
      <c r="D171" s="104" t="s">
        <v>131</v>
      </c>
      <c r="E171" s="105" t="s">
        <v>495</v>
      </c>
      <c r="F171" s="177" t="s">
        <v>496</v>
      </c>
      <c r="G171" s="178"/>
      <c r="H171" s="178"/>
      <c r="I171" s="178"/>
      <c r="J171" s="106" t="s">
        <v>191</v>
      </c>
      <c r="K171" s="107">
        <v>1</v>
      </c>
      <c r="L171" s="179"/>
      <c r="M171" s="180"/>
      <c r="N171" s="181">
        <f t="shared" si="1"/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10">
        <v>46</v>
      </c>
      <c r="D172" s="110" t="s">
        <v>176</v>
      </c>
      <c r="E172" s="111" t="s">
        <v>497</v>
      </c>
      <c r="F172" s="200" t="s">
        <v>498</v>
      </c>
      <c r="G172" s="201"/>
      <c r="H172" s="201"/>
      <c r="I172" s="201"/>
      <c r="J172" s="112" t="s">
        <v>191</v>
      </c>
      <c r="K172" s="113">
        <v>1</v>
      </c>
      <c r="L172" s="202"/>
      <c r="M172" s="203"/>
      <c r="N172" s="204">
        <f t="shared" si="1"/>
        <v>0</v>
      </c>
      <c r="O172" s="178"/>
      <c r="P172" s="178"/>
      <c r="Q172" s="178"/>
      <c r="R172" s="108"/>
    </row>
    <row r="173" spans="2:18" s="10" customFormat="1" ht="29.25" customHeight="1">
      <c r="B173" s="95"/>
      <c r="C173" s="96"/>
      <c r="D173" s="102" t="s">
        <v>114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88">
        <f>SUM(N174)</f>
        <v>0</v>
      </c>
      <c r="O173" s="189"/>
      <c r="P173" s="189"/>
      <c r="Q173" s="189"/>
      <c r="R173" s="98"/>
    </row>
    <row r="174" spans="2:18" s="1" customFormat="1" ht="31.5" customHeight="1">
      <c r="B174" s="103"/>
      <c r="C174" s="104">
        <v>47</v>
      </c>
      <c r="D174" s="104" t="s">
        <v>131</v>
      </c>
      <c r="E174" s="105" t="s">
        <v>499</v>
      </c>
      <c r="F174" s="177" t="s">
        <v>500</v>
      </c>
      <c r="G174" s="178"/>
      <c r="H174" s="178"/>
      <c r="I174" s="178"/>
      <c r="J174" s="106" t="s">
        <v>151</v>
      </c>
      <c r="K174" s="107">
        <v>57.633</v>
      </c>
      <c r="L174" s="179"/>
      <c r="M174" s="180"/>
      <c r="N174" s="181">
        <f>ROUND(L174*K174,2)</f>
        <v>0</v>
      </c>
      <c r="O174" s="178"/>
      <c r="P174" s="178"/>
      <c r="Q174" s="178"/>
      <c r="R174" s="108"/>
    </row>
    <row r="175" spans="2:18" s="10" customFormat="1" ht="36.75" customHeight="1">
      <c r="B175" s="95"/>
      <c r="C175" s="96"/>
      <c r="D175" s="97" t="s">
        <v>115</v>
      </c>
      <c r="E175" s="97"/>
      <c r="F175" s="97"/>
      <c r="G175" s="97"/>
      <c r="H175" s="97"/>
      <c r="I175" s="97"/>
      <c r="J175" s="97"/>
      <c r="K175" s="97"/>
      <c r="L175" s="97"/>
      <c r="M175" s="97"/>
      <c r="N175" s="190">
        <f>N176+N178+N182</f>
        <v>0</v>
      </c>
      <c r="O175" s="191"/>
      <c r="P175" s="191"/>
      <c r="Q175" s="191"/>
      <c r="R175" s="98"/>
    </row>
    <row r="176" spans="2:18" s="10" customFormat="1" ht="19.5" customHeight="1">
      <c r="B176" s="95"/>
      <c r="C176" s="96"/>
      <c r="D176" s="102" t="s">
        <v>116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98">
        <f>SUM(N177)</f>
        <v>0</v>
      </c>
      <c r="O176" s="199"/>
      <c r="P176" s="199"/>
      <c r="Q176" s="199"/>
      <c r="R176" s="98"/>
    </row>
    <row r="177" spans="2:18" s="1" customFormat="1" ht="31.5" customHeight="1">
      <c r="B177" s="103"/>
      <c r="C177" s="104">
        <v>48</v>
      </c>
      <c r="D177" s="104" t="s">
        <v>131</v>
      </c>
      <c r="E177" s="105" t="s">
        <v>501</v>
      </c>
      <c r="F177" s="177" t="s">
        <v>502</v>
      </c>
      <c r="G177" s="178"/>
      <c r="H177" s="178"/>
      <c r="I177" s="178"/>
      <c r="J177" s="106" t="s">
        <v>133</v>
      </c>
      <c r="K177" s="107">
        <v>16.13</v>
      </c>
      <c r="L177" s="179"/>
      <c r="M177" s="180"/>
      <c r="N177" s="181">
        <f>ROUND(L177*K177,2)</f>
        <v>0</v>
      </c>
      <c r="O177" s="178"/>
      <c r="P177" s="178"/>
      <c r="Q177" s="178"/>
      <c r="R177" s="108"/>
    </row>
    <row r="178" spans="2:18" s="10" customFormat="1" ht="29.25" customHeight="1">
      <c r="B178" s="95"/>
      <c r="C178" s="96"/>
      <c r="D178" s="102" t="s">
        <v>416</v>
      </c>
      <c r="E178" s="102"/>
      <c r="F178" s="102"/>
      <c r="G178" s="102"/>
      <c r="H178" s="102"/>
      <c r="I178" s="102"/>
      <c r="J178" s="102"/>
      <c r="K178" s="102"/>
      <c r="L178" s="102"/>
      <c r="M178" s="102"/>
      <c r="N178" s="188">
        <f>SUM(N179:Q181)</f>
        <v>0</v>
      </c>
      <c r="O178" s="189"/>
      <c r="P178" s="189"/>
      <c r="Q178" s="189"/>
      <c r="R178" s="98"/>
    </row>
    <row r="179" spans="2:18" s="1" customFormat="1" ht="31.5" customHeight="1">
      <c r="B179" s="103"/>
      <c r="C179" s="104">
        <v>49</v>
      </c>
      <c r="D179" s="104" t="s">
        <v>131</v>
      </c>
      <c r="E179" s="105" t="s">
        <v>503</v>
      </c>
      <c r="F179" s="177" t="s">
        <v>504</v>
      </c>
      <c r="G179" s="178"/>
      <c r="H179" s="178"/>
      <c r="I179" s="178"/>
      <c r="J179" s="106" t="s">
        <v>191</v>
      </c>
      <c r="K179" s="107">
        <v>1</v>
      </c>
      <c r="L179" s="179"/>
      <c r="M179" s="180"/>
      <c r="N179" s="181">
        <f>ROUND(L179*K179,2)</f>
        <v>0</v>
      </c>
      <c r="O179" s="178"/>
      <c r="P179" s="178"/>
      <c r="Q179" s="178"/>
      <c r="R179" s="108"/>
    </row>
    <row r="180" spans="2:18" s="1" customFormat="1" ht="22.5" customHeight="1">
      <c r="B180" s="103"/>
      <c r="C180" s="110">
        <v>50</v>
      </c>
      <c r="D180" s="110" t="s">
        <v>176</v>
      </c>
      <c r="E180" s="111" t="s">
        <v>505</v>
      </c>
      <c r="F180" s="200" t="s">
        <v>506</v>
      </c>
      <c r="G180" s="201"/>
      <c r="H180" s="201"/>
      <c r="I180" s="201"/>
      <c r="J180" s="112" t="s">
        <v>191</v>
      </c>
      <c r="K180" s="113">
        <v>1</v>
      </c>
      <c r="L180" s="202"/>
      <c r="M180" s="203"/>
      <c r="N180" s="204">
        <f>ROUND(L180*K180,2)</f>
        <v>0</v>
      </c>
      <c r="O180" s="178"/>
      <c r="P180" s="178"/>
      <c r="Q180" s="178"/>
      <c r="R180" s="108"/>
    </row>
    <row r="181" spans="2:18" s="1" customFormat="1" ht="31.5" customHeight="1">
      <c r="B181" s="103"/>
      <c r="C181" s="104">
        <v>51</v>
      </c>
      <c r="D181" s="104" t="s">
        <v>131</v>
      </c>
      <c r="E181" s="105" t="s">
        <v>507</v>
      </c>
      <c r="F181" s="177" t="s">
        <v>508</v>
      </c>
      <c r="G181" s="178"/>
      <c r="H181" s="178"/>
      <c r="I181" s="178"/>
      <c r="J181" s="106" t="s">
        <v>191</v>
      </c>
      <c r="K181" s="107">
        <v>1</v>
      </c>
      <c r="L181" s="179"/>
      <c r="M181" s="180"/>
      <c r="N181" s="181">
        <f>ROUND(L181*K181,2)</f>
        <v>0</v>
      </c>
      <c r="O181" s="178"/>
      <c r="P181" s="178"/>
      <c r="Q181" s="178"/>
      <c r="R181" s="108"/>
    </row>
    <row r="182" spans="2:18" s="10" customFormat="1" ht="29.25" customHeight="1">
      <c r="B182" s="95"/>
      <c r="C182" s="96"/>
      <c r="D182" s="102" t="s">
        <v>119</v>
      </c>
      <c r="E182" s="102"/>
      <c r="F182" s="102"/>
      <c r="G182" s="102"/>
      <c r="H182" s="102"/>
      <c r="I182" s="102"/>
      <c r="J182" s="102"/>
      <c r="K182" s="102"/>
      <c r="L182" s="102"/>
      <c r="M182" s="102"/>
      <c r="N182" s="188">
        <f>SUM(N183:Q184)</f>
        <v>0</v>
      </c>
      <c r="O182" s="189"/>
      <c r="P182" s="189"/>
      <c r="Q182" s="189"/>
      <c r="R182" s="98"/>
    </row>
    <row r="183" spans="2:18" s="1" customFormat="1" ht="22.5" customHeight="1">
      <c r="B183" s="103"/>
      <c r="C183" s="104">
        <v>52</v>
      </c>
      <c r="D183" s="104" t="s">
        <v>131</v>
      </c>
      <c r="E183" s="105" t="s">
        <v>509</v>
      </c>
      <c r="F183" s="177" t="s">
        <v>510</v>
      </c>
      <c r="G183" s="178"/>
      <c r="H183" s="178"/>
      <c r="I183" s="178"/>
      <c r="J183" s="106" t="s">
        <v>156</v>
      </c>
      <c r="K183" s="107">
        <v>7</v>
      </c>
      <c r="L183" s="179"/>
      <c r="M183" s="180"/>
      <c r="N183" s="181">
        <f>ROUND(L183*K183,2)</f>
        <v>0</v>
      </c>
      <c r="O183" s="178"/>
      <c r="P183" s="178"/>
      <c r="Q183" s="178"/>
      <c r="R183" s="108"/>
    </row>
    <row r="184" spans="2:18" s="1" customFormat="1" ht="31.5" customHeight="1">
      <c r="B184" s="103"/>
      <c r="C184" s="104">
        <v>53</v>
      </c>
      <c r="D184" s="104" t="s">
        <v>131</v>
      </c>
      <c r="E184" s="105" t="s">
        <v>511</v>
      </c>
      <c r="F184" s="177" t="s">
        <v>512</v>
      </c>
      <c r="G184" s="178"/>
      <c r="H184" s="178"/>
      <c r="I184" s="178"/>
      <c r="J184" s="106" t="s">
        <v>191</v>
      </c>
      <c r="K184" s="107">
        <v>1</v>
      </c>
      <c r="L184" s="179"/>
      <c r="M184" s="180"/>
      <c r="N184" s="181">
        <f>ROUND(L184*K184,2)</f>
        <v>0</v>
      </c>
      <c r="O184" s="178"/>
      <c r="P184" s="178"/>
      <c r="Q184" s="178"/>
      <c r="R184" s="108"/>
    </row>
    <row r="185" spans="2:18" s="1" customFormat="1" ht="6.75" customHeight="1"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1"/>
    </row>
  </sheetData>
  <sheetProtection/>
  <mergeCells count="232">
    <mergeCell ref="H1:K1"/>
    <mergeCell ref="F184:I184"/>
    <mergeCell ref="L184:M184"/>
    <mergeCell ref="N184:Q184"/>
    <mergeCell ref="N121:Q121"/>
    <mergeCell ref="N122:Q122"/>
    <mergeCell ref="N123:Q123"/>
    <mergeCell ref="N163:Q163"/>
    <mergeCell ref="N165:Q165"/>
    <mergeCell ref="F181:I181"/>
    <mergeCell ref="L181:M181"/>
    <mergeCell ref="N181:Q181"/>
    <mergeCell ref="F174:I174"/>
    <mergeCell ref="L174:M174"/>
    <mergeCell ref="N174:Q174"/>
    <mergeCell ref="N178:Q178"/>
    <mergeCell ref="F177:I177"/>
    <mergeCell ref="L177:M177"/>
    <mergeCell ref="N177:Q177"/>
    <mergeCell ref="N175:Q175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N182:Q182"/>
    <mergeCell ref="N176:Q176"/>
    <mergeCell ref="F171:I171"/>
    <mergeCell ref="L171:M171"/>
    <mergeCell ref="N171:Q171"/>
    <mergeCell ref="F172:I172"/>
    <mergeCell ref="L172:M172"/>
    <mergeCell ref="N172:Q172"/>
    <mergeCell ref="N173:Q173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2:I162"/>
    <mergeCell ref="L162:M162"/>
    <mergeCell ref="N162:Q162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3:P113"/>
    <mergeCell ref="M115:P115"/>
    <mergeCell ref="M117:Q117"/>
    <mergeCell ref="M118:Q118"/>
    <mergeCell ref="F120:I120"/>
    <mergeCell ref="L120:M120"/>
    <mergeCell ref="N120:Q120"/>
    <mergeCell ref="N99:Q99"/>
    <mergeCell ref="N101:Q101"/>
    <mergeCell ref="L103:Q103"/>
    <mergeCell ref="C109:Q109"/>
    <mergeCell ref="F111:P111"/>
    <mergeCell ref="F112:P112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4"/>
  <sheetViews>
    <sheetView showGridLines="0" zoomScalePageLayoutView="0" workbookViewId="0" topLeftCell="A1">
      <pane ySplit="1" topLeftCell="A120" activePane="bottomLeft" state="frozen"/>
      <selection pane="topLeft" activeCell="A1" sqref="A1"/>
      <selection pane="bottomLeft" activeCell="L124" sqref="L124:M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513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N101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01-2 - Dažďová záhrada DZ2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N90+N96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SUM(N91:Q95)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415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N123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111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N158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112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N160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 t="s">
        <v>323</v>
      </c>
      <c r="E94" s="72"/>
      <c r="F94" s="72"/>
      <c r="G94" s="72"/>
      <c r="H94" s="72"/>
      <c r="I94" s="72"/>
      <c r="J94" s="72"/>
      <c r="K94" s="72"/>
      <c r="L94" s="72"/>
      <c r="M94" s="72"/>
      <c r="N94" s="159">
        <f>N162</f>
        <v>0</v>
      </c>
      <c r="O94" s="160"/>
      <c r="P94" s="160"/>
      <c r="Q94" s="160"/>
      <c r="R94" s="89"/>
    </row>
    <row r="95" spans="2:18" s="8" customFormat="1" ht="19.5" customHeight="1">
      <c r="B95" s="87"/>
      <c r="C95" s="72"/>
      <c r="D95" s="88" t="s">
        <v>114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N172</f>
        <v>0</v>
      </c>
      <c r="O95" s="160"/>
      <c r="P95" s="160"/>
      <c r="Q95" s="160"/>
      <c r="R95" s="89"/>
    </row>
    <row r="96" spans="2:18" s="7" customFormat="1" ht="24.75" customHeight="1">
      <c r="B96" s="83"/>
      <c r="C96" s="84"/>
      <c r="D96" s="85" t="s">
        <v>115</v>
      </c>
      <c r="E96" s="84"/>
      <c r="F96" s="84"/>
      <c r="G96" s="84"/>
      <c r="H96" s="84"/>
      <c r="I96" s="84"/>
      <c r="J96" s="84"/>
      <c r="K96" s="84"/>
      <c r="L96" s="84"/>
      <c r="M96" s="84"/>
      <c r="N96" s="195">
        <f>SUM(M97:Q99)</f>
        <v>0</v>
      </c>
      <c r="O96" s="196"/>
      <c r="P96" s="196"/>
      <c r="Q96" s="196"/>
      <c r="R96" s="86"/>
    </row>
    <row r="97" spans="2:18" s="8" customFormat="1" ht="19.5" customHeight="1">
      <c r="B97" s="87"/>
      <c r="C97" s="72"/>
      <c r="D97" s="88" t="s">
        <v>116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N175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416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N177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N181</f>
        <v>0</v>
      </c>
      <c r="O99" s="160"/>
      <c r="P99" s="160"/>
      <c r="Q99" s="160"/>
      <c r="R99" s="89"/>
    </row>
    <row r="100" spans="2:18" s="1" customFormat="1" ht="21.75" customHeight="1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</row>
    <row r="101" spans="2:18" s="1" customFormat="1" ht="29.25" customHeight="1">
      <c r="B101" s="25"/>
      <c r="C101" s="82" t="s">
        <v>122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76">
        <v>0</v>
      </c>
      <c r="O101" s="147"/>
      <c r="P101" s="147"/>
      <c r="Q101" s="147"/>
      <c r="R101" s="27"/>
    </row>
    <row r="102" spans="2:18" s="1" customFormat="1" ht="18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</row>
    <row r="103" spans="2:18" s="1" customFormat="1" ht="29.25" customHeight="1">
      <c r="B103" s="25"/>
      <c r="C103" s="74" t="s">
        <v>94</v>
      </c>
      <c r="D103" s="75"/>
      <c r="E103" s="75"/>
      <c r="F103" s="75"/>
      <c r="G103" s="75"/>
      <c r="H103" s="75"/>
      <c r="I103" s="75"/>
      <c r="J103" s="75"/>
      <c r="K103" s="75"/>
      <c r="L103" s="167">
        <f>ROUND(SUM(N89+N101),2)</f>
        <v>0</v>
      </c>
      <c r="M103" s="175"/>
      <c r="N103" s="175"/>
      <c r="O103" s="175"/>
      <c r="P103" s="175"/>
      <c r="Q103" s="175"/>
      <c r="R103" s="27"/>
    </row>
    <row r="104" spans="2:18" s="1" customFormat="1" ht="6.7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1"/>
    </row>
    <row r="108" spans="2:18" s="1" customFormat="1" ht="6.75" customHeight="1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4"/>
    </row>
    <row r="109" spans="2:18" s="1" customFormat="1" ht="36.75" customHeight="1">
      <c r="B109" s="25"/>
      <c r="C109" s="130" t="s">
        <v>123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30" customHeight="1">
      <c r="B111" s="25"/>
      <c r="C111" s="22" t="s">
        <v>9</v>
      </c>
      <c r="D111" s="26"/>
      <c r="E111" s="26"/>
      <c r="F111" s="168" t="str">
        <f>F6</f>
        <v>Prvky zelenej infraštruktúry - MŠ Kalinovská 9, Košice</v>
      </c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26"/>
      <c r="R111" s="27"/>
    </row>
    <row r="112" spans="2:18" ht="30" customHeight="1">
      <c r="B112" s="16"/>
      <c r="C112" s="22" t="s">
        <v>97</v>
      </c>
      <c r="D112" s="17"/>
      <c r="E112" s="17"/>
      <c r="F112" s="168" t="s">
        <v>413</v>
      </c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7"/>
      <c r="R112" s="18"/>
    </row>
    <row r="113" spans="2:18" s="1" customFormat="1" ht="36.75" customHeight="1">
      <c r="B113" s="25"/>
      <c r="C113" s="59" t="s">
        <v>99</v>
      </c>
      <c r="D113" s="26"/>
      <c r="E113" s="26"/>
      <c r="F113" s="148" t="str">
        <f>F8</f>
        <v>01-2 - Dažďová záhrada DZ2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26"/>
      <c r="R113" s="27"/>
    </row>
    <row r="114" spans="2:18" s="1" customFormat="1" ht="6.7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</row>
    <row r="115" spans="2:18" s="1" customFormat="1" ht="18" customHeight="1">
      <c r="B115" s="25"/>
      <c r="C115" s="22" t="s">
        <v>12</v>
      </c>
      <c r="D115" s="26"/>
      <c r="E115" s="26"/>
      <c r="F115" s="20" t="str">
        <f>F10</f>
        <v>Kalinovska 9, Košice</v>
      </c>
      <c r="G115" s="26"/>
      <c r="H115" s="26"/>
      <c r="I115" s="26"/>
      <c r="J115" s="26"/>
      <c r="K115" s="22" t="s">
        <v>14</v>
      </c>
      <c r="L115" s="26"/>
      <c r="M115" s="169">
        <f>IF(O10="","",O10)</f>
        <v>0</v>
      </c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5">
      <c r="B117" s="25"/>
      <c r="C117" s="22" t="s">
        <v>15</v>
      </c>
      <c r="D117" s="26"/>
      <c r="E117" s="26"/>
      <c r="F117" s="20" t="str">
        <f>E13</f>
        <v>Mesto Košice, Trieda SNP 48/A, Košice</v>
      </c>
      <c r="G117" s="26"/>
      <c r="H117" s="26"/>
      <c r="I117" s="26"/>
      <c r="J117" s="26"/>
      <c r="K117" s="22" t="s">
        <v>20</v>
      </c>
      <c r="L117" s="26"/>
      <c r="M117" s="132" t="str">
        <f>E19</f>
        <v>Progressum s.r.o. </v>
      </c>
      <c r="N117" s="147"/>
      <c r="O117" s="147"/>
      <c r="P117" s="147"/>
      <c r="Q117" s="147"/>
      <c r="R117" s="27"/>
    </row>
    <row r="118" spans="2:18" s="1" customFormat="1" ht="14.25" customHeight="1">
      <c r="B118" s="25"/>
      <c r="C118" s="22" t="s">
        <v>19</v>
      </c>
      <c r="D118" s="26"/>
      <c r="E118" s="26"/>
      <c r="F118" s="20">
        <f>IF(E16="","",E16)</f>
      </c>
      <c r="G118" s="26"/>
      <c r="H118" s="26"/>
      <c r="I118" s="26"/>
      <c r="J118" s="26"/>
      <c r="K118" s="22" t="s">
        <v>22</v>
      </c>
      <c r="L118" s="26"/>
      <c r="M118" s="132">
        <f>E22</f>
        <v>0</v>
      </c>
      <c r="N118" s="147"/>
      <c r="O118" s="147"/>
      <c r="P118" s="147"/>
      <c r="Q118" s="147"/>
      <c r="R118" s="27"/>
    </row>
    <row r="119" spans="2:18" s="1" customFormat="1" ht="9.7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</row>
    <row r="120" spans="2:18" s="9" customFormat="1" ht="29.25" customHeight="1">
      <c r="B120" s="90"/>
      <c r="C120" s="91" t="s">
        <v>124</v>
      </c>
      <c r="D120" s="92" t="s">
        <v>125</v>
      </c>
      <c r="E120" s="92" t="s">
        <v>44</v>
      </c>
      <c r="F120" s="182" t="s">
        <v>126</v>
      </c>
      <c r="G120" s="183"/>
      <c r="H120" s="183"/>
      <c r="I120" s="183"/>
      <c r="J120" s="92" t="s">
        <v>127</v>
      </c>
      <c r="K120" s="92" t="s">
        <v>128</v>
      </c>
      <c r="L120" s="184" t="s">
        <v>129</v>
      </c>
      <c r="M120" s="183"/>
      <c r="N120" s="182" t="s">
        <v>107</v>
      </c>
      <c r="O120" s="183"/>
      <c r="P120" s="183"/>
      <c r="Q120" s="185"/>
      <c r="R120" s="93"/>
    </row>
    <row r="121" spans="2:18" s="1" customFormat="1" ht="29.25" customHeight="1">
      <c r="B121" s="25"/>
      <c r="C121" s="65" t="s">
        <v>103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192">
        <f>N122+N174</f>
        <v>0</v>
      </c>
      <c r="O121" s="193"/>
      <c r="P121" s="193"/>
      <c r="Q121" s="193"/>
      <c r="R121" s="27"/>
    </row>
    <row r="122" spans="2:18" s="10" customFormat="1" ht="36.75" customHeight="1">
      <c r="B122" s="95"/>
      <c r="C122" s="96"/>
      <c r="D122" s="97" t="s">
        <v>110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197">
        <f>N123+N158+N160+N162+N172</f>
        <v>0</v>
      </c>
      <c r="O122" s="195"/>
      <c r="P122" s="195"/>
      <c r="Q122" s="195"/>
      <c r="R122" s="98"/>
    </row>
    <row r="123" spans="2:18" s="10" customFormat="1" ht="19.5" customHeight="1">
      <c r="B123" s="95"/>
      <c r="C123" s="96"/>
      <c r="D123" s="102" t="s">
        <v>415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98">
        <f>SUM(N124:Q157)</f>
        <v>0</v>
      </c>
      <c r="O123" s="199"/>
      <c r="P123" s="199"/>
      <c r="Q123" s="199"/>
      <c r="R123" s="98"/>
    </row>
    <row r="124" spans="2:18" s="1" customFormat="1" ht="22.5" customHeight="1">
      <c r="B124" s="103"/>
      <c r="C124" s="104" t="s">
        <v>53</v>
      </c>
      <c r="D124" s="104" t="s">
        <v>131</v>
      </c>
      <c r="E124" s="105" t="s">
        <v>417</v>
      </c>
      <c r="F124" s="177" t="s">
        <v>418</v>
      </c>
      <c r="G124" s="178"/>
      <c r="H124" s="178"/>
      <c r="I124" s="178"/>
      <c r="J124" s="106" t="s">
        <v>191</v>
      </c>
      <c r="K124" s="107">
        <v>2</v>
      </c>
      <c r="L124" s="179"/>
      <c r="M124" s="180"/>
      <c r="N124" s="181">
        <f aca="true" t="shared" si="0" ref="N124:N157">ROUND(L124*K124,2)</f>
        <v>0</v>
      </c>
      <c r="O124" s="178"/>
      <c r="P124" s="178"/>
      <c r="Q124" s="178"/>
      <c r="R124" s="108"/>
    </row>
    <row r="125" spans="2:18" s="1" customFormat="1" ht="44.25" customHeight="1">
      <c r="B125" s="103"/>
      <c r="C125" s="104" t="s">
        <v>55</v>
      </c>
      <c r="D125" s="104" t="s">
        <v>131</v>
      </c>
      <c r="E125" s="105" t="s">
        <v>419</v>
      </c>
      <c r="F125" s="177" t="s">
        <v>420</v>
      </c>
      <c r="G125" s="178"/>
      <c r="H125" s="178"/>
      <c r="I125" s="178"/>
      <c r="J125" s="106" t="s">
        <v>132</v>
      </c>
      <c r="K125" s="107">
        <v>13.05</v>
      </c>
      <c r="L125" s="179"/>
      <c r="M125" s="180"/>
      <c r="N125" s="181">
        <f t="shared" si="0"/>
        <v>0</v>
      </c>
      <c r="O125" s="178"/>
      <c r="P125" s="178"/>
      <c r="Q125" s="178"/>
      <c r="R125" s="108"/>
    </row>
    <row r="126" spans="2:18" s="1" customFormat="1" ht="22.5" customHeight="1">
      <c r="B126" s="103"/>
      <c r="C126" s="104" t="s">
        <v>57</v>
      </c>
      <c r="D126" s="104" t="s">
        <v>131</v>
      </c>
      <c r="E126" s="105" t="s">
        <v>421</v>
      </c>
      <c r="F126" s="177" t="s">
        <v>422</v>
      </c>
      <c r="G126" s="178"/>
      <c r="H126" s="178"/>
      <c r="I126" s="178"/>
      <c r="J126" s="106" t="s">
        <v>132</v>
      </c>
      <c r="K126" s="107">
        <v>54.15</v>
      </c>
      <c r="L126" s="179"/>
      <c r="M126" s="180"/>
      <c r="N126" s="181">
        <f t="shared" si="0"/>
        <v>0</v>
      </c>
      <c r="O126" s="178"/>
      <c r="P126" s="178"/>
      <c r="Q126" s="178"/>
      <c r="R126" s="108"/>
    </row>
    <row r="127" spans="2:18" s="1" customFormat="1" ht="31.5" customHeight="1">
      <c r="B127" s="103"/>
      <c r="C127" s="104" t="s">
        <v>60</v>
      </c>
      <c r="D127" s="104" t="s">
        <v>131</v>
      </c>
      <c r="E127" s="105" t="s">
        <v>423</v>
      </c>
      <c r="F127" s="177" t="s">
        <v>424</v>
      </c>
      <c r="G127" s="178"/>
      <c r="H127" s="178"/>
      <c r="I127" s="178"/>
      <c r="J127" s="106" t="s">
        <v>132</v>
      </c>
      <c r="K127" s="107">
        <v>74.04</v>
      </c>
      <c r="L127" s="179"/>
      <c r="M127" s="180"/>
      <c r="N127" s="181">
        <f t="shared" si="0"/>
        <v>0</v>
      </c>
      <c r="O127" s="178"/>
      <c r="P127" s="178"/>
      <c r="Q127" s="178"/>
      <c r="R127" s="108"/>
    </row>
    <row r="128" spans="2:18" s="1" customFormat="1" ht="44.25" customHeight="1">
      <c r="B128" s="103"/>
      <c r="C128" s="104" t="s">
        <v>62</v>
      </c>
      <c r="D128" s="104" t="s">
        <v>131</v>
      </c>
      <c r="E128" s="105" t="s">
        <v>425</v>
      </c>
      <c r="F128" s="177" t="s">
        <v>426</v>
      </c>
      <c r="G128" s="178"/>
      <c r="H128" s="178"/>
      <c r="I128" s="178"/>
      <c r="J128" s="106" t="s">
        <v>132</v>
      </c>
      <c r="K128" s="107">
        <v>56.49</v>
      </c>
      <c r="L128" s="179"/>
      <c r="M128" s="180"/>
      <c r="N128" s="181">
        <f t="shared" si="0"/>
        <v>0</v>
      </c>
      <c r="O128" s="178"/>
      <c r="P128" s="178"/>
      <c r="Q128" s="178"/>
      <c r="R128" s="108"/>
    </row>
    <row r="129" spans="2:18" s="1" customFormat="1" ht="44.25" customHeight="1">
      <c r="B129" s="103"/>
      <c r="C129" s="104" t="s">
        <v>64</v>
      </c>
      <c r="D129" s="104" t="s">
        <v>131</v>
      </c>
      <c r="E129" s="105" t="s">
        <v>427</v>
      </c>
      <c r="F129" s="177" t="s">
        <v>428</v>
      </c>
      <c r="G129" s="178"/>
      <c r="H129" s="178"/>
      <c r="I129" s="178"/>
      <c r="J129" s="106" t="s">
        <v>132</v>
      </c>
      <c r="K129" s="107">
        <v>395.43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429</v>
      </c>
      <c r="F130" s="177" t="s">
        <v>327</v>
      </c>
      <c r="G130" s="178"/>
      <c r="H130" s="178"/>
      <c r="I130" s="178"/>
      <c r="J130" s="106" t="s">
        <v>151</v>
      </c>
      <c r="K130" s="107">
        <v>90.384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135</v>
      </c>
      <c r="D131" s="104" t="s">
        <v>131</v>
      </c>
      <c r="E131" s="105" t="s">
        <v>430</v>
      </c>
      <c r="F131" s="177" t="s">
        <v>431</v>
      </c>
      <c r="G131" s="178"/>
      <c r="H131" s="178"/>
      <c r="I131" s="178"/>
      <c r="J131" s="106" t="s">
        <v>132</v>
      </c>
      <c r="K131" s="107">
        <v>49.714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432</v>
      </c>
      <c r="F132" s="200" t="s">
        <v>433</v>
      </c>
      <c r="G132" s="201"/>
      <c r="H132" s="201"/>
      <c r="I132" s="201"/>
      <c r="J132" s="112" t="s">
        <v>151</v>
      </c>
      <c r="K132" s="113">
        <v>25.415</v>
      </c>
      <c r="L132" s="202"/>
      <c r="M132" s="203"/>
      <c r="N132" s="204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10" t="s">
        <v>137</v>
      </c>
      <c r="D133" s="110" t="s">
        <v>176</v>
      </c>
      <c r="E133" s="111" t="s">
        <v>434</v>
      </c>
      <c r="F133" s="200" t="s">
        <v>435</v>
      </c>
      <c r="G133" s="201"/>
      <c r="H133" s="201"/>
      <c r="I133" s="201"/>
      <c r="J133" s="112" t="s">
        <v>151</v>
      </c>
      <c r="K133" s="113">
        <v>3.248</v>
      </c>
      <c r="L133" s="202"/>
      <c r="M133" s="203"/>
      <c r="N133" s="204">
        <f t="shared" si="0"/>
        <v>0</v>
      </c>
      <c r="O133" s="178"/>
      <c r="P133" s="178"/>
      <c r="Q133" s="178"/>
      <c r="R133" s="108"/>
    </row>
    <row r="134" spans="2:18" s="1" customFormat="1" ht="22.5" customHeight="1">
      <c r="B134" s="103"/>
      <c r="C134" s="110" t="s">
        <v>138</v>
      </c>
      <c r="D134" s="110" t="s">
        <v>176</v>
      </c>
      <c r="E134" s="111" t="s">
        <v>436</v>
      </c>
      <c r="F134" s="200" t="s">
        <v>437</v>
      </c>
      <c r="G134" s="201"/>
      <c r="H134" s="201"/>
      <c r="I134" s="201"/>
      <c r="J134" s="112" t="s">
        <v>151</v>
      </c>
      <c r="K134" s="113">
        <v>14.112</v>
      </c>
      <c r="L134" s="202"/>
      <c r="M134" s="203"/>
      <c r="N134" s="204">
        <f t="shared" si="0"/>
        <v>0</v>
      </c>
      <c r="O134" s="178"/>
      <c r="P134" s="178"/>
      <c r="Q134" s="178"/>
      <c r="R134" s="108"/>
    </row>
    <row r="135" spans="2:18" s="1" customFormat="1" ht="22.5" customHeight="1">
      <c r="B135" s="103"/>
      <c r="C135" s="110" t="s">
        <v>139</v>
      </c>
      <c r="D135" s="110" t="s">
        <v>176</v>
      </c>
      <c r="E135" s="111" t="s">
        <v>438</v>
      </c>
      <c r="F135" s="200" t="s">
        <v>439</v>
      </c>
      <c r="G135" s="201"/>
      <c r="H135" s="201"/>
      <c r="I135" s="201"/>
      <c r="J135" s="112" t="s">
        <v>132</v>
      </c>
      <c r="K135" s="113">
        <v>21.51</v>
      </c>
      <c r="L135" s="202"/>
      <c r="M135" s="203"/>
      <c r="N135" s="204">
        <f t="shared" si="0"/>
        <v>0</v>
      </c>
      <c r="O135" s="178"/>
      <c r="P135" s="178"/>
      <c r="Q135" s="178"/>
      <c r="R135" s="108"/>
    </row>
    <row r="136" spans="2:18" s="1" customFormat="1" ht="22.5" customHeight="1">
      <c r="B136" s="103"/>
      <c r="C136" s="110" t="s">
        <v>140</v>
      </c>
      <c r="D136" s="110" t="s">
        <v>176</v>
      </c>
      <c r="E136" s="111" t="s">
        <v>440</v>
      </c>
      <c r="F136" s="200" t="s">
        <v>441</v>
      </c>
      <c r="G136" s="201"/>
      <c r="H136" s="201"/>
      <c r="I136" s="201"/>
      <c r="J136" s="112" t="s">
        <v>151</v>
      </c>
      <c r="K136" s="113">
        <v>2.352</v>
      </c>
      <c r="L136" s="202"/>
      <c r="M136" s="203"/>
      <c r="N136" s="204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141</v>
      </c>
      <c r="D137" s="104" t="s">
        <v>131</v>
      </c>
      <c r="E137" s="105" t="s">
        <v>442</v>
      </c>
      <c r="F137" s="177" t="s">
        <v>443</v>
      </c>
      <c r="G137" s="178"/>
      <c r="H137" s="178"/>
      <c r="I137" s="178"/>
      <c r="J137" s="106" t="s">
        <v>132</v>
      </c>
      <c r="K137" s="107">
        <v>49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22.5" customHeight="1">
      <c r="B138" s="103"/>
      <c r="C138" s="110" t="s">
        <v>142</v>
      </c>
      <c r="D138" s="110" t="s">
        <v>176</v>
      </c>
      <c r="E138" s="111" t="s">
        <v>444</v>
      </c>
      <c r="F138" s="200" t="s">
        <v>445</v>
      </c>
      <c r="G138" s="201"/>
      <c r="H138" s="201"/>
      <c r="I138" s="201"/>
      <c r="J138" s="112" t="s">
        <v>133</v>
      </c>
      <c r="K138" s="113">
        <v>56.35</v>
      </c>
      <c r="L138" s="202"/>
      <c r="M138" s="203"/>
      <c r="N138" s="204">
        <f t="shared" si="0"/>
        <v>0</v>
      </c>
      <c r="O138" s="178"/>
      <c r="P138" s="178"/>
      <c r="Q138" s="178"/>
      <c r="R138" s="108"/>
    </row>
    <row r="139" spans="2:18" s="1" customFormat="1" ht="44.25" customHeight="1">
      <c r="B139" s="103"/>
      <c r="C139" s="104" t="s">
        <v>143</v>
      </c>
      <c r="D139" s="104" t="s">
        <v>131</v>
      </c>
      <c r="E139" s="105" t="s">
        <v>446</v>
      </c>
      <c r="F139" s="177" t="s">
        <v>447</v>
      </c>
      <c r="G139" s="178"/>
      <c r="H139" s="178"/>
      <c r="I139" s="178"/>
      <c r="J139" s="106" t="s">
        <v>191</v>
      </c>
      <c r="K139" s="107">
        <v>106</v>
      </c>
      <c r="L139" s="179"/>
      <c r="M139" s="180"/>
      <c r="N139" s="181">
        <f t="shared" si="0"/>
        <v>0</v>
      </c>
      <c r="O139" s="178"/>
      <c r="P139" s="178"/>
      <c r="Q139" s="178"/>
      <c r="R139" s="108"/>
    </row>
    <row r="140" spans="2:18" s="1" customFormat="1" ht="44.25" customHeight="1">
      <c r="B140" s="103"/>
      <c r="C140" s="104" t="s">
        <v>144</v>
      </c>
      <c r="D140" s="104" t="s">
        <v>131</v>
      </c>
      <c r="E140" s="105" t="s">
        <v>448</v>
      </c>
      <c r="F140" s="177" t="s">
        <v>449</v>
      </c>
      <c r="G140" s="178"/>
      <c r="H140" s="178"/>
      <c r="I140" s="178"/>
      <c r="J140" s="106" t="s">
        <v>191</v>
      </c>
      <c r="K140" s="107">
        <v>52</v>
      </c>
      <c r="L140" s="179"/>
      <c r="M140" s="180"/>
      <c r="N140" s="181">
        <f t="shared" si="0"/>
        <v>0</v>
      </c>
      <c r="O140" s="178"/>
      <c r="P140" s="178"/>
      <c r="Q140" s="178"/>
      <c r="R140" s="108"/>
    </row>
    <row r="141" spans="2:18" s="1" customFormat="1" ht="31.5" customHeight="1">
      <c r="B141" s="103"/>
      <c r="C141" s="104" t="s">
        <v>145</v>
      </c>
      <c r="D141" s="104" t="s">
        <v>131</v>
      </c>
      <c r="E141" s="105" t="s">
        <v>450</v>
      </c>
      <c r="F141" s="177" t="s">
        <v>451</v>
      </c>
      <c r="G141" s="178"/>
      <c r="H141" s="178"/>
      <c r="I141" s="178"/>
      <c r="J141" s="106" t="s">
        <v>191</v>
      </c>
      <c r="K141" s="107">
        <v>106</v>
      </c>
      <c r="L141" s="179"/>
      <c r="M141" s="180"/>
      <c r="N141" s="181">
        <f t="shared" si="0"/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146</v>
      </c>
      <c r="D142" s="104" t="s">
        <v>131</v>
      </c>
      <c r="E142" s="105" t="s">
        <v>452</v>
      </c>
      <c r="F142" s="177" t="s">
        <v>453</v>
      </c>
      <c r="G142" s="178"/>
      <c r="H142" s="178"/>
      <c r="I142" s="178"/>
      <c r="J142" s="106" t="s">
        <v>191</v>
      </c>
      <c r="K142" s="107">
        <v>52</v>
      </c>
      <c r="L142" s="179"/>
      <c r="M142" s="180"/>
      <c r="N142" s="181">
        <f t="shared" si="0"/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5</v>
      </c>
      <c r="D143" s="110" t="s">
        <v>176</v>
      </c>
      <c r="E143" s="111" t="s">
        <v>454</v>
      </c>
      <c r="F143" s="200" t="s">
        <v>514</v>
      </c>
      <c r="G143" s="201"/>
      <c r="H143" s="201"/>
      <c r="I143" s="201"/>
      <c r="J143" s="112" t="s">
        <v>191</v>
      </c>
      <c r="K143" s="113">
        <v>7</v>
      </c>
      <c r="L143" s="202"/>
      <c r="M143" s="203"/>
      <c r="N143" s="204">
        <f t="shared" si="0"/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147</v>
      </c>
      <c r="D144" s="110" t="s">
        <v>176</v>
      </c>
      <c r="E144" s="111" t="s">
        <v>458</v>
      </c>
      <c r="F144" s="200" t="s">
        <v>459</v>
      </c>
      <c r="G144" s="201"/>
      <c r="H144" s="201"/>
      <c r="I144" s="201"/>
      <c r="J144" s="112" t="s">
        <v>191</v>
      </c>
      <c r="K144" s="113">
        <v>6</v>
      </c>
      <c r="L144" s="202"/>
      <c r="M144" s="203"/>
      <c r="N144" s="204">
        <f t="shared" si="0"/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148</v>
      </c>
      <c r="D145" s="110" t="s">
        <v>176</v>
      </c>
      <c r="E145" s="111" t="s">
        <v>460</v>
      </c>
      <c r="F145" s="200" t="s">
        <v>461</v>
      </c>
      <c r="G145" s="201"/>
      <c r="H145" s="201"/>
      <c r="I145" s="201"/>
      <c r="J145" s="112" t="s">
        <v>191</v>
      </c>
      <c r="K145" s="113">
        <v>26</v>
      </c>
      <c r="L145" s="202"/>
      <c r="M145" s="203"/>
      <c r="N145" s="204">
        <f t="shared" si="0"/>
        <v>0</v>
      </c>
      <c r="O145" s="178"/>
      <c r="P145" s="178"/>
      <c r="Q145" s="178"/>
      <c r="R145" s="108"/>
    </row>
    <row r="146" spans="2:18" s="1" customFormat="1" ht="22.5" customHeight="1">
      <c r="B146" s="103"/>
      <c r="C146" s="110" t="s">
        <v>149</v>
      </c>
      <c r="D146" s="110" t="s">
        <v>176</v>
      </c>
      <c r="E146" s="111" t="s">
        <v>462</v>
      </c>
      <c r="F146" s="200" t="s">
        <v>477</v>
      </c>
      <c r="G146" s="201"/>
      <c r="H146" s="201"/>
      <c r="I146" s="201"/>
      <c r="J146" s="112" t="s">
        <v>191</v>
      </c>
      <c r="K146" s="113">
        <v>7</v>
      </c>
      <c r="L146" s="202"/>
      <c r="M146" s="203"/>
      <c r="N146" s="204">
        <f t="shared" si="0"/>
        <v>0</v>
      </c>
      <c r="O146" s="178"/>
      <c r="P146" s="178"/>
      <c r="Q146" s="178"/>
      <c r="R146" s="108"/>
    </row>
    <row r="147" spans="2:18" s="1" customFormat="1" ht="22.5" customHeight="1">
      <c r="B147" s="103"/>
      <c r="C147" s="110" t="s">
        <v>150</v>
      </c>
      <c r="D147" s="110" t="s">
        <v>176</v>
      </c>
      <c r="E147" s="111" t="s">
        <v>464</v>
      </c>
      <c r="F147" s="200" t="s">
        <v>465</v>
      </c>
      <c r="G147" s="201"/>
      <c r="H147" s="201"/>
      <c r="I147" s="201"/>
      <c r="J147" s="112" t="s">
        <v>191</v>
      </c>
      <c r="K147" s="113">
        <v>12</v>
      </c>
      <c r="L147" s="202"/>
      <c r="M147" s="203"/>
      <c r="N147" s="204">
        <f t="shared" si="0"/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152</v>
      </c>
      <c r="D148" s="110" t="s">
        <v>176</v>
      </c>
      <c r="E148" s="111" t="s">
        <v>466</v>
      </c>
      <c r="F148" s="200" t="s">
        <v>467</v>
      </c>
      <c r="G148" s="201"/>
      <c r="H148" s="201"/>
      <c r="I148" s="201"/>
      <c r="J148" s="112" t="s">
        <v>191</v>
      </c>
      <c r="K148" s="113">
        <v>15</v>
      </c>
      <c r="L148" s="202"/>
      <c r="M148" s="203"/>
      <c r="N148" s="204">
        <f t="shared" si="0"/>
        <v>0</v>
      </c>
      <c r="O148" s="178"/>
      <c r="P148" s="178"/>
      <c r="Q148" s="178"/>
      <c r="R148" s="108"/>
    </row>
    <row r="149" spans="2:18" s="1" customFormat="1" ht="22.5" customHeight="1">
      <c r="B149" s="103"/>
      <c r="C149" s="110" t="s">
        <v>153</v>
      </c>
      <c r="D149" s="110" t="s">
        <v>176</v>
      </c>
      <c r="E149" s="111" t="s">
        <v>468</v>
      </c>
      <c r="F149" s="200" t="s">
        <v>469</v>
      </c>
      <c r="G149" s="201"/>
      <c r="H149" s="201"/>
      <c r="I149" s="201"/>
      <c r="J149" s="112" t="s">
        <v>191</v>
      </c>
      <c r="K149" s="113">
        <v>8</v>
      </c>
      <c r="L149" s="202"/>
      <c r="M149" s="203"/>
      <c r="N149" s="204">
        <f t="shared" si="0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157</v>
      </c>
      <c r="D150" s="110" t="s">
        <v>176</v>
      </c>
      <c r="E150" s="111" t="s">
        <v>470</v>
      </c>
      <c r="F150" s="200" t="s">
        <v>515</v>
      </c>
      <c r="G150" s="201"/>
      <c r="H150" s="201"/>
      <c r="I150" s="201"/>
      <c r="J150" s="112" t="s">
        <v>191</v>
      </c>
      <c r="K150" s="113">
        <v>8</v>
      </c>
      <c r="L150" s="202"/>
      <c r="M150" s="203"/>
      <c r="N150" s="204">
        <f t="shared" si="0"/>
        <v>0</v>
      </c>
      <c r="O150" s="178"/>
      <c r="P150" s="178"/>
      <c r="Q150" s="178"/>
      <c r="R150" s="108"/>
    </row>
    <row r="151" spans="2:18" s="1" customFormat="1" ht="22.5" customHeight="1">
      <c r="B151" s="103"/>
      <c r="C151" s="110" t="s">
        <v>158</v>
      </c>
      <c r="D151" s="110" t="s">
        <v>176</v>
      </c>
      <c r="E151" s="111" t="s">
        <v>472</v>
      </c>
      <c r="F151" s="200" t="s">
        <v>473</v>
      </c>
      <c r="G151" s="201"/>
      <c r="H151" s="201"/>
      <c r="I151" s="201"/>
      <c r="J151" s="112" t="s">
        <v>191</v>
      </c>
      <c r="K151" s="113">
        <v>6</v>
      </c>
      <c r="L151" s="202"/>
      <c r="M151" s="203"/>
      <c r="N151" s="204">
        <f t="shared" si="0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161</v>
      </c>
      <c r="D152" s="110" t="s">
        <v>176</v>
      </c>
      <c r="E152" s="111" t="s">
        <v>474</v>
      </c>
      <c r="F152" s="200" t="s">
        <v>475</v>
      </c>
      <c r="G152" s="201"/>
      <c r="H152" s="201"/>
      <c r="I152" s="201"/>
      <c r="J152" s="112" t="s">
        <v>191</v>
      </c>
      <c r="K152" s="113">
        <v>34</v>
      </c>
      <c r="L152" s="202"/>
      <c r="M152" s="203"/>
      <c r="N152" s="204">
        <f t="shared" si="0"/>
        <v>0</v>
      </c>
      <c r="O152" s="178"/>
      <c r="P152" s="178"/>
      <c r="Q152" s="178"/>
      <c r="R152" s="108"/>
    </row>
    <row r="153" spans="2:18" s="1" customFormat="1" ht="22.5" customHeight="1">
      <c r="B153" s="103"/>
      <c r="C153" s="110" t="s">
        <v>164</v>
      </c>
      <c r="D153" s="110" t="s">
        <v>176</v>
      </c>
      <c r="E153" s="111" t="s">
        <v>478</v>
      </c>
      <c r="F153" s="200" t="s">
        <v>489</v>
      </c>
      <c r="G153" s="201"/>
      <c r="H153" s="201"/>
      <c r="I153" s="201"/>
      <c r="J153" s="112" t="s">
        <v>191</v>
      </c>
      <c r="K153" s="113">
        <v>3</v>
      </c>
      <c r="L153" s="202"/>
      <c r="M153" s="203"/>
      <c r="N153" s="204">
        <f t="shared" si="0"/>
        <v>0</v>
      </c>
      <c r="O153" s="178"/>
      <c r="P153" s="178"/>
      <c r="Q153" s="178"/>
      <c r="R153" s="108"/>
    </row>
    <row r="154" spans="2:18" s="1" customFormat="1" ht="22.5" customHeight="1">
      <c r="B154" s="103"/>
      <c r="C154" s="110" t="s">
        <v>167</v>
      </c>
      <c r="D154" s="110" t="s">
        <v>176</v>
      </c>
      <c r="E154" s="111" t="s">
        <v>480</v>
      </c>
      <c r="F154" s="200" t="s">
        <v>481</v>
      </c>
      <c r="G154" s="201"/>
      <c r="H154" s="201"/>
      <c r="I154" s="201"/>
      <c r="J154" s="112" t="s">
        <v>191</v>
      </c>
      <c r="K154" s="113">
        <v>9</v>
      </c>
      <c r="L154" s="202"/>
      <c r="M154" s="203"/>
      <c r="N154" s="204">
        <f t="shared" si="0"/>
        <v>0</v>
      </c>
      <c r="O154" s="178"/>
      <c r="P154" s="178"/>
      <c r="Q154" s="178"/>
      <c r="R154" s="108"/>
    </row>
    <row r="155" spans="2:18" s="1" customFormat="1" ht="22.5" customHeight="1">
      <c r="B155" s="103"/>
      <c r="C155" s="110" t="s">
        <v>170</v>
      </c>
      <c r="D155" s="110" t="s">
        <v>176</v>
      </c>
      <c r="E155" s="111" t="s">
        <v>482</v>
      </c>
      <c r="F155" s="200" t="s">
        <v>483</v>
      </c>
      <c r="G155" s="201"/>
      <c r="H155" s="201"/>
      <c r="I155" s="201"/>
      <c r="J155" s="112" t="s">
        <v>191</v>
      </c>
      <c r="K155" s="113">
        <v>8</v>
      </c>
      <c r="L155" s="202"/>
      <c r="M155" s="203"/>
      <c r="N155" s="204">
        <f t="shared" si="0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173</v>
      </c>
      <c r="D156" s="110" t="s">
        <v>176</v>
      </c>
      <c r="E156" s="111" t="s">
        <v>484</v>
      </c>
      <c r="F156" s="200" t="s">
        <v>485</v>
      </c>
      <c r="G156" s="201"/>
      <c r="H156" s="201"/>
      <c r="I156" s="201"/>
      <c r="J156" s="112" t="s">
        <v>191</v>
      </c>
      <c r="K156" s="113">
        <v>9</v>
      </c>
      <c r="L156" s="202"/>
      <c r="M156" s="203"/>
      <c r="N156" s="204">
        <f t="shared" si="0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174</v>
      </c>
      <c r="D157" s="110" t="s">
        <v>176</v>
      </c>
      <c r="E157" s="111" t="s">
        <v>488</v>
      </c>
      <c r="F157" s="200" t="s">
        <v>489</v>
      </c>
      <c r="G157" s="201"/>
      <c r="H157" s="201"/>
      <c r="I157" s="201"/>
      <c r="J157" s="112" t="s">
        <v>191</v>
      </c>
      <c r="K157" s="113">
        <v>3</v>
      </c>
      <c r="L157" s="202"/>
      <c r="M157" s="203"/>
      <c r="N157" s="204">
        <f t="shared" si="0"/>
        <v>0</v>
      </c>
      <c r="O157" s="178"/>
      <c r="P157" s="178"/>
      <c r="Q157" s="178"/>
      <c r="R157" s="108"/>
    </row>
    <row r="158" spans="2:18" s="10" customFormat="1" ht="29.25" customHeight="1">
      <c r="B158" s="95"/>
      <c r="C158" s="96"/>
      <c r="D158" s="102" t="s">
        <v>111</v>
      </c>
      <c r="E158" s="102"/>
      <c r="F158" s="102"/>
      <c r="G158" s="102"/>
      <c r="H158" s="102"/>
      <c r="I158" s="102"/>
      <c r="J158" s="102"/>
      <c r="K158" s="102"/>
      <c r="L158" s="102"/>
      <c r="M158" s="102"/>
      <c r="N158" s="188">
        <f>SUM(N159)</f>
        <v>0</v>
      </c>
      <c r="O158" s="189"/>
      <c r="P158" s="189"/>
      <c r="Q158" s="189"/>
      <c r="R158" s="98"/>
    </row>
    <row r="159" spans="2:18" s="1" customFormat="1" ht="22.5" customHeight="1">
      <c r="B159" s="103"/>
      <c r="C159" s="104">
        <v>35</v>
      </c>
      <c r="D159" s="104" t="s">
        <v>131</v>
      </c>
      <c r="E159" s="105" t="s">
        <v>490</v>
      </c>
      <c r="F159" s="177" t="s">
        <v>491</v>
      </c>
      <c r="G159" s="178"/>
      <c r="H159" s="178"/>
      <c r="I159" s="178"/>
      <c r="J159" s="106" t="s">
        <v>156</v>
      </c>
      <c r="K159" s="107">
        <v>22.4</v>
      </c>
      <c r="L159" s="179"/>
      <c r="M159" s="180"/>
      <c r="N159" s="181">
        <f>ROUND(L159*K159,2)</f>
        <v>0</v>
      </c>
      <c r="O159" s="178"/>
      <c r="P159" s="178"/>
      <c r="Q159" s="178"/>
      <c r="R159" s="108"/>
    </row>
    <row r="160" spans="2:18" s="10" customFormat="1" ht="29.25" customHeight="1">
      <c r="B160" s="95"/>
      <c r="C160" s="96"/>
      <c r="D160" s="102" t="s">
        <v>112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188">
        <f>SUM(N161)</f>
        <v>0</v>
      </c>
      <c r="O160" s="189"/>
      <c r="P160" s="189"/>
      <c r="Q160" s="189"/>
      <c r="R160" s="98"/>
    </row>
    <row r="161" spans="2:18" s="1" customFormat="1" ht="31.5" customHeight="1">
      <c r="B161" s="103"/>
      <c r="C161" s="104">
        <v>36</v>
      </c>
      <c r="D161" s="104" t="s">
        <v>131</v>
      </c>
      <c r="E161" s="105" t="s">
        <v>492</v>
      </c>
      <c r="F161" s="177" t="s">
        <v>493</v>
      </c>
      <c r="G161" s="178"/>
      <c r="H161" s="178"/>
      <c r="I161" s="178"/>
      <c r="J161" s="106" t="s">
        <v>133</v>
      </c>
      <c r="K161" s="107">
        <v>12.12</v>
      </c>
      <c r="L161" s="179"/>
      <c r="M161" s="180"/>
      <c r="N161" s="181">
        <f>ROUND(L161*K161,2)</f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323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SUM(N163:Q171)</f>
        <v>0</v>
      </c>
      <c r="O162" s="189"/>
      <c r="P162" s="189"/>
      <c r="Q162" s="189"/>
      <c r="R162" s="98"/>
    </row>
    <row r="163" spans="2:18" s="1" customFormat="1" ht="31.5" customHeight="1">
      <c r="B163" s="103"/>
      <c r="C163" s="104">
        <v>37</v>
      </c>
      <c r="D163" s="104" t="s">
        <v>131</v>
      </c>
      <c r="E163" s="105" t="s">
        <v>344</v>
      </c>
      <c r="F163" s="177" t="s">
        <v>345</v>
      </c>
      <c r="G163" s="178"/>
      <c r="H163" s="178"/>
      <c r="I163" s="178"/>
      <c r="J163" s="106" t="s">
        <v>156</v>
      </c>
      <c r="K163" s="107">
        <v>66</v>
      </c>
      <c r="L163" s="179"/>
      <c r="M163" s="180"/>
      <c r="N163" s="181">
        <f aca="true" t="shared" si="1" ref="N163:N171">ROUND(L163*K163,2)</f>
        <v>0</v>
      </c>
      <c r="O163" s="178"/>
      <c r="P163" s="178"/>
      <c r="Q163" s="178"/>
      <c r="R163" s="108"/>
    </row>
    <row r="164" spans="2:18" s="1" customFormat="1" ht="31.5" customHeight="1">
      <c r="B164" s="103"/>
      <c r="C164" s="110">
        <v>38</v>
      </c>
      <c r="D164" s="110" t="s">
        <v>176</v>
      </c>
      <c r="E164" s="111" t="s">
        <v>346</v>
      </c>
      <c r="F164" s="200" t="s">
        <v>494</v>
      </c>
      <c r="G164" s="201"/>
      <c r="H164" s="201"/>
      <c r="I164" s="201"/>
      <c r="J164" s="112" t="s">
        <v>191</v>
      </c>
      <c r="K164" s="113">
        <v>13.2</v>
      </c>
      <c r="L164" s="202"/>
      <c r="M164" s="203"/>
      <c r="N164" s="204">
        <f t="shared" si="1"/>
        <v>0</v>
      </c>
      <c r="O164" s="178"/>
      <c r="P164" s="178"/>
      <c r="Q164" s="178"/>
      <c r="R164" s="108"/>
    </row>
    <row r="165" spans="2:18" s="1" customFormat="1" ht="22.5" customHeight="1">
      <c r="B165" s="103"/>
      <c r="C165" s="104">
        <v>39</v>
      </c>
      <c r="D165" s="104" t="s">
        <v>131</v>
      </c>
      <c r="E165" s="105" t="s">
        <v>347</v>
      </c>
      <c r="F165" s="177" t="s">
        <v>348</v>
      </c>
      <c r="G165" s="178"/>
      <c r="H165" s="178"/>
      <c r="I165" s="178"/>
      <c r="J165" s="106" t="s">
        <v>191</v>
      </c>
      <c r="K165" s="107">
        <v>2</v>
      </c>
      <c r="L165" s="179"/>
      <c r="M165" s="180"/>
      <c r="N165" s="181">
        <f t="shared" si="1"/>
        <v>0</v>
      </c>
      <c r="O165" s="178"/>
      <c r="P165" s="178"/>
      <c r="Q165" s="178"/>
      <c r="R165" s="108"/>
    </row>
    <row r="166" spans="2:18" s="1" customFormat="1" ht="22.5" customHeight="1">
      <c r="B166" s="103"/>
      <c r="C166" s="110">
        <v>40</v>
      </c>
      <c r="D166" s="110" t="s">
        <v>176</v>
      </c>
      <c r="E166" s="111" t="s">
        <v>349</v>
      </c>
      <c r="F166" s="200" t="s">
        <v>350</v>
      </c>
      <c r="G166" s="201"/>
      <c r="H166" s="201"/>
      <c r="I166" s="201"/>
      <c r="J166" s="112" t="s">
        <v>191</v>
      </c>
      <c r="K166" s="113">
        <v>1</v>
      </c>
      <c r="L166" s="202"/>
      <c r="M166" s="203"/>
      <c r="N166" s="204">
        <f t="shared" si="1"/>
        <v>0</v>
      </c>
      <c r="O166" s="178"/>
      <c r="P166" s="178"/>
      <c r="Q166" s="178"/>
      <c r="R166" s="108"/>
    </row>
    <row r="167" spans="2:18" s="1" customFormat="1" ht="22.5" customHeight="1">
      <c r="B167" s="103"/>
      <c r="C167" s="110">
        <v>41</v>
      </c>
      <c r="D167" s="110" t="s">
        <v>176</v>
      </c>
      <c r="E167" s="111" t="s">
        <v>351</v>
      </c>
      <c r="F167" s="200" t="s">
        <v>352</v>
      </c>
      <c r="G167" s="201"/>
      <c r="H167" s="201"/>
      <c r="I167" s="201"/>
      <c r="J167" s="112" t="s">
        <v>191</v>
      </c>
      <c r="K167" s="113">
        <v>1</v>
      </c>
      <c r="L167" s="202"/>
      <c r="M167" s="203"/>
      <c r="N167" s="204">
        <f t="shared" si="1"/>
        <v>0</v>
      </c>
      <c r="O167" s="178"/>
      <c r="P167" s="178"/>
      <c r="Q167" s="178"/>
      <c r="R167" s="108"/>
    </row>
    <row r="168" spans="2:18" s="1" customFormat="1" ht="31.5" customHeight="1">
      <c r="B168" s="103"/>
      <c r="C168" s="104">
        <v>42</v>
      </c>
      <c r="D168" s="104" t="s">
        <v>131</v>
      </c>
      <c r="E168" s="105" t="s">
        <v>495</v>
      </c>
      <c r="F168" s="177" t="s">
        <v>496</v>
      </c>
      <c r="G168" s="178"/>
      <c r="H168" s="178"/>
      <c r="I168" s="178"/>
      <c r="J168" s="106" t="s">
        <v>191</v>
      </c>
      <c r="K168" s="107">
        <v>2</v>
      </c>
      <c r="L168" s="179"/>
      <c r="M168" s="180"/>
      <c r="N168" s="181">
        <f t="shared" si="1"/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>
        <v>43</v>
      </c>
      <c r="D169" s="110" t="s">
        <v>176</v>
      </c>
      <c r="E169" s="111" t="s">
        <v>497</v>
      </c>
      <c r="F169" s="200" t="s">
        <v>498</v>
      </c>
      <c r="G169" s="201"/>
      <c r="H169" s="201"/>
      <c r="I169" s="201"/>
      <c r="J169" s="112" t="s">
        <v>191</v>
      </c>
      <c r="K169" s="113">
        <v>2</v>
      </c>
      <c r="L169" s="202"/>
      <c r="M169" s="203"/>
      <c r="N169" s="204">
        <f t="shared" si="1"/>
        <v>0</v>
      </c>
      <c r="O169" s="178"/>
      <c r="P169" s="178"/>
      <c r="Q169" s="178"/>
      <c r="R169" s="108"/>
    </row>
    <row r="170" spans="2:18" s="1" customFormat="1" ht="22.5" customHeight="1">
      <c r="B170" s="103"/>
      <c r="C170" s="104">
        <v>44</v>
      </c>
      <c r="D170" s="104" t="s">
        <v>131</v>
      </c>
      <c r="E170" s="105" t="s">
        <v>516</v>
      </c>
      <c r="F170" s="177" t="s">
        <v>517</v>
      </c>
      <c r="G170" s="178"/>
      <c r="H170" s="178"/>
      <c r="I170" s="178"/>
      <c r="J170" s="106" t="s">
        <v>191</v>
      </c>
      <c r="K170" s="107">
        <v>1</v>
      </c>
      <c r="L170" s="179"/>
      <c r="M170" s="180"/>
      <c r="N170" s="181">
        <f t="shared" si="1"/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>
        <v>45</v>
      </c>
      <c r="D171" s="110" t="s">
        <v>176</v>
      </c>
      <c r="E171" s="111" t="s">
        <v>518</v>
      </c>
      <c r="F171" s="200" t="s">
        <v>519</v>
      </c>
      <c r="G171" s="201"/>
      <c r="H171" s="201"/>
      <c r="I171" s="201"/>
      <c r="J171" s="112" t="s">
        <v>191</v>
      </c>
      <c r="K171" s="113">
        <v>1</v>
      </c>
      <c r="L171" s="202"/>
      <c r="M171" s="203"/>
      <c r="N171" s="204">
        <f t="shared" si="1"/>
        <v>0</v>
      </c>
      <c r="O171" s="178"/>
      <c r="P171" s="178"/>
      <c r="Q171" s="178"/>
      <c r="R171" s="108"/>
    </row>
    <row r="172" spans="2:18" s="10" customFormat="1" ht="29.25" customHeight="1">
      <c r="B172" s="95"/>
      <c r="C172" s="96"/>
      <c r="D172" s="102" t="s">
        <v>114</v>
      </c>
      <c r="E172" s="102"/>
      <c r="F172" s="102"/>
      <c r="G172" s="102"/>
      <c r="H172" s="102"/>
      <c r="I172" s="102"/>
      <c r="J172" s="102"/>
      <c r="K172" s="102"/>
      <c r="L172" s="102"/>
      <c r="M172" s="102"/>
      <c r="N172" s="188">
        <f>SUM(N173)</f>
        <v>0</v>
      </c>
      <c r="O172" s="189"/>
      <c r="P172" s="189"/>
      <c r="Q172" s="189"/>
      <c r="R172" s="98"/>
    </row>
    <row r="173" spans="2:18" s="1" customFormat="1" ht="31.5" customHeight="1">
      <c r="B173" s="103"/>
      <c r="C173" s="104">
        <v>46</v>
      </c>
      <c r="D173" s="104" t="s">
        <v>131</v>
      </c>
      <c r="E173" s="105" t="s">
        <v>499</v>
      </c>
      <c r="F173" s="177" t="s">
        <v>500</v>
      </c>
      <c r="G173" s="178"/>
      <c r="H173" s="178"/>
      <c r="I173" s="178"/>
      <c r="J173" s="106" t="s">
        <v>151</v>
      </c>
      <c r="K173" s="107">
        <v>67.224</v>
      </c>
      <c r="L173" s="179"/>
      <c r="M173" s="180"/>
      <c r="N173" s="181">
        <f>ROUND(L173*K173,2)</f>
        <v>0</v>
      </c>
      <c r="O173" s="178"/>
      <c r="P173" s="178"/>
      <c r="Q173" s="178"/>
      <c r="R173" s="108"/>
    </row>
    <row r="174" spans="2:18" s="10" customFormat="1" ht="36.75" customHeight="1">
      <c r="B174" s="95"/>
      <c r="C174" s="96"/>
      <c r="D174" s="97" t="s">
        <v>115</v>
      </c>
      <c r="E174" s="97"/>
      <c r="F174" s="97"/>
      <c r="G174" s="97"/>
      <c r="H174" s="97"/>
      <c r="I174" s="97"/>
      <c r="J174" s="97"/>
      <c r="K174" s="97"/>
      <c r="L174" s="97"/>
      <c r="M174" s="97"/>
      <c r="N174" s="190">
        <f>N175+N177+N181</f>
        <v>0</v>
      </c>
      <c r="O174" s="191"/>
      <c r="P174" s="191"/>
      <c r="Q174" s="191"/>
      <c r="R174" s="98"/>
    </row>
    <row r="175" spans="2:18" s="10" customFormat="1" ht="19.5" customHeight="1">
      <c r="B175" s="95"/>
      <c r="C175" s="96"/>
      <c r="D175" s="102" t="s">
        <v>116</v>
      </c>
      <c r="E175" s="102"/>
      <c r="F175" s="102"/>
      <c r="G175" s="102"/>
      <c r="H175" s="102"/>
      <c r="I175" s="102"/>
      <c r="J175" s="102"/>
      <c r="K175" s="102"/>
      <c r="L175" s="102"/>
      <c r="M175" s="102"/>
      <c r="N175" s="198">
        <f>SUM(N176)</f>
        <v>0</v>
      </c>
      <c r="O175" s="199"/>
      <c r="P175" s="199"/>
      <c r="Q175" s="199"/>
      <c r="R175" s="98"/>
    </row>
    <row r="176" spans="2:18" s="1" customFormat="1" ht="31.5" customHeight="1">
      <c r="B176" s="103"/>
      <c r="C176" s="104" t="s">
        <v>187</v>
      </c>
      <c r="D176" s="104" t="s">
        <v>131</v>
      </c>
      <c r="E176" s="105" t="s">
        <v>501</v>
      </c>
      <c r="F176" s="177" t="s">
        <v>502</v>
      </c>
      <c r="G176" s="178"/>
      <c r="H176" s="178"/>
      <c r="I176" s="178"/>
      <c r="J176" s="106" t="s">
        <v>133</v>
      </c>
      <c r="K176" s="107">
        <v>12.12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0" customFormat="1" ht="29.25" customHeight="1">
      <c r="B177" s="95"/>
      <c r="C177" s="96"/>
      <c r="D177" s="102" t="s">
        <v>416</v>
      </c>
      <c r="E177" s="102"/>
      <c r="F177" s="102"/>
      <c r="G177" s="102"/>
      <c r="H177" s="102"/>
      <c r="I177" s="102"/>
      <c r="J177" s="102"/>
      <c r="K177" s="102"/>
      <c r="L177" s="102"/>
      <c r="M177" s="102"/>
      <c r="N177" s="188">
        <f>SUM(N178:Q180)</f>
        <v>0</v>
      </c>
      <c r="O177" s="189"/>
      <c r="P177" s="189"/>
      <c r="Q177" s="189"/>
      <c r="R177" s="98"/>
    </row>
    <row r="178" spans="2:18" s="1" customFormat="1" ht="31.5" customHeight="1">
      <c r="B178" s="103"/>
      <c r="C178" s="104" t="s">
        <v>188</v>
      </c>
      <c r="D178" s="104" t="s">
        <v>131</v>
      </c>
      <c r="E178" s="105" t="s">
        <v>503</v>
      </c>
      <c r="F178" s="177" t="s">
        <v>504</v>
      </c>
      <c r="G178" s="178"/>
      <c r="H178" s="178"/>
      <c r="I178" s="178"/>
      <c r="J178" s="106" t="s">
        <v>191</v>
      </c>
      <c r="K178" s="107">
        <v>1</v>
      </c>
      <c r="L178" s="179"/>
      <c r="M178" s="180"/>
      <c r="N178" s="181">
        <f>ROUND(L178*K178,2)</f>
        <v>0</v>
      </c>
      <c r="O178" s="178"/>
      <c r="P178" s="178"/>
      <c r="Q178" s="178"/>
      <c r="R178" s="108"/>
    </row>
    <row r="179" spans="2:18" s="1" customFormat="1" ht="22.5" customHeight="1">
      <c r="B179" s="103"/>
      <c r="C179" s="110" t="s">
        <v>192</v>
      </c>
      <c r="D179" s="110" t="s">
        <v>176</v>
      </c>
      <c r="E179" s="111" t="s">
        <v>505</v>
      </c>
      <c r="F179" s="200" t="s">
        <v>506</v>
      </c>
      <c r="G179" s="201"/>
      <c r="H179" s="201"/>
      <c r="I179" s="201"/>
      <c r="J179" s="112" t="s">
        <v>191</v>
      </c>
      <c r="K179" s="113">
        <v>1</v>
      </c>
      <c r="L179" s="202"/>
      <c r="M179" s="203"/>
      <c r="N179" s="204">
        <f>ROUND(L179*K179,2)</f>
        <v>0</v>
      </c>
      <c r="O179" s="178"/>
      <c r="P179" s="178"/>
      <c r="Q179" s="178"/>
      <c r="R179" s="108"/>
    </row>
    <row r="180" spans="2:18" s="1" customFormat="1" ht="31.5" customHeight="1">
      <c r="B180" s="103"/>
      <c r="C180" s="104">
        <v>50</v>
      </c>
      <c r="D180" s="104" t="s">
        <v>131</v>
      </c>
      <c r="E180" s="105" t="s">
        <v>507</v>
      </c>
      <c r="F180" s="177" t="s">
        <v>508</v>
      </c>
      <c r="G180" s="178"/>
      <c r="H180" s="178"/>
      <c r="I180" s="178"/>
      <c r="J180" s="106" t="s">
        <v>191</v>
      </c>
      <c r="K180" s="107">
        <v>1</v>
      </c>
      <c r="L180" s="179"/>
      <c r="M180" s="180"/>
      <c r="N180" s="181">
        <f>ROUND(L180*K180,2)</f>
        <v>0</v>
      </c>
      <c r="O180" s="178"/>
      <c r="P180" s="178"/>
      <c r="Q180" s="178"/>
      <c r="R180" s="108"/>
    </row>
    <row r="181" spans="2:18" s="10" customFormat="1" ht="29.25" customHeight="1">
      <c r="B181" s="95"/>
      <c r="C181" s="96"/>
      <c r="D181" s="102" t="s">
        <v>119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88">
        <f>SUM(N182:Q183)</f>
        <v>0</v>
      </c>
      <c r="O181" s="189"/>
      <c r="P181" s="189"/>
      <c r="Q181" s="189"/>
      <c r="R181" s="98"/>
    </row>
    <row r="182" spans="2:18" s="1" customFormat="1" ht="22.5" customHeight="1">
      <c r="B182" s="103"/>
      <c r="C182" s="104">
        <v>51</v>
      </c>
      <c r="D182" s="104" t="s">
        <v>131</v>
      </c>
      <c r="E182" s="105" t="s">
        <v>509</v>
      </c>
      <c r="F182" s="177" t="s">
        <v>510</v>
      </c>
      <c r="G182" s="178"/>
      <c r="H182" s="178"/>
      <c r="I182" s="178"/>
      <c r="J182" s="106" t="s">
        <v>156</v>
      </c>
      <c r="K182" s="107">
        <v>7</v>
      </c>
      <c r="L182" s="179"/>
      <c r="M182" s="180"/>
      <c r="N182" s="181">
        <f>ROUND(L182*K182,2)</f>
        <v>0</v>
      </c>
      <c r="O182" s="178"/>
      <c r="P182" s="178"/>
      <c r="Q182" s="178"/>
      <c r="R182" s="108"/>
    </row>
    <row r="183" spans="2:18" s="1" customFormat="1" ht="31.5" customHeight="1">
      <c r="B183" s="103"/>
      <c r="C183" s="104">
        <v>52</v>
      </c>
      <c r="D183" s="104" t="s">
        <v>131</v>
      </c>
      <c r="E183" s="105" t="s">
        <v>511</v>
      </c>
      <c r="F183" s="177" t="s">
        <v>512</v>
      </c>
      <c r="G183" s="178"/>
      <c r="H183" s="178"/>
      <c r="I183" s="178"/>
      <c r="J183" s="106" t="s">
        <v>191</v>
      </c>
      <c r="K183" s="107">
        <v>1</v>
      </c>
      <c r="L183" s="179"/>
      <c r="M183" s="180"/>
      <c r="N183" s="181">
        <f>ROUND(L183*K183,2)</f>
        <v>0</v>
      </c>
      <c r="O183" s="178"/>
      <c r="P183" s="178"/>
      <c r="Q183" s="178"/>
      <c r="R183" s="108"/>
    </row>
    <row r="184" spans="2:18" s="1" customFormat="1" ht="6.75" customHeight="1"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1"/>
    </row>
  </sheetData>
  <sheetProtection/>
  <mergeCells count="229">
    <mergeCell ref="N177:Q177"/>
    <mergeCell ref="N181:Q181"/>
    <mergeCell ref="H1:K1"/>
    <mergeCell ref="N121:Q121"/>
    <mergeCell ref="N122:Q122"/>
    <mergeCell ref="N123:Q123"/>
    <mergeCell ref="N158:Q158"/>
    <mergeCell ref="N162:Q162"/>
    <mergeCell ref="F179:I179"/>
    <mergeCell ref="F182:I182"/>
    <mergeCell ref="L182:M182"/>
    <mergeCell ref="N182:Q182"/>
    <mergeCell ref="F183:I183"/>
    <mergeCell ref="L183:M183"/>
    <mergeCell ref="N183:Q183"/>
    <mergeCell ref="L179:M179"/>
    <mergeCell ref="N174:Q174"/>
    <mergeCell ref="N179:Q179"/>
    <mergeCell ref="F180:I180"/>
    <mergeCell ref="L180:M180"/>
    <mergeCell ref="N180:Q180"/>
    <mergeCell ref="F176:I176"/>
    <mergeCell ref="L176:M176"/>
    <mergeCell ref="N176:Q176"/>
    <mergeCell ref="F178:I178"/>
    <mergeCell ref="L178:M178"/>
    <mergeCell ref="N178:Q178"/>
    <mergeCell ref="F171:I171"/>
    <mergeCell ref="L171:M171"/>
    <mergeCell ref="N171:Q171"/>
    <mergeCell ref="F173:I173"/>
    <mergeCell ref="L173:M173"/>
    <mergeCell ref="N173:Q173"/>
    <mergeCell ref="N172:Q172"/>
    <mergeCell ref="N175:Q175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1:I161"/>
    <mergeCell ref="L161:M161"/>
    <mergeCell ref="N161:Q161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3:P113"/>
    <mergeCell ref="M115:P115"/>
    <mergeCell ref="M117:Q117"/>
    <mergeCell ref="M118:Q118"/>
    <mergeCell ref="F120:I120"/>
    <mergeCell ref="L120:M120"/>
    <mergeCell ref="N120:Q120"/>
    <mergeCell ref="N99:Q99"/>
    <mergeCell ref="N101:Q101"/>
    <mergeCell ref="L103:Q103"/>
    <mergeCell ref="C109:Q109"/>
    <mergeCell ref="F111:P111"/>
    <mergeCell ref="F112:P112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8"/>
  <sheetViews>
    <sheetView showGridLines="0" zoomScalePageLayoutView="0" workbookViewId="0" topLeftCell="A1">
      <pane ySplit="1" topLeftCell="A122" activePane="bottomLeft" state="frozen"/>
      <selection pane="topLeft" activeCell="A1" sqref="A1"/>
      <selection pane="bottomLeft" activeCell="L124" sqref="L124:M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520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N101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/>
      <c r="I36" s="147"/>
      <c r="J36" s="147"/>
      <c r="K36" s="26"/>
      <c r="L36" s="26"/>
      <c r="M36" s="171"/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/>
      <c r="I37" s="147"/>
      <c r="J37" s="147"/>
      <c r="K37" s="26"/>
      <c r="L37" s="26"/>
      <c r="M37" s="171"/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01-3 - Dažďová záhrada DZ3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N90+N96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SUM(N91:Q95)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415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N123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111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N162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112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N164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 t="s">
        <v>323</v>
      </c>
      <c r="E94" s="72"/>
      <c r="F94" s="72"/>
      <c r="G94" s="72"/>
      <c r="H94" s="72"/>
      <c r="I94" s="72"/>
      <c r="J94" s="72"/>
      <c r="K94" s="72"/>
      <c r="L94" s="72"/>
      <c r="M94" s="72"/>
      <c r="N94" s="159">
        <f>N166</f>
        <v>0</v>
      </c>
      <c r="O94" s="160"/>
      <c r="P94" s="160"/>
      <c r="Q94" s="160"/>
      <c r="R94" s="89"/>
    </row>
    <row r="95" spans="2:18" s="8" customFormat="1" ht="19.5" customHeight="1">
      <c r="B95" s="87"/>
      <c r="C95" s="72"/>
      <c r="D95" s="88" t="s">
        <v>114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N176</f>
        <v>0</v>
      </c>
      <c r="O95" s="160"/>
      <c r="P95" s="160"/>
      <c r="Q95" s="160"/>
      <c r="R95" s="89"/>
    </row>
    <row r="96" spans="2:18" s="7" customFormat="1" ht="24.75" customHeight="1">
      <c r="B96" s="83"/>
      <c r="C96" s="84"/>
      <c r="D96" s="85" t="s">
        <v>115</v>
      </c>
      <c r="E96" s="84"/>
      <c r="F96" s="84"/>
      <c r="G96" s="84"/>
      <c r="H96" s="84"/>
      <c r="I96" s="84"/>
      <c r="J96" s="84"/>
      <c r="K96" s="84"/>
      <c r="L96" s="84"/>
      <c r="M96" s="84"/>
      <c r="N96" s="195">
        <f>SUM(N97:Q99)</f>
        <v>0</v>
      </c>
      <c r="O96" s="196"/>
      <c r="P96" s="196"/>
      <c r="Q96" s="196"/>
      <c r="R96" s="86"/>
    </row>
    <row r="97" spans="2:18" s="8" customFormat="1" ht="19.5" customHeight="1">
      <c r="B97" s="87"/>
      <c r="C97" s="72"/>
      <c r="D97" s="88" t="s">
        <v>116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N179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416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N181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N185</f>
        <v>0</v>
      </c>
      <c r="O99" s="160"/>
      <c r="P99" s="160"/>
      <c r="Q99" s="160"/>
      <c r="R99" s="89"/>
    </row>
    <row r="100" spans="2:18" s="1" customFormat="1" ht="21.75" customHeight="1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7"/>
    </row>
    <row r="101" spans="2:18" s="1" customFormat="1" ht="29.25" customHeight="1">
      <c r="B101" s="25"/>
      <c r="C101" s="82" t="s">
        <v>122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176">
        <v>0</v>
      </c>
      <c r="O101" s="147"/>
      <c r="P101" s="147"/>
      <c r="Q101" s="147"/>
      <c r="R101" s="27"/>
    </row>
    <row r="102" spans="2:18" s="1" customFormat="1" ht="18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</row>
    <row r="103" spans="2:18" s="1" customFormat="1" ht="29.25" customHeight="1">
      <c r="B103" s="25"/>
      <c r="C103" s="74" t="s">
        <v>94</v>
      </c>
      <c r="D103" s="75"/>
      <c r="E103" s="75"/>
      <c r="F103" s="75"/>
      <c r="G103" s="75"/>
      <c r="H103" s="75"/>
      <c r="I103" s="75"/>
      <c r="J103" s="75"/>
      <c r="K103" s="75"/>
      <c r="L103" s="167">
        <f>ROUND(SUM(N89+N101),2)</f>
        <v>0</v>
      </c>
      <c r="M103" s="175"/>
      <c r="N103" s="175"/>
      <c r="O103" s="175"/>
      <c r="P103" s="175"/>
      <c r="Q103" s="175"/>
      <c r="R103" s="27"/>
    </row>
    <row r="104" spans="2:18" s="1" customFormat="1" ht="6.75" customHeight="1"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1"/>
    </row>
    <row r="108" spans="2:18" s="1" customFormat="1" ht="6.75" customHeight="1"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4"/>
    </row>
    <row r="109" spans="2:18" s="1" customFormat="1" ht="36.75" customHeight="1">
      <c r="B109" s="25"/>
      <c r="C109" s="130" t="s">
        <v>123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30" customHeight="1">
      <c r="B111" s="25"/>
      <c r="C111" s="22" t="s">
        <v>9</v>
      </c>
      <c r="D111" s="26"/>
      <c r="E111" s="26"/>
      <c r="F111" s="168" t="str">
        <f>F6</f>
        <v>Prvky zelenej infraštruktúry - MŠ Kalinovská 9, Košice</v>
      </c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26"/>
      <c r="R111" s="27"/>
    </row>
    <row r="112" spans="2:18" ht="30" customHeight="1">
      <c r="B112" s="16"/>
      <c r="C112" s="22" t="s">
        <v>97</v>
      </c>
      <c r="D112" s="17"/>
      <c r="E112" s="17"/>
      <c r="F112" s="168" t="s">
        <v>413</v>
      </c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7"/>
      <c r="R112" s="18"/>
    </row>
    <row r="113" spans="2:18" s="1" customFormat="1" ht="36.75" customHeight="1">
      <c r="B113" s="25"/>
      <c r="C113" s="59" t="s">
        <v>99</v>
      </c>
      <c r="D113" s="26"/>
      <c r="E113" s="26"/>
      <c r="F113" s="148" t="str">
        <f>F8</f>
        <v>01-3 - Dažďová záhrada DZ3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26"/>
      <c r="R113" s="27"/>
    </row>
    <row r="114" spans="2:18" s="1" customFormat="1" ht="6.7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</row>
    <row r="115" spans="2:18" s="1" customFormat="1" ht="18" customHeight="1">
      <c r="B115" s="25"/>
      <c r="C115" s="22" t="s">
        <v>12</v>
      </c>
      <c r="D115" s="26"/>
      <c r="E115" s="26"/>
      <c r="F115" s="20" t="str">
        <f>F10</f>
        <v>Kalinovska 9, Košice</v>
      </c>
      <c r="G115" s="26"/>
      <c r="H115" s="26"/>
      <c r="I115" s="26"/>
      <c r="J115" s="26"/>
      <c r="K115" s="22" t="s">
        <v>14</v>
      </c>
      <c r="L115" s="26"/>
      <c r="M115" s="169">
        <f>IF(O10="","",O10)</f>
        <v>0</v>
      </c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5">
      <c r="B117" s="25"/>
      <c r="C117" s="22" t="s">
        <v>15</v>
      </c>
      <c r="D117" s="26"/>
      <c r="E117" s="26"/>
      <c r="F117" s="20" t="str">
        <f>E13</f>
        <v>Mesto Košice, Trieda SNP 48/A, Košice</v>
      </c>
      <c r="G117" s="26"/>
      <c r="H117" s="26"/>
      <c r="I117" s="26"/>
      <c r="J117" s="26"/>
      <c r="K117" s="22" t="s">
        <v>20</v>
      </c>
      <c r="L117" s="26"/>
      <c r="M117" s="132" t="str">
        <f>E19</f>
        <v>Progressum s.r.o. </v>
      </c>
      <c r="N117" s="147"/>
      <c r="O117" s="147"/>
      <c r="P117" s="147"/>
      <c r="Q117" s="147"/>
      <c r="R117" s="27"/>
    </row>
    <row r="118" spans="2:18" s="1" customFormat="1" ht="14.25" customHeight="1">
      <c r="B118" s="25"/>
      <c r="C118" s="22" t="s">
        <v>19</v>
      </c>
      <c r="D118" s="26"/>
      <c r="E118" s="26"/>
      <c r="F118" s="20">
        <f>IF(E16="","",E16)</f>
      </c>
      <c r="G118" s="26"/>
      <c r="H118" s="26"/>
      <c r="I118" s="26"/>
      <c r="J118" s="26"/>
      <c r="K118" s="22" t="s">
        <v>22</v>
      </c>
      <c r="L118" s="26"/>
      <c r="M118" s="132">
        <f>E22</f>
        <v>0</v>
      </c>
      <c r="N118" s="147"/>
      <c r="O118" s="147"/>
      <c r="P118" s="147"/>
      <c r="Q118" s="147"/>
      <c r="R118" s="27"/>
    </row>
    <row r="119" spans="2:18" s="1" customFormat="1" ht="9.7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</row>
    <row r="120" spans="2:18" s="9" customFormat="1" ht="29.25" customHeight="1">
      <c r="B120" s="90"/>
      <c r="C120" s="91" t="s">
        <v>124</v>
      </c>
      <c r="D120" s="92" t="s">
        <v>125</v>
      </c>
      <c r="E120" s="92" t="s">
        <v>44</v>
      </c>
      <c r="F120" s="182" t="s">
        <v>126</v>
      </c>
      <c r="G120" s="183"/>
      <c r="H120" s="183"/>
      <c r="I120" s="183"/>
      <c r="J120" s="92" t="s">
        <v>127</v>
      </c>
      <c r="K120" s="92" t="s">
        <v>128</v>
      </c>
      <c r="L120" s="184" t="s">
        <v>129</v>
      </c>
      <c r="M120" s="183"/>
      <c r="N120" s="182" t="s">
        <v>107</v>
      </c>
      <c r="O120" s="183"/>
      <c r="P120" s="183"/>
      <c r="Q120" s="185"/>
      <c r="R120" s="93"/>
    </row>
    <row r="121" spans="2:18" s="1" customFormat="1" ht="29.25" customHeight="1">
      <c r="B121" s="25"/>
      <c r="C121" s="65" t="s">
        <v>103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192">
        <f>N122+N178</f>
        <v>0</v>
      </c>
      <c r="O121" s="193"/>
      <c r="P121" s="193"/>
      <c r="Q121" s="193"/>
      <c r="R121" s="27"/>
    </row>
    <row r="122" spans="2:18" s="10" customFormat="1" ht="36.75" customHeight="1">
      <c r="B122" s="95"/>
      <c r="C122" s="96"/>
      <c r="D122" s="97" t="s">
        <v>110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197">
        <f>N123+N162+N164+N166+N176</f>
        <v>0</v>
      </c>
      <c r="O122" s="195"/>
      <c r="P122" s="195"/>
      <c r="Q122" s="195"/>
      <c r="R122" s="98"/>
    </row>
    <row r="123" spans="2:18" s="10" customFormat="1" ht="19.5" customHeight="1">
      <c r="B123" s="95"/>
      <c r="C123" s="96"/>
      <c r="D123" s="102" t="s">
        <v>415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98">
        <f>SUM(N124:Q161)</f>
        <v>0</v>
      </c>
      <c r="O123" s="199"/>
      <c r="P123" s="199"/>
      <c r="Q123" s="199"/>
      <c r="R123" s="98"/>
    </row>
    <row r="124" spans="2:18" s="1" customFormat="1" ht="22.5" customHeight="1">
      <c r="B124" s="103"/>
      <c r="C124" s="104" t="s">
        <v>53</v>
      </c>
      <c r="D124" s="104" t="s">
        <v>131</v>
      </c>
      <c r="E124" s="105" t="s">
        <v>417</v>
      </c>
      <c r="F124" s="177" t="s">
        <v>418</v>
      </c>
      <c r="G124" s="178"/>
      <c r="H124" s="178"/>
      <c r="I124" s="178"/>
      <c r="J124" s="106" t="s">
        <v>191</v>
      </c>
      <c r="K124" s="107">
        <v>3</v>
      </c>
      <c r="L124" s="179"/>
      <c r="M124" s="180"/>
      <c r="N124" s="181">
        <f aca="true" t="shared" si="0" ref="N124:N161">ROUND(L124*K124,2)</f>
        <v>0</v>
      </c>
      <c r="O124" s="178"/>
      <c r="P124" s="178"/>
      <c r="Q124" s="178"/>
      <c r="R124" s="108"/>
    </row>
    <row r="125" spans="2:18" s="1" customFormat="1" ht="44.25" customHeight="1">
      <c r="B125" s="103"/>
      <c r="C125" s="104" t="s">
        <v>55</v>
      </c>
      <c r="D125" s="104" t="s">
        <v>131</v>
      </c>
      <c r="E125" s="105" t="s">
        <v>419</v>
      </c>
      <c r="F125" s="177" t="s">
        <v>420</v>
      </c>
      <c r="G125" s="178"/>
      <c r="H125" s="178"/>
      <c r="I125" s="178"/>
      <c r="J125" s="106" t="s">
        <v>132</v>
      </c>
      <c r="K125" s="107">
        <v>11.7</v>
      </c>
      <c r="L125" s="179"/>
      <c r="M125" s="180"/>
      <c r="N125" s="181">
        <f t="shared" si="0"/>
        <v>0</v>
      </c>
      <c r="O125" s="178"/>
      <c r="P125" s="178"/>
      <c r="Q125" s="178"/>
      <c r="R125" s="108"/>
    </row>
    <row r="126" spans="2:18" s="1" customFormat="1" ht="22.5" customHeight="1">
      <c r="B126" s="103"/>
      <c r="C126" s="104" t="s">
        <v>57</v>
      </c>
      <c r="D126" s="104" t="s">
        <v>131</v>
      </c>
      <c r="E126" s="105" t="s">
        <v>421</v>
      </c>
      <c r="F126" s="177" t="s">
        <v>422</v>
      </c>
      <c r="G126" s="178"/>
      <c r="H126" s="178"/>
      <c r="I126" s="178"/>
      <c r="J126" s="106" t="s">
        <v>132</v>
      </c>
      <c r="K126" s="107">
        <v>46.9</v>
      </c>
      <c r="L126" s="179"/>
      <c r="M126" s="180"/>
      <c r="N126" s="181">
        <f t="shared" si="0"/>
        <v>0</v>
      </c>
      <c r="O126" s="178"/>
      <c r="P126" s="178"/>
      <c r="Q126" s="178"/>
      <c r="R126" s="108"/>
    </row>
    <row r="127" spans="2:18" s="1" customFormat="1" ht="31.5" customHeight="1">
      <c r="B127" s="103"/>
      <c r="C127" s="104" t="s">
        <v>60</v>
      </c>
      <c r="D127" s="104" t="s">
        <v>131</v>
      </c>
      <c r="E127" s="105" t="s">
        <v>423</v>
      </c>
      <c r="F127" s="177" t="s">
        <v>424</v>
      </c>
      <c r="G127" s="178"/>
      <c r="H127" s="178"/>
      <c r="I127" s="178"/>
      <c r="J127" s="106" t="s">
        <v>132</v>
      </c>
      <c r="K127" s="107">
        <v>64.48</v>
      </c>
      <c r="L127" s="179"/>
      <c r="M127" s="180"/>
      <c r="N127" s="181">
        <f t="shared" si="0"/>
        <v>0</v>
      </c>
      <c r="O127" s="178"/>
      <c r="P127" s="178"/>
      <c r="Q127" s="178"/>
      <c r="R127" s="108"/>
    </row>
    <row r="128" spans="2:18" s="1" customFormat="1" ht="44.25" customHeight="1">
      <c r="B128" s="103"/>
      <c r="C128" s="104" t="s">
        <v>62</v>
      </c>
      <c r="D128" s="104" t="s">
        <v>131</v>
      </c>
      <c r="E128" s="105" t="s">
        <v>425</v>
      </c>
      <c r="F128" s="177" t="s">
        <v>426</v>
      </c>
      <c r="G128" s="178"/>
      <c r="H128" s="178"/>
      <c r="I128" s="178"/>
      <c r="J128" s="106" t="s">
        <v>132</v>
      </c>
      <c r="K128" s="107">
        <v>55.48</v>
      </c>
      <c r="L128" s="179"/>
      <c r="M128" s="180"/>
      <c r="N128" s="181">
        <f t="shared" si="0"/>
        <v>0</v>
      </c>
      <c r="O128" s="178"/>
      <c r="P128" s="178"/>
      <c r="Q128" s="178"/>
      <c r="R128" s="108"/>
    </row>
    <row r="129" spans="2:18" s="1" customFormat="1" ht="44.25" customHeight="1">
      <c r="B129" s="103"/>
      <c r="C129" s="104" t="s">
        <v>64</v>
      </c>
      <c r="D129" s="104" t="s">
        <v>131</v>
      </c>
      <c r="E129" s="105" t="s">
        <v>427</v>
      </c>
      <c r="F129" s="177" t="s">
        <v>428</v>
      </c>
      <c r="G129" s="178"/>
      <c r="H129" s="178"/>
      <c r="I129" s="178"/>
      <c r="J129" s="106" t="s">
        <v>132</v>
      </c>
      <c r="K129" s="107">
        <v>388.36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429</v>
      </c>
      <c r="F130" s="177" t="s">
        <v>327</v>
      </c>
      <c r="G130" s="178"/>
      <c r="H130" s="178"/>
      <c r="I130" s="178"/>
      <c r="J130" s="106" t="s">
        <v>151</v>
      </c>
      <c r="K130" s="107">
        <v>88.768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135</v>
      </c>
      <c r="D131" s="104" t="s">
        <v>131</v>
      </c>
      <c r="E131" s="105" t="s">
        <v>430</v>
      </c>
      <c r="F131" s="177" t="s">
        <v>431</v>
      </c>
      <c r="G131" s="178"/>
      <c r="H131" s="178"/>
      <c r="I131" s="178"/>
      <c r="J131" s="106" t="s">
        <v>132</v>
      </c>
      <c r="K131" s="107">
        <v>53.167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432</v>
      </c>
      <c r="F132" s="200" t="s">
        <v>433</v>
      </c>
      <c r="G132" s="201"/>
      <c r="H132" s="201"/>
      <c r="I132" s="201"/>
      <c r="J132" s="112" t="s">
        <v>151</v>
      </c>
      <c r="K132" s="113">
        <v>39.695</v>
      </c>
      <c r="L132" s="202"/>
      <c r="M132" s="203"/>
      <c r="N132" s="204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10" t="s">
        <v>137</v>
      </c>
      <c r="D133" s="110" t="s">
        <v>176</v>
      </c>
      <c r="E133" s="111" t="s">
        <v>434</v>
      </c>
      <c r="F133" s="200" t="s">
        <v>435</v>
      </c>
      <c r="G133" s="201"/>
      <c r="H133" s="201"/>
      <c r="I133" s="201"/>
      <c r="J133" s="112" t="s">
        <v>151</v>
      </c>
      <c r="K133" s="113">
        <v>3.168</v>
      </c>
      <c r="L133" s="202"/>
      <c r="M133" s="203"/>
      <c r="N133" s="204">
        <f t="shared" si="0"/>
        <v>0</v>
      </c>
      <c r="O133" s="178"/>
      <c r="P133" s="178"/>
      <c r="Q133" s="178"/>
      <c r="R133" s="108"/>
    </row>
    <row r="134" spans="2:18" s="1" customFormat="1" ht="22.5" customHeight="1">
      <c r="B134" s="103"/>
      <c r="C134" s="110" t="s">
        <v>138</v>
      </c>
      <c r="D134" s="110" t="s">
        <v>176</v>
      </c>
      <c r="E134" s="111" t="s">
        <v>436</v>
      </c>
      <c r="F134" s="200" t="s">
        <v>437</v>
      </c>
      <c r="G134" s="201"/>
      <c r="H134" s="201"/>
      <c r="I134" s="201"/>
      <c r="J134" s="112" t="s">
        <v>151</v>
      </c>
      <c r="K134" s="113">
        <v>16.704</v>
      </c>
      <c r="L134" s="202"/>
      <c r="M134" s="203"/>
      <c r="N134" s="204">
        <f t="shared" si="0"/>
        <v>0</v>
      </c>
      <c r="O134" s="178"/>
      <c r="P134" s="178"/>
      <c r="Q134" s="178"/>
      <c r="R134" s="108"/>
    </row>
    <row r="135" spans="2:18" s="1" customFormat="1" ht="22.5" customHeight="1">
      <c r="B135" s="103"/>
      <c r="C135" s="110" t="s">
        <v>139</v>
      </c>
      <c r="D135" s="110" t="s">
        <v>176</v>
      </c>
      <c r="E135" s="111" t="s">
        <v>438</v>
      </c>
      <c r="F135" s="200" t="s">
        <v>439</v>
      </c>
      <c r="G135" s="201"/>
      <c r="H135" s="201"/>
      <c r="I135" s="201"/>
      <c r="J135" s="112" t="s">
        <v>132</v>
      </c>
      <c r="K135" s="113">
        <v>14.22</v>
      </c>
      <c r="L135" s="202"/>
      <c r="M135" s="203"/>
      <c r="N135" s="204">
        <f t="shared" si="0"/>
        <v>0</v>
      </c>
      <c r="O135" s="178"/>
      <c r="P135" s="178"/>
      <c r="Q135" s="178"/>
      <c r="R135" s="108"/>
    </row>
    <row r="136" spans="2:18" s="1" customFormat="1" ht="22.5" customHeight="1">
      <c r="B136" s="103"/>
      <c r="C136" s="110" t="s">
        <v>140</v>
      </c>
      <c r="D136" s="110" t="s">
        <v>176</v>
      </c>
      <c r="E136" s="111" t="s">
        <v>440</v>
      </c>
      <c r="F136" s="200" t="s">
        <v>441</v>
      </c>
      <c r="G136" s="201"/>
      <c r="H136" s="201"/>
      <c r="I136" s="201"/>
      <c r="J136" s="112" t="s">
        <v>151</v>
      </c>
      <c r="K136" s="113">
        <v>2.784</v>
      </c>
      <c r="L136" s="202"/>
      <c r="M136" s="203"/>
      <c r="N136" s="204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141</v>
      </c>
      <c r="D137" s="104" t="s">
        <v>131</v>
      </c>
      <c r="E137" s="105" t="s">
        <v>442</v>
      </c>
      <c r="F137" s="177" t="s">
        <v>443</v>
      </c>
      <c r="G137" s="178"/>
      <c r="H137" s="178"/>
      <c r="I137" s="178"/>
      <c r="J137" s="106" t="s">
        <v>132</v>
      </c>
      <c r="K137" s="107">
        <v>58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22.5" customHeight="1">
      <c r="B138" s="103"/>
      <c r="C138" s="110" t="s">
        <v>142</v>
      </c>
      <c r="D138" s="110" t="s">
        <v>176</v>
      </c>
      <c r="E138" s="111" t="s">
        <v>444</v>
      </c>
      <c r="F138" s="200" t="s">
        <v>445</v>
      </c>
      <c r="G138" s="201"/>
      <c r="H138" s="201"/>
      <c r="I138" s="201"/>
      <c r="J138" s="112" t="s">
        <v>133</v>
      </c>
      <c r="K138" s="113">
        <v>66.7</v>
      </c>
      <c r="L138" s="202"/>
      <c r="M138" s="203"/>
      <c r="N138" s="204">
        <f t="shared" si="0"/>
        <v>0</v>
      </c>
      <c r="O138" s="178"/>
      <c r="P138" s="178"/>
      <c r="Q138" s="178"/>
      <c r="R138" s="108"/>
    </row>
    <row r="139" spans="2:18" s="1" customFormat="1" ht="44.25" customHeight="1">
      <c r="B139" s="103"/>
      <c r="C139" s="104" t="s">
        <v>143</v>
      </c>
      <c r="D139" s="104" t="s">
        <v>131</v>
      </c>
      <c r="E139" s="105" t="s">
        <v>446</v>
      </c>
      <c r="F139" s="177" t="s">
        <v>447</v>
      </c>
      <c r="G139" s="178"/>
      <c r="H139" s="178"/>
      <c r="I139" s="178"/>
      <c r="J139" s="106" t="s">
        <v>191</v>
      </c>
      <c r="K139" s="107">
        <v>237</v>
      </c>
      <c r="L139" s="179"/>
      <c r="M139" s="180"/>
      <c r="N139" s="181">
        <f t="shared" si="0"/>
        <v>0</v>
      </c>
      <c r="O139" s="178"/>
      <c r="P139" s="178"/>
      <c r="Q139" s="178"/>
      <c r="R139" s="108"/>
    </row>
    <row r="140" spans="2:18" s="1" customFormat="1" ht="44.25" customHeight="1">
      <c r="B140" s="103"/>
      <c r="C140" s="104" t="s">
        <v>144</v>
      </c>
      <c r="D140" s="104" t="s">
        <v>131</v>
      </c>
      <c r="E140" s="105" t="s">
        <v>448</v>
      </c>
      <c r="F140" s="177" t="s">
        <v>449</v>
      </c>
      <c r="G140" s="178"/>
      <c r="H140" s="178"/>
      <c r="I140" s="178"/>
      <c r="J140" s="106" t="s">
        <v>191</v>
      </c>
      <c r="K140" s="107">
        <v>105</v>
      </c>
      <c r="L140" s="179"/>
      <c r="M140" s="180"/>
      <c r="N140" s="181">
        <f t="shared" si="0"/>
        <v>0</v>
      </c>
      <c r="O140" s="178"/>
      <c r="P140" s="178"/>
      <c r="Q140" s="178"/>
      <c r="R140" s="108"/>
    </row>
    <row r="141" spans="2:18" s="1" customFormat="1" ht="31.5" customHeight="1">
      <c r="B141" s="103"/>
      <c r="C141" s="104" t="s">
        <v>145</v>
      </c>
      <c r="D141" s="104" t="s">
        <v>131</v>
      </c>
      <c r="E141" s="105" t="s">
        <v>450</v>
      </c>
      <c r="F141" s="177" t="s">
        <v>451</v>
      </c>
      <c r="G141" s="178"/>
      <c r="H141" s="178"/>
      <c r="I141" s="178"/>
      <c r="J141" s="106" t="s">
        <v>191</v>
      </c>
      <c r="K141" s="107">
        <v>237</v>
      </c>
      <c r="L141" s="179"/>
      <c r="M141" s="180"/>
      <c r="N141" s="181">
        <f t="shared" si="0"/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146</v>
      </c>
      <c r="D142" s="104" t="s">
        <v>131</v>
      </c>
      <c r="E142" s="105" t="s">
        <v>452</v>
      </c>
      <c r="F142" s="177" t="s">
        <v>453</v>
      </c>
      <c r="G142" s="178"/>
      <c r="H142" s="178"/>
      <c r="I142" s="178"/>
      <c r="J142" s="106" t="s">
        <v>191</v>
      </c>
      <c r="K142" s="107">
        <v>105</v>
      </c>
      <c r="L142" s="179"/>
      <c r="M142" s="180"/>
      <c r="N142" s="181">
        <f t="shared" si="0"/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5</v>
      </c>
      <c r="D143" s="110" t="s">
        <v>176</v>
      </c>
      <c r="E143" s="111" t="s">
        <v>454</v>
      </c>
      <c r="F143" s="200" t="s">
        <v>455</v>
      </c>
      <c r="G143" s="201"/>
      <c r="H143" s="201"/>
      <c r="I143" s="201"/>
      <c r="J143" s="112" t="s">
        <v>191</v>
      </c>
      <c r="K143" s="113">
        <v>15</v>
      </c>
      <c r="L143" s="202"/>
      <c r="M143" s="203"/>
      <c r="N143" s="204">
        <f t="shared" si="0"/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147</v>
      </c>
      <c r="D144" s="110" t="s">
        <v>176</v>
      </c>
      <c r="E144" s="111" t="s">
        <v>456</v>
      </c>
      <c r="F144" s="200" t="s">
        <v>457</v>
      </c>
      <c r="G144" s="201"/>
      <c r="H144" s="201"/>
      <c r="I144" s="201"/>
      <c r="J144" s="112" t="s">
        <v>191</v>
      </c>
      <c r="K144" s="113">
        <v>28</v>
      </c>
      <c r="L144" s="202"/>
      <c r="M144" s="203"/>
      <c r="N144" s="204">
        <f t="shared" si="0"/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148</v>
      </c>
      <c r="D145" s="110" t="s">
        <v>176</v>
      </c>
      <c r="E145" s="111" t="s">
        <v>458</v>
      </c>
      <c r="F145" s="200" t="s">
        <v>459</v>
      </c>
      <c r="G145" s="201"/>
      <c r="H145" s="201"/>
      <c r="I145" s="201"/>
      <c r="J145" s="112" t="s">
        <v>191</v>
      </c>
      <c r="K145" s="113">
        <v>8</v>
      </c>
      <c r="L145" s="202"/>
      <c r="M145" s="203"/>
      <c r="N145" s="204">
        <f t="shared" si="0"/>
        <v>0</v>
      </c>
      <c r="O145" s="178"/>
      <c r="P145" s="178"/>
      <c r="Q145" s="178"/>
      <c r="R145" s="108"/>
    </row>
    <row r="146" spans="2:18" s="1" customFormat="1" ht="22.5" customHeight="1">
      <c r="B146" s="103"/>
      <c r="C146" s="110" t="s">
        <v>149</v>
      </c>
      <c r="D146" s="110" t="s">
        <v>176</v>
      </c>
      <c r="E146" s="111" t="s">
        <v>460</v>
      </c>
      <c r="F146" s="200" t="s">
        <v>461</v>
      </c>
      <c r="G146" s="201"/>
      <c r="H146" s="201"/>
      <c r="I146" s="201"/>
      <c r="J146" s="112" t="s">
        <v>191</v>
      </c>
      <c r="K146" s="113">
        <v>26</v>
      </c>
      <c r="L146" s="202"/>
      <c r="M146" s="203"/>
      <c r="N146" s="204">
        <f t="shared" si="0"/>
        <v>0</v>
      </c>
      <c r="O146" s="178"/>
      <c r="P146" s="178"/>
      <c r="Q146" s="178"/>
      <c r="R146" s="108"/>
    </row>
    <row r="147" spans="2:18" s="1" customFormat="1" ht="22.5" customHeight="1">
      <c r="B147" s="103"/>
      <c r="C147" s="110" t="s">
        <v>150</v>
      </c>
      <c r="D147" s="110" t="s">
        <v>176</v>
      </c>
      <c r="E147" s="111" t="s">
        <v>462</v>
      </c>
      <c r="F147" s="200" t="s">
        <v>521</v>
      </c>
      <c r="G147" s="201"/>
      <c r="H147" s="201"/>
      <c r="I147" s="201"/>
      <c r="J147" s="112" t="s">
        <v>191</v>
      </c>
      <c r="K147" s="113">
        <v>6</v>
      </c>
      <c r="L147" s="202"/>
      <c r="M147" s="203"/>
      <c r="N147" s="204">
        <f t="shared" si="0"/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152</v>
      </c>
      <c r="D148" s="110" t="s">
        <v>176</v>
      </c>
      <c r="E148" s="111" t="s">
        <v>464</v>
      </c>
      <c r="F148" s="200" t="s">
        <v>465</v>
      </c>
      <c r="G148" s="201"/>
      <c r="H148" s="201"/>
      <c r="I148" s="201"/>
      <c r="J148" s="112" t="s">
        <v>191</v>
      </c>
      <c r="K148" s="113">
        <v>18</v>
      </c>
      <c r="L148" s="202"/>
      <c r="M148" s="203"/>
      <c r="N148" s="204">
        <f t="shared" si="0"/>
        <v>0</v>
      </c>
      <c r="O148" s="178"/>
      <c r="P148" s="178"/>
      <c r="Q148" s="178"/>
      <c r="R148" s="108"/>
    </row>
    <row r="149" spans="2:18" s="1" customFormat="1" ht="22.5" customHeight="1">
      <c r="B149" s="103"/>
      <c r="C149" s="110" t="s">
        <v>153</v>
      </c>
      <c r="D149" s="110" t="s">
        <v>176</v>
      </c>
      <c r="E149" s="111" t="s">
        <v>466</v>
      </c>
      <c r="F149" s="200" t="s">
        <v>522</v>
      </c>
      <c r="G149" s="201"/>
      <c r="H149" s="201"/>
      <c r="I149" s="201"/>
      <c r="J149" s="112" t="s">
        <v>191</v>
      </c>
      <c r="K149" s="113">
        <v>35</v>
      </c>
      <c r="L149" s="202"/>
      <c r="M149" s="203"/>
      <c r="N149" s="204">
        <f t="shared" si="0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157</v>
      </c>
      <c r="D150" s="110" t="s">
        <v>176</v>
      </c>
      <c r="E150" s="111" t="s">
        <v>468</v>
      </c>
      <c r="F150" s="200" t="s">
        <v>469</v>
      </c>
      <c r="G150" s="201"/>
      <c r="H150" s="201"/>
      <c r="I150" s="201"/>
      <c r="J150" s="112" t="s">
        <v>191</v>
      </c>
      <c r="K150" s="113">
        <v>6</v>
      </c>
      <c r="L150" s="202"/>
      <c r="M150" s="203"/>
      <c r="N150" s="204">
        <f t="shared" si="0"/>
        <v>0</v>
      </c>
      <c r="O150" s="178"/>
      <c r="P150" s="178"/>
      <c r="Q150" s="178"/>
      <c r="R150" s="108"/>
    </row>
    <row r="151" spans="2:18" s="1" customFormat="1" ht="22.5" customHeight="1">
      <c r="B151" s="103"/>
      <c r="C151" s="110" t="s">
        <v>158</v>
      </c>
      <c r="D151" s="110" t="s">
        <v>176</v>
      </c>
      <c r="E151" s="111" t="s">
        <v>470</v>
      </c>
      <c r="F151" s="200" t="s">
        <v>471</v>
      </c>
      <c r="G151" s="201"/>
      <c r="H151" s="201"/>
      <c r="I151" s="201"/>
      <c r="J151" s="112" t="s">
        <v>191</v>
      </c>
      <c r="K151" s="113">
        <v>7</v>
      </c>
      <c r="L151" s="202"/>
      <c r="M151" s="203"/>
      <c r="N151" s="204">
        <f t="shared" si="0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161</v>
      </c>
      <c r="D152" s="110" t="s">
        <v>176</v>
      </c>
      <c r="E152" s="111" t="s">
        <v>472</v>
      </c>
      <c r="F152" s="200" t="s">
        <v>473</v>
      </c>
      <c r="G152" s="201"/>
      <c r="H152" s="201"/>
      <c r="I152" s="201"/>
      <c r="J152" s="112" t="s">
        <v>191</v>
      </c>
      <c r="K152" s="113">
        <v>5</v>
      </c>
      <c r="L152" s="202"/>
      <c r="M152" s="203"/>
      <c r="N152" s="204">
        <f t="shared" si="0"/>
        <v>0</v>
      </c>
      <c r="O152" s="178"/>
      <c r="P152" s="178"/>
      <c r="Q152" s="178"/>
      <c r="R152" s="108"/>
    </row>
    <row r="153" spans="2:18" s="1" customFormat="1" ht="22.5" customHeight="1">
      <c r="B153" s="103"/>
      <c r="C153" s="110" t="s">
        <v>164</v>
      </c>
      <c r="D153" s="110" t="s">
        <v>176</v>
      </c>
      <c r="E153" s="111" t="s">
        <v>474</v>
      </c>
      <c r="F153" s="200" t="s">
        <v>475</v>
      </c>
      <c r="G153" s="201"/>
      <c r="H153" s="201"/>
      <c r="I153" s="201"/>
      <c r="J153" s="112" t="s">
        <v>191</v>
      </c>
      <c r="K153" s="113">
        <v>34</v>
      </c>
      <c r="L153" s="202"/>
      <c r="M153" s="203"/>
      <c r="N153" s="204">
        <f t="shared" si="0"/>
        <v>0</v>
      </c>
      <c r="O153" s="178"/>
      <c r="P153" s="178"/>
      <c r="Q153" s="178"/>
      <c r="R153" s="108"/>
    </row>
    <row r="154" spans="2:18" s="1" customFormat="1" ht="22.5" customHeight="1">
      <c r="B154" s="103"/>
      <c r="C154" s="110" t="s">
        <v>167</v>
      </c>
      <c r="D154" s="110" t="s">
        <v>176</v>
      </c>
      <c r="E154" s="111" t="s">
        <v>476</v>
      </c>
      <c r="F154" s="200" t="s">
        <v>477</v>
      </c>
      <c r="G154" s="201"/>
      <c r="H154" s="201"/>
      <c r="I154" s="201"/>
      <c r="J154" s="112" t="s">
        <v>191</v>
      </c>
      <c r="K154" s="113">
        <v>14</v>
      </c>
      <c r="L154" s="202"/>
      <c r="M154" s="203"/>
      <c r="N154" s="204">
        <f t="shared" si="0"/>
        <v>0</v>
      </c>
      <c r="O154" s="178"/>
      <c r="P154" s="178"/>
      <c r="Q154" s="178"/>
      <c r="R154" s="108"/>
    </row>
    <row r="155" spans="2:18" s="1" customFormat="1" ht="22.5" customHeight="1">
      <c r="B155" s="103"/>
      <c r="C155" s="110" t="s">
        <v>170</v>
      </c>
      <c r="D155" s="110" t="s">
        <v>176</v>
      </c>
      <c r="E155" s="111" t="s">
        <v>478</v>
      </c>
      <c r="F155" s="200" t="s">
        <v>467</v>
      </c>
      <c r="G155" s="201"/>
      <c r="H155" s="201"/>
      <c r="I155" s="201"/>
      <c r="J155" s="112" t="s">
        <v>191</v>
      </c>
      <c r="K155" s="113">
        <v>42</v>
      </c>
      <c r="L155" s="202"/>
      <c r="M155" s="203"/>
      <c r="N155" s="204">
        <f t="shared" si="0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173</v>
      </c>
      <c r="D156" s="110" t="s">
        <v>176</v>
      </c>
      <c r="E156" s="111" t="s">
        <v>480</v>
      </c>
      <c r="F156" s="200" t="s">
        <v>481</v>
      </c>
      <c r="G156" s="201"/>
      <c r="H156" s="201"/>
      <c r="I156" s="201"/>
      <c r="J156" s="112" t="s">
        <v>191</v>
      </c>
      <c r="K156" s="113">
        <v>17</v>
      </c>
      <c r="L156" s="202"/>
      <c r="M156" s="203"/>
      <c r="N156" s="204">
        <f t="shared" si="0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174</v>
      </c>
      <c r="D157" s="110" t="s">
        <v>176</v>
      </c>
      <c r="E157" s="111" t="s">
        <v>482</v>
      </c>
      <c r="F157" s="200" t="s">
        <v>483</v>
      </c>
      <c r="G157" s="201"/>
      <c r="H157" s="201"/>
      <c r="I157" s="201"/>
      <c r="J157" s="112" t="s">
        <v>191</v>
      </c>
      <c r="K157" s="113">
        <v>26</v>
      </c>
      <c r="L157" s="202"/>
      <c r="M157" s="203"/>
      <c r="N157" s="204">
        <f t="shared" si="0"/>
        <v>0</v>
      </c>
      <c r="O157" s="178"/>
      <c r="P157" s="178"/>
      <c r="Q157" s="178"/>
      <c r="R157" s="108"/>
    </row>
    <row r="158" spans="2:18" s="1" customFormat="1" ht="22.5" customHeight="1">
      <c r="B158" s="103"/>
      <c r="C158" s="110" t="s">
        <v>175</v>
      </c>
      <c r="D158" s="110" t="s">
        <v>176</v>
      </c>
      <c r="E158" s="111" t="s">
        <v>484</v>
      </c>
      <c r="F158" s="200" t="s">
        <v>523</v>
      </c>
      <c r="G158" s="201"/>
      <c r="H158" s="201"/>
      <c r="I158" s="201"/>
      <c r="J158" s="112" t="s">
        <v>191</v>
      </c>
      <c r="K158" s="113">
        <v>26</v>
      </c>
      <c r="L158" s="202"/>
      <c r="M158" s="203"/>
      <c r="N158" s="204">
        <f t="shared" si="0"/>
        <v>0</v>
      </c>
      <c r="O158" s="178"/>
      <c r="P158" s="178"/>
      <c r="Q158" s="178"/>
      <c r="R158" s="108"/>
    </row>
    <row r="159" spans="2:18" s="1" customFormat="1" ht="22.5" customHeight="1">
      <c r="B159" s="103"/>
      <c r="C159" s="110" t="s">
        <v>177</v>
      </c>
      <c r="D159" s="110" t="s">
        <v>176</v>
      </c>
      <c r="E159" s="111" t="s">
        <v>486</v>
      </c>
      <c r="F159" s="200" t="s">
        <v>524</v>
      </c>
      <c r="G159" s="201"/>
      <c r="H159" s="201"/>
      <c r="I159" s="201"/>
      <c r="J159" s="112" t="s">
        <v>191</v>
      </c>
      <c r="K159" s="113">
        <v>12</v>
      </c>
      <c r="L159" s="202"/>
      <c r="M159" s="203"/>
      <c r="N159" s="204">
        <f t="shared" si="0"/>
        <v>0</v>
      </c>
      <c r="O159" s="178"/>
      <c r="P159" s="178"/>
      <c r="Q159" s="178"/>
      <c r="R159" s="108"/>
    </row>
    <row r="160" spans="2:18" s="1" customFormat="1" ht="22.5" customHeight="1">
      <c r="B160" s="103"/>
      <c r="C160" s="110" t="s">
        <v>178</v>
      </c>
      <c r="D160" s="110" t="s">
        <v>176</v>
      </c>
      <c r="E160" s="111" t="s">
        <v>488</v>
      </c>
      <c r="F160" s="200" t="s">
        <v>489</v>
      </c>
      <c r="G160" s="201"/>
      <c r="H160" s="201"/>
      <c r="I160" s="201"/>
      <c r="J160" s="112" t="s">
        <v>191</v>
      </c>
      <c r="K160" s="113">
        <v>5</v>
      </c>
      <c r="L160" s="202"/>
      <c r="M160" s="203"/>
      <c r="N160" s="204">
        <f t="shared" si="0"/>
        <v>0</v>
      </c>
      <c r="O160" s="178"/>
      <c r="P160" s="178"/>
      <c r="Q160" s="178"/>
      <c r="R160" s="108"/>
    </row>
    <row r="161" spans="2:18" s="1" customFormat="1" ht="22.5" customHeight="1">
      <c r="B161" s="103"/>
      <c r="C161" s="110" t="s">
        <v>179</v>
      </c>
      <c r="D161" s="110" t="s">
        <v>176</v>
      </c>
      <c r="E161" s="111" t="s">
        <v>525</v>
      </c>
      <c r="F161" s="200" t="s">
        <v>515</v>
      </c>
      <c r="G161" s="201"/>
      <c r="H161" s="201"/>
      <c r="I161" s="201"/>
      <c r="J161" s="112" t="s">
        <v>191</v>
      </c>
      <c r="K161" s="113">
        <v>12</v>
      </c>
      <c r="L161" s="202"/>
      <c r="M161" s="203"/>
      <c r="N161" s="204">
        <f t="shared" si="0"/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111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SUM(N163)</f>
        <v>0</v>
      </c>
      <c r="O162" s="189"/>
      <c r="P162" s="189"/>
      <c r="Q162" s="189"/>
      <c r="R162" s="98"/>
    </row>
    <row r="163" spans="2:18" s="1" customFormat="1" ht="22.5" customHeight="1">
      <c r="B163" s="103"/>
      <c r="C163" s="104">
        <v>39</v>
      </c>
      <c r="D163" s="104" t="s">
        <v>131</v>
      </c>
      <c r="E163" s="105" t="s">
        <v>490</v>
      </c>
      <c r="F163" s="177" t="s">
        <v>491</v>
      </c>
      <c r="G163" s="178"/>
      <c r="H163" s="178"/>
      <c r="I163" s="178"/>
      <c r="J163" s="106" t="s">
        <v>156</v>
      </c>
      <c r="K163" s="107">
        <v>22.75</v>
      </c>
      <c r="L163" s="179"/>
      <c r="M163" s="180"/>
      <c r="N163" s="181">
        <f>ROUND(L163*K163,2)</f>
        <v>0</v>
      </c>
      <c r="O163" s="178"/>
      <c r="P163" s="178"/>
      <c r="Q163" s="178"/>
      <c r="R163" s="108"/>
    </row>
    <row r="164" spans="2:18" s="10" customFormat="1" ht="29.25" customHeight="1">
      <c r="B164" s="95"/>
      <c r="C164" s="96"/>
      <c r="D164" s="102" t="s">
        <v>112</v>
      </c>
      <c r="E164" s="102"/>
      <c r="F164" s="102"/>
      <c r="G164" s="102"/>
      <c r="H164" s="102"/>
      <c r="I164" s="102"/>
      <c r="J164" s="102"/>
      <c r="K164" s="102"/>
      <c r="L164" s="102"/>
      <c r="M164" s="102"/>
      <c r="N164" s="188">
        <f>SUM(N165)</f>
        <v>0</v>
      </c>
      <c r="O164" s="189"/>
      <c r="P164" s="189"/>
      <c r="Q164" s="189"/>
      <c r="R164" s="98"/>
    </row>
    <row r="165" spans="2:18" s="1" customFormat="1" ht="31.5" customHeight="1">
      <c r="B165" s="103"/>
      <c r="C165" s="104">
        <v>40</v>
      </c>
      <c r="D165" s="104" t="s">
        <v>131</v>
      </c>
      <c r="E165" s="105" t="s">
        <v>492</v>
      </c>
      <c r="F165" s="177" t="s">
        <v>493</v>
      </c>
      <c r="G165" s="178"/>
      <c r="H165" s="178"/>
      <c r="I165" s="178"/>
      <c r="J165" s="106" t="s">
        <v>133</v>
      </c>
      <c r="K165" s="107">
        <v>12.56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0" customFormat="1" ht="29.25" customHeight="1">
      <c r="B166" s="95"/>
      <c r="C166" s="96"/>
      <c r="D166" s="102" t="s">
        <v>323</v>
      </c>
      <c r="E166" s="102"/>
      <c r="F166" s="102"/>
      <c r="G166" s="102"/>
      <c r="H166" s="102"/>
      <c r="I166" s="102"/>
      <c r="J166" s="102"/>
      <c r="K166" s="102"/>
      <c r="L166" s="102"/>
      <c r="M166" s="102"/>
      <c r="N166" s="188">
        <f>SUM(N167:Q175)</f>
        <v>0</v>
      </c>
      <c r="O166" s="189"/>
      <c r="P166" s="189"/>
      <c r="Q166" s="189"/>
      <c r="R166" s="98"/>
    </row>
    <row r="167" spans="2:18" s="1" customFormat="1" ht="31.5" customHeight="1">
      <c r="B167" s="103"/>
      <c r="C167" s="104">
        <v>41</v>
      </c>
      <c r="D167" s="104" t="s">
        <v>131</v>
      </c>
      <c r="E167" s="105" t="s">
        <v>344</v>
      </c>
      <c r="F167" s="177" t="s">
        <v>345</v>
      </c>
      <c r="G167" s="178"/>
      <c r="H167" s="178"/>
      <c r="I167" s="178"/>
      <c r="J167" s="106" t="s">
        <v>156</v>
      </c>
      <c r="K167" s="107">
        <v>34</v>
      </c>
      <c r="L167" s="179"/>
      <c r="M167" s="180"/>
      <c r="N167" s="181">
        <f aca="true" t="shared" si="1" ref="N167:N175">ROUND(L167*K167,2)</f>
        <v>0</v>
      </c>
      <c r="O167" s="178"/>
      <c r="P167" s="178"/>
      <c r="Q167" s="178"/>
      <c r="R167" s="108"/>
    </row>
    <row r="168" spans="2:18" s="1" customFormat="1" ht="31.5" customHeight="1">
      <c r="B168" s="103"/>
      <c r="C168" s="110">
        <v>42</v>
      </c>
      <c r="D168" s="110" t="s">
        <v>176</v>
      </c>
      <c r="E168" s="111" t="s">
        <v>346</v>
      </c>
      <c r="F168" s="200" t="s">
        <v>494</v>
      </c>
      <c r="G168" s="201"/>
      <c r="H168" s="201"/>
      <c r="I168" s="201"/>
      <c r="J168" s="112" t="s">
        <v>191</v>
      </c>
      <c r="K168" s="113">
        <v>6.8</v>
      </c>
      <c r="L168" s="202"/>
      <c r="M168" s="203"/>
      <c r="N168" s="204">
        <f t="shared" si="1"/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04">
        <v>43</v>
      </c>
      <c r="D169" s="104" t="s">
        <v>131</v>
      </c>
      <c r="E169" s="105" t="s">
        <v>347</v>
      </c>
      <c r="F169" s="177" t="s">
        <v>348</v>
      </c>
      <c r="G169" s="178"/>
      <c r="H169" s="178"/>
      <c r="I169" s="178"/>
      <c r="J169" s="106" t="s">
        <v>191</v>
      </c>
      <c r="K169" s="107">
        <v>3</v>
      </c>
      <c r="L169" s="179"/>
      <c r="M169" s="180"/>
      <c r="N169" s="181">
        <f t="shared" si="1"/>
        <v>0</v>
      </c>
      <c r="O169" s="178"/>
      <c r="P169" s="178"/>
      <c r="Q169" s="178"/>
      <c r="R169" s="108"/>
    </row>
    <row r="170" spans="2:18" s="1" customFormat="1" ht="22.5" customHeight="1">
      <c r="B170" s="103"/>
      <c r="C170" s="110">
        <v>44</v>
      </c>
      <c r="D170" s="110" t="s">
        <v>176</v>
      </c>
      <c r="E170" s="111" t="s">
        <v>349</v>
      </c>
      <c r="F170" s="200" t="s">
        <v>350</v>
      </c>
      <c r="G170" s="201"/>
      <c r="H170" s="201"/>
      <c r="I170" s="201"/>
      <c r="J170" s="112" t="s">
        <v>191</v>
      </c>
      <c r="K170" s="113">
        <v>1</v>
      </c>
      <c r="L170" s="202"/>
      <c r="M170" s="203"/>
      <c r="N170" s="204">
        <f t="shared" si="1"/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>
        <v>45</v>
      </c>
      <c r="D171" s="110" t="s">
        <v>176</v>
      </c>
      <c r="E171" s="111" t="s">
        <v>351</v>
      </c>
      <c r="F171" s="200" t="s">
        <v>352</v>
      </c>
      <c r="G171" s="201"/>
      <c r="H171" s="201"/>
      <c r="I171" s="201"/>
      <c r="J171" s="112" t="s">
        <v>191</v>
      </c>
      <c r="K171" s="113">
        <v>2</v>
      </c>
      <c r="L171" s="202"/>
      <c r="M171" s="203"/>
      <c r="N171" s="204">
        <f t="shared" si="1"/>
        <v>0</v>
      </c>
      <c r="O171" s="178"/>
      <c r="P171" s="178"/>
      <c r="Q171" s="178"/>
      <c r="R171" s="108"/>
    </row>
    <row r="172" spans="2:18" s="1" customFormat="1" ht="31.5" customHeight="1">
      <c r="B172" s="103"/>
      <c r="C172" s="104">
        <v>46</v>
      </c>
      <c r="D172" s="104" t="s">
        <v>131</v>
      </c>
      <c r="E172" s="105" t="s">
        <v>495</v>
      </c>
      <c r="F172" s="177" t="s">
        <v>496</v>
      </c>
      <c r="G172" s="178"/>
      <c r="H172" s="178"/>
      <c r="I172" s="178"/>
      <c r="J172" s="106" t="s">
        <v>191</v>
      </c>
      <c r="K172" s="107">
        <v>1</v>
      </c>
      <c r="L172" s="179"/>
      <c r="M172" s="180"/>
      <c r="N172" s="181">
        <f t="shared" si="1"/>
        <v>0</v>
      </c>
      <c r="O172" s="178"/>
      <c r="P172" s="178"/>
      <c r="Q172" s="178"/>
      <c r="R172" s="108"/>
    </row>
    <row r="173" spans="2:18" s="1" customFormat="1" ht="22.5" customHeight="1">
      <c r="B173" s="103"/>
      <c r="C173" s="110">
        <v>47</v>
      </c>
      <c r="D173" s="110" t="s">
        <v>176</v>
      </c>
      <c r="E173" s="111" t="s">
        <v>497</v>
      </c>
      <c r="F173" s="200" t="s">
        <v>498</v>
      </c>
      <c r="G173" s="201"/>
      <c r="H173" s="201"/>
      <c r="I173" s="201"/>
      <c r="J173" s="112" t="s">
        <v>191</v>
      </c>
      <c r="K173" s="113">
        <v>1</v>
      </c>
      <c r="L173" s="202"/>
      <c r="M173" s="203"/>
      <c r="N173" s="204">
        <f t="shared" si="1"/>
        <v>0</v>
      </c>
      <c r="O173" s="178"/>
      <c r="P173" s="178"/>
      <c r="Q173" s="178"/>
      <c r="R173" s="108"/>
    </row>
    <row r="174" spans="2:18" s="1" customFormat="1" ht="22.5" customHeight="1">
      <c r="B174" s="103"/>
      <c r="C174" s="104">
        <v>48</v>
      </c>
      <c r="D174" s="104" t="s">
        <v>131</v>
      </c>
      <c r="E174" s="105" t="s">
        <v>516</v>
      </c>
      <c r="F174" s="177" t="s">
        <v>517</v>
      </c>
      <c r="G174" s="178"/>
      <c r="H174" s="178"/>
      <c r="I174" s="178"/>
      <c r="J174" s="106" t="s">
        <v>191</v>
      </c>
      <c r="K174" s="107">
        <v>1</v>
      </c>
      <c r="L174" s="179"/>
      <c r="M174" s="180"/>
      <c r="N174" s="181">
        <f t="shared" si="1"/>
        <v>0</v>
      </c>
      <c r="O174" s="178"/>
      <c r="P174" s="178"/>
      <c r="Q174" s="178"/>
      <c r="R174" s="108"/>
    </row>
    <row r="175" spans="2:18" s="1" customFormat="1" ht="22.5" customHeight="1">
      <c r="B175" s="103"/>
      <c r="C175" s="110">
        <v>49</v>
      </c>
      <c r="D175" s="110" t="s">
        <v>176</v>
      </c>
      <c r="E175" s="111" t="s">
        <v>518</v>
      </c>
      <c r="F175" s="200" t="s">
        <v>519</v>
      </c>
      <c r="G175" s="201"/>
      <c r="H175" s="201"/>
      <c r="I175" s="201"/>
      <c r="J175" s="112" t="s">
        <v>191</v>
      </c>
      <c r="K175" s="113">
        <v>1</v>
      </c>
      <c r="L175" s="202"/>
      <c r="M175" s="203"/>
      <c r="N175" s="204">
        <f t="shared" si="1"/>
        <v>0</v>
      </c>
      <c r="O175" s="178"/>
      <c r="P175" s="178"/>
      <c r="Q175" s="178"/>
      <c r="R175" s="108"/>
    </row>
    <row r="176" spans="2:18" s="10" customFormat="1" ht="29.25" customHeight="1">
      <c r="B176" s="95"/>
      <c r="C176" s="96"/>
      <c r="D176" s="102" t="s">
        <v>114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88">
        <f>SUM(N177)</f>
        <v>0</v>
      </c>
      <c r="O176" s="189"/>
      <c r="P176" s="189"/>
      <c r="Q176" s="189"/>
      <c r="R176" s="98"/>
    </row>
    <row r="177" spans="2:18" s="1" customFormat="1" ht="31.5" customHeight="1">
      <c r="B177" s="103"/>
      <c r="C177" s="104">
        <v>50</v>
      </c>
      <c r="D177" s="104" t="s">
        <v>131</v>
      </c>
      <c r="E177" s="105" t="s">
        <v>499</v>
      </c>
      <c r="F177" s="177" t="s">
        <v>500</v>
      </c>
      <c r="G177" s="178"/>
      <c r="H177" s="178"/>
      <c r="I177" s="178"/>
      <c r="J177" s="106" t="s">
        <v>151</v>
      </c>
      <c r="K177" s="107">
        <v>77.2</v>
      </c>
      <c r="L177" s="179"/>
      <c r="M177" s="180"/>
      <c r="N177" s="181">
        <f>ROUND(L177*K177,2)</f>
        <v>0</v>
      </c>
      <c r="O177" s="178"/>
      <c r="P177" s="178"/>
      <c r="Q177" s="178"/>
      <c r="R177" s="108"/>
    </row>
    <row r="178" spans="2:18" s="10" customFormat="1" ht="36.75" customHeight="1">
      <c r="B178" s="95"/>
      <c r="C178" s="96"/>
      <c r="D178" s="97" t="s">
        <v>115</v>
      </c>
      <c r="E178" s="97"/>
      <c r="F178" s="97"/>
      <c r="G178" s="97"/>
      <c r="H178" s="97"/>
      <c r="I178" s="97"/>
      <c r="J178" s="97"/>
      <c r="K178" s="97"/>
      <c r="L178" s="97"/>
      <c r="M178" s="97"/>
      <c r="N178" s="190">
        <f>N179+N181+N185</f>
        <v>0</v>
      </c>
      <c r="O178" s="191"/>
      <c r="P178" s="191"/>
      <c r="Q178" s="191"/>
      <c r="R178" s="98"/>
    </row>
    <row r="179" spans="2:18" s="10" customFormat="1" ht="19.5" customHeight="1">
      <c r="B179" s="95"/>
      <c r="C179" s="96"/>
      <c r="D179" s="102" t="s">
        <v>116</v>
      </c>
      <c r="E179" s="102"/>
      <c r="F179" s="102"/>
      <c r="G179" s="102"/>
      <c r="H179" s="102"/>
      <c r="I179" s="102"/>
      <c r="J179" s="102"/>
      <c r="K179" s="102"/>
      <c r="L179" s="102"/>
      <c r="M179" s="102"/>
      <c r="N179" s="198">
        <f>SUM(N180)</f>
        <v>0</v>
      </c>
      <c r="O179" s="199"/>
      <c r="P179" s="199"/>
      <c r="Q179" s="199"/>
      <c r="R179" s="98"/>
    </row>
    <row r="180" spans="2:18" s="1" customFormat="1" ht="31.5" customHeight="1">
      <c r="B180" s="103"/>
      <c r="C180" s="104" t="s">
        <v>197</v>
      </c>
      <c r="D180" s="104" t="s">
        <v>131</v>
      </c>
      <c r="E180" s="105" t="s">
        <v>501</v>
      </c>
      <c r="F180" s="177" t="s">
        <v>502</v>
      </c>
      <c r="G180" s="178"/>
      <c r="H180" s="178"/>
      <c r="I180" s="178"/>
      <c r="J180" s="106" t="s">
        <v>133</v>
      </c>
      <c r="K180" s="107">
        <v>12.56</v>
      </c>
      <c r="L180" s="179"/>
      <c r="M180" s="180"/>
      <c r="N180" s="181">
        <f>ROUND(L180*K180,2)</f>
        <v>0</v>
      </c>
      <c r="O180" s="178"/>
      <c r="P180" s="178"/>
      <c r="Q180" s="178"/>
      <c r="R180" s="108"/>
    </row>
    <row r="181" spans="2:18" s="10" customFormat="1" ht="29.25" customHeight="1">
      <c r="B181" s="95"/>
      <c r="C181" s="96"/>
      <c r="D181" s="102" t="s">
        <v>416</v>
      </c>
      <c r="E181" s="102"/>
      <c r="F181" s="102"/>
      <c r="G181" s="102"/>
      <c r="H181" s="102"/>
      <c r="I181" s="102"/>
      <c r="J181" s="102"/>
      <c r="K181" s="102"/>
      <c r="L181" s="102"/>
      <c r="M181" s="102"/>
      <c r="N181" s="188">
        <f>SUM(N182:Q184)</f>
        <v>0</v>
      </c>
      <c r="O181" s="189"/>
      <c r="P181" s="189"/>
      <c r="Q181" s="189"/>
      <c r="R181" s="98"/>
    </row>
    <row r="182" spans="2:18" s="1" customFormat="1" ht="31.5" customHeight="1">
      <c r="B182" s="103"/>
      <c r="C182" s="104" t="s">
        <v>200</v>
      </c>
      <c r="D182" s="104" t="s">
        <v>131</v>
      </c>
      <c r="E182" s="105" t="s">
        <v>503</v>
      </c>
      <c r="F182" s="177" t="s">
        <v>504</v>
      </c>
      <c r="G182" s="178"/>
      <c r="H182" s="178"/>
      <c r="I182" s="178"/>
      <c r="J182" s="106" t="s">
        <v>191</v>
      </c>
      <c r="K182" s="107">
        <v>2</v>
      </c>
      <c r="L182" s="179"/>
      <c r="M182" s="180"/>
      <c r="N182" s="181">
        <f>ROUND(L182*K182,2)</f>
        <v>0</v>
      </c>
      <c r="O182" s="178"/>
      <c r="P182" s="178"/>
      <c r="Q182" s="178"/>
      <c r="R182" s="108"/>
    </row>
    <row r="183" spans="2:18" s="1" customFormat="1" ht="22.5" customHeight="1">
      <c r="B183" s="103"/>
      <c r="C183" s="110" t="s">
        <v>201</v>
      </c>
      <c r="D183" s="110" t="s">
        <v>176</v>
      </c>
      <c r="E183" s="111" t="s">
        <v>505</v>
      </c>
      <c r="F183" s="200" t="s">
        <v>506</v>
      </c>
      <c r="G183" s="201"/>
      <c r="H183" s="201"/>
      <c r="I183" s="201"/>
      <c r="J183" s="112" t="s">
        <v>191</v>
      </c>
      <c r="K183" s="113">
        <v>2</v>
      </c>
      <c r="L183" s="202"/>
      <c r="M183" s="203"/>
      <c r="N183" s="204">
        <f>ROUND(L183*K183,2)</f>
        <v>0</v>
      </c>
      <c r="O183" s="178"/>
      <c r="P183" s="178"/>
      <c r="Q183" s="178"/>
      <c r="R183" s="108"/>
    </row>
    <row r="184" spans="2:18" s="1" customFormat="1" ht="31.5" customHeight="1">
      <c r="B184" s="103"/>
      <c r="C184" s="104">
        <v>54</v>
      </c>
      <c r="D184" s="104" t="s">
        <v>131</v>
      </c>
      <c r="E184" s="105" t="s">
        <v>507</v>
      </c>
      <c r="F184" s="177" t="s">
        <v>508</v>
      </c>
      <c r="G184" s="178"/>
      <c r="H184" s="178"/>
      <c r="I184" s="178"/>
      <c r="J184" s="106" t="s">
        <v>191</v>
      </c>
      <c r="K184" s="107">
        <v>2</v>
      </c>
      <c r="L184" s="179"/>
      <c r="M184" s="180"/>
      <c r="N184" s="181">
        <f>ROUND(L184*K184,2)</f>
        <v>0</v>
      </c>
      <c r="O184" s="178"/>
      <c r="P184" s="178"/>
      <c r="Q184" s="178"/>
      <c r="R184" s="108"/>
    </row>
    <row r="185" spans="2:18" s="10" customFormat="1" ht="29.25" customHeight="1">
      <c r="B185" s="95"/>
      <c r="C185" s="96"/>
      <c r="D185" s="102" t="s">
        <v>119</v>
      </c>
      <c r="E185" s="102"/>
      <c r="F185" s="102"/>
      <c r="G185" s="102"/>
      <c r="H185" s="102"/>
      <c r="I185" s="102"/>
      <c r="J185" s="102"/>
      <c r="K185" s="102"/>
      <c r="L185" s="102"/>
      <c r="M185" s="102"/>
      <c r="N185" s="188">
        <f>SUM(N186:Q187)</f>
        <v>0</v>
      </c>
      <c r="O185" s="189"/>
      <c r="P185" s="189"/>
      <c r="Q185" s="189"/>
      <c r="R185" s="98"/>
    </row>
    <row r="186" spans="2:18" s="1" customFormat="1" ht="22.5" customHeight="1">
      <c r="B186" s="103"/>
      <c r="C186" s="104">
        <v>55</v>
      </c>
      <c r="D186" s="104" t="s">
        <v>131</v>
      </c>
      <c r="E186" s="105" t="s">
        <v>509</v>
      </c>
      <c r="F186" s="177" t="s">
        <v>510</v>
      </c>
      <c r="G186" s="178"/>
      <c r="H186" s="178"/>
      <c r="I186" s="178"/>
      <c r="J186" s="106" t="s">
        <v>156</v>
      </c>
      <c r="K186" s="107">
        <v>11</v>
      </c>
      <c r="L186" s="179"/>
      <c r="M186" s="180"/>
      <c r="N186" s="181">
        <f>ROUND(L186*K186,2)</f>
        <v>0</v>
      </c>
      <c r="O186" s="178"/>
      <c r="P186" s="178"/>
      <c r="Q186" s="178"/>
      <c r="R186" s="108"/>
    </row>
    <row r="187" spans="2:18" s="1" customFormat="1" ht="31.5" customHeight="1">
      <c r="B187" s="103"/>
      <c r="C187" s="104">
        <v>56</v>
      </c>
      <c r="D187" s="104" t="s">
        <v>131</v>
      </c>
      <c r="E187" s="105" t="s">
        <v>511</v>
      </c>
      <c r="F187" s="177" t="s">
        <v>512</v>
      </c>
      <c r="G187" s="178"/>
      <c r="H187" s="178"/>
      <c r="I187" s="178"/>
      <c r="J187" s="106" t="s">
        <v>191</v>
      </c>
      <c r="K187" s="107">
        <v>2</v>
      </c>
      <c r="L187" s="179"/>
      <c r="M187" s="180"/>
      <c r="N187" s="181">
        <f>ROUND(L187*K187,2)</f>
        <v>0</v>
      </c>
      <c r="O187" s="178"/>
      <c r="P187" s="178"/>
      <c r="Q187" s="178"/>
      <c r="R187" s="108"/>
    </row>
    <row r="188" spans="2:18" s="1" customFormat="1" ht="6.75" customHeight="1"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1"/>
    </row>
  </sheetData>
  <sheetProtection/>
  <mergeCells count="241">
    <mergeCell ref="N181:Q181"/>
    <mergeCell ref="N185:Q185"/>
    <mergeCell ref="H1:K1"/>
    <mergeCell ref="N121:Q121"/>
    <mergeCell ref="N122:Q122"/>
    <mergeCell ref="N123:Q123"/>
    <mergeCell ref="N162:Q162"/>
    <mergeCell ref="N166:Q166"/>
    <mergeCell ref="F183:I183"/>
    <mergeCell ref="F186:I186"/>
    <mergeCell ref="L186:M186"/>
    <mergeCell ref="N186:Q186"/>
    <mergeCell ref="F187:I187"/>
    <mergeCell ref="L187:M187"/>
    <mergeCell ref="N187:Q187"/>
    <mergeCell ref="L183:M183"/>
    <mergeCell ref="N178:Q178"/>
    <mergeCell ref="N183:Q183"/>
    <mergeCell ref="F184:I184"/>
    <mergeCell ref="L184:M184"/>
    <mergeCell ref="N184:Q184"/>
    <mergeCell ref="F180:I180"/>
    <mergeCell ref="L180:M180"/>
    <mergeCell ref="N180:Q180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N176:Q176"/>
    <mergeCell ref="N179:Q179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5:I165"/>
    <mergeCell ref="L165:M165"/>
    <mergeCell ref="N165:Q165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13:P113"/>
    <mergeCell ref="M115:P115"/>
    <mergeCell ref="M117:Q117"/>
    <mergeCell ref="M118:Q118"/>
    <mergeCell ref="F120:I120"/>
    <mergeCell ref="L120:M120"/>
    <mergeCell ref="N120:Q120"/>
    <mergeCell ref="N99:Q99"/>
    <mergeCell ref="N101:Q101"/>
    <mergeCell ref="L103:Q103"/>
    <mergeCell ref="C109:Q109"/>
    <mergeCell ref="F111:P111"/>
    <mergeCell ref="F112:P112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0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PageLayoutView="0" workbookViewId="0" topLeftCell="A1">
      <pane ySplit="1" topLeftCell="A119" activePane="bottomLeft" state="frozen"/>
      <selection pane="topLeft" activeCell="A1" sqref="A1"/>
      <selection pane="bottomLeft"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526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/>
      <c r="I36" s="147"/>
      <c r="J36" s="147"/>
      <c r="K36" s="26"/>
      <c r="L36" s="26"/>
      <c r="M36" s="171"/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/>
      <c r="I37" s="147"/>
      <c r="J37" s="147"/>
      <c r="K37" s="26"/>
      <c r="L37" s="26"/>
      <c r="M37" s="171"/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02-1 - Vegetačná strecha MŠ 60-L1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SUM(M91:Q93)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02-1 - Vegetačná strecha MŠ 60-L1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18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</row>
    <row r="118" spans="2:18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</row>
    <row r="119" spans="2:18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</row>
    <row r="120" spans="2:18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3.485</v>
      </c>
      <c r="L120" s="179"/>
      <c r="M120" s="180"/>
      <c r="N120" s="181">
        <f>ROUND(L120*K120,2)</f>
        <v>0</v>
      </c>
      <c r="O120" s="178"/>
      <c r="P120" s="178"/>
      <c r="Q120" s="178"/>
      <c r="R120" s="108"/>
    </row>
    <row r="121" spans="2:18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28.44</v>
      </c>
      <c r="L121" s="179"/>
      <c r="M121" s="180"/>
      <c r="N121" s="181">
        <f>ROUND(L121*K121,2)</f>
        <v>0</v>
      </c>
      <c r="O121" s="178"/>
      <c r="P121" s="178"/>
      <c r="Q121" s="178"/>
      <c r="R121" s="108"/>
    </row>
    <row r="122" spans="2:18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78</v>
      </c>
      <c r="L122" s="179"/>
      <c r="M122" s="180"/>
      <c r="N122" s="181">
        <f>ROUND(L122*K122,2)</f>
        <v>0</v>
      </c>
      <c r="O122" s="178"/>
      <c r="P122" s="178"/>
      <c r="Q122" s="178"/>
      <c r="R122" s="108"/>
    </row>
    <row r="123" spans="2:18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237</v>
      </c>
      <c r="L123" s="179"/>
      <c r="M123" s="180"/>
      <c r="N123" s="181">
        <f>ROUND(L123*K123,2)</f>
        <v>0</v>
      </c>
      <c r="O123" s="178"/>
      <c r="P123" s="178"/>
      <c r="Q123" s="178"/>
      <c r="R123" s="108"/>
    </row>
    <row r="124" spans="2:18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</row>
    <row r="125" spans="2:18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43.8</v>
      </c>
      <c r="L125" s="179"/>
      <c r="M125" s="180"/>
      <c r="N125" s="181">
        <f>ROUND(L125*K125,2)</f>
        <v>0</v>
      </c>
      <c r="O125" s="178"/>
      <c r="P125" s="178"/>
      <c r="Q125" s="178"/>
      <c r="R125" s="108"/>
    </row>
    <row r="126" spans="2:18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</row>
    <row r="127" spans="2:18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29.148</v>
      </c>
      <c r="L127" s="179"/>
      <c r="M127" s="180"/>
      <c r="N127" s="181">
        <f>ROUND(L127*K127,2)</f>
        <v>0</v>
      </c>
      <c r="O127" s="178"/>
      <c r="P127" s="178"/>
      <c r="Q127" s="178"/>
      <c r="R127" s="108"/>
    </row>
    <row r="128" spans="2:18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</row>
    <row r="129" spans="2:18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562.36</v>
      </c>
      <c r="L130" s="179"/>
      <c r="M130" s="180"/>
      <c r="N130" s="181">
        <f>ROUND(L130*K130,2)</f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332.695</v>
      </c>
      <c r="L131" s="202"/>
      <c r="M131" s="203"/>
      <c r="N131" s="204">
        <f>ROUND(L131*K131,2)</f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314.019</v>
      </c>
      <c r="L132" s="202"/>
      <c r="M132" s="203"/>
      <c r="N132" s="204">
        <f>ROUND(L132*K132,2)</f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277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0.313</v>
      </c>
      <c r="L134" s="179"/>
      <c r="M134" s="180"/>
      <c r="N134" s="181">
        <f>ROUND(L134*K134,2)</f>
        <v>0</v>
      </c>
      <c r="O134" s="178"/>
      <c r="P134" s="178"/>
      <c r="Q134" s="178"/>
      <c r="R134" s="108"/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29" sqref="L129:M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1.8320312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102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186">
        <f>IF('Rekapitulácia stavby'!E14="","",'Rekapitulácia stavby'!E14)</f>
      </c>
      <c r="F17" s="186"/>
      <c r="G17" s="186"/>
      <c r="H17" s="186"/>
      <c r="I17" s="186"/>
      <c r="J17" s="186"/>
      <c r="K17" s="186"/>
      <c r="L17" s="18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N105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1 - Objekt HP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SUM(P91)</f>
        <v>0</v>
      </c>
      <c r="O90" s="147"/>
      <c r="P90" s="147"/>
      <c r="Q90" s="147"/>
      <c r="R90" s="27"/>
    </row>
    <row r="91" spans="2:18" s="7" customFormat="1" ht="24.75" customHeight="1">
      <c r="B91" s="83"/>
      <c r="C91" s="124"/>
      <c r="D91" s="85" t="s">
        <v>115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3"/>
      <c r="O91" s="124"/>
      <c r="P91" s="173">
        <f>SUM(P92:Q93)</f>
        <v>0</v>
      </c>
      <c r="Q91" s="173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72"/>
      <c r="G92" s="72"/>
      <c r="H92" s="121"/>
      <c r="I92" s="121"/>
      <c r="J92" s="121"/>
      <c r="K92" s="121"/>
      <c r="L92" s="121"/>
      <c r="M92" s="121"/>
      <c r="N92" s="120"/>
      <c r="O92" s="121"/>
      <c r="P92" s="161">
        <f>N128</f>
        <v>0</v>
      </c>
      <c r="Q92" s="161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72"/>
      <c r="G93" s="72"/>
      <c r="H93" s="121"/>
      <c r="I93" s="121"/>
      <c r="J93" s="121"/>
      <c r="K93" s="121"/>
      <c r="L93" s="121"/>
      <c r="M93" s="121"/>
      <c r="N93" s="120"/>
      <c r="O93" s="121"/>
      <c r="P93" s="161">
        <f>N140</f>
        <v>0</v>
      </c>
      <c r="Q93" s="161"/>
      <c r="R93" s="89"/>
    </row>
    <row r="94" spans="2:18" s="8" customFormat="1" ht="19.5" customHeight="1">
      <c r="B94" s="87"/>
      <c r="C94" s="72"/>
      <c r="D94" s="88"/>
      <c r="E94" s="72"/>
      <c r="F94" s="72"/>
      <c r="G94" s="72"/>
      <c r="H94" s="72"/>
      <c r="I94" s="72"/>
      <c r="J94" s="72"/>
      <c r="K94" s="72"/>
      <c r="L94" s="72"/>
      <c r="M94" s="72"/>
      <c r="N94" s="159"/>
      <c r="O94" s="160"/>
      <c r="P94" s="160"/>
      <c r="Q94" s="160"/>
      <c r="R94" s="89"/>
    </row>
    <row r="95" spans="2:18" s="8" customFormat="1" ht="19.5" customHeight="1">
      <c r="B95" s="87"/>
      <c r="H95" s="72"/>
      <c r="I95" s="72"/>
      <c r="J95" s="72"/>
      <c r="K95" s="72"/>
      <c r="L95" s="72"/>
      <c r="M95" s="72"/>
      <c r="N95" s="159"/>
      <c r="O95" s="160"/>
      <c r="P95" s="160"/>
      <c r="Q95" s="160"/>
      <c r="R95" s="89"/>
    </row>
    <row r="96" spans="2:18" s="7" customFormat="1" ht="24.75" customHeight="1">
      <c r="B96" s="83"/>
      <c r="H96" s="72"/>
      <c r="I96" s="72"/>
      <c r="J96" s="72"/>
      <c r="K96" s="72"/>
      <c r="L96" s="72"/>
      <c r="M96" s="72"/>
      <c r="N96" s="159"/>
      <c r="O96" s="160"/>
      <c r="P96" s="160"/>
      <c r="Q96" s="160"/>
      <c r="R96" s="86"/>
    </row>
    <row r="97" spans="2:18" s="8" customFormat="1" ht="19.5" customHeight="1">
      <c r="B97" s="87"/>
      <c r="C97" s="72"/>
      <c r="D97" s="88"/>
      <c r="E97" s="72"/>
      <c r="F97" s="72"/>
      <c r="G97" s="72"/>
      <c r="H97" s="72"/>
      <c r="I97" s="72"/>
      <c r="J97" s="72"/>
      <c r="K97" s="72"/>
      <c r="L97" s="72"/>
      <c r="M97" s="72"/>
      <c r="N97" s="159"/>
      <c r="O97" s="160"/>
      <c r="P97" s="160"/>
      <c r="Q97" s="160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R99" s="89"/>
    </row>
    <row r="100" spans="2:18" s="8" customFormat="1" ht="19.5" customHeight="1">
      <c r="B100" s="87"/>
      <c r="R100" s="89"/>
    </row>
    <row r="101" spans="2:18" s="8" customFormat="1" ht="19.5" customHeight="1">
      <c r="B101" s="87"/>
      <c r="R101" s="89"/>
    </row>
    <row r="102" spans="2:18" s="8" customFormat="1" ht="19.5" customHeight="1">
      <c r="B102" s="87"/>
      <c r="R102" s="89"/>
    </row>
    <row r="103" spans="2:18" s="8" customFormat="1" ht="19.5" customHeight="1">
      <c r="B103" s="87"/>
      <c r="R103" s="89"/>
    </row>
    <row r="104" spans="2:18" s="1" customFormat="1" ht="21.75" customHeight="1"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</row>
    <row r="105" spans="2:18" s="1" customFormat="1" ht="29.25" customHeight="1">
      <c r="B105" s="25"/>
      <c r="C105" s="82" t="s">
        <v>122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176">
        <v>0</v>
      </c>
      <c r="O105" s="147"/>
      <c r="P105" s="147"/>
      <c r="Q105" s="147"/>
      <c r="R105" s="27"/>
    </row>
    <row r="106" spans="2:18" s="1" customFormat="1" ht="18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29.25" customHeight="1">
      <c r="B107" s="25"/>
      <c r="C107" s="74" t="s">
        <v>94</v>
      </c>
      <c r="D107" s="75"/>
      <c r="E107" s="75"/>
      <c r="F107" s="75"/>
      <c r="G107" s="75"/>
      <c r="H107" s="75"/>
      <c r="I107" s="75"/>
      <c r="J107" s="75"/>
      <c r="K107" s="75"/>
      <c r="L107" s="167">
        <f>ROUND(SUM(N90+N105),2)</f>
        <v>0</v>
      </c>
      <c r="M107" s="175"/>
      <c r="N107" s="175"/>
      <c r="O107" s="175"/>
      <c r="P107" s="175"/>
      <c r="Q107" s="175"/>
      <c r="R107" s="27"/>
    </row>
    <row r="108" spans="2:18" s="1" customFormat="1" ht="6.7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1"/>
    </row>
    <row r="112" spans="2:18" s="1" customFormat="1" ht="6.75" customHeight="1"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4"/>
    </row>
    <row r="113" spans="2:18" s="1" customFormat="1" ht="36.75" customHeight="1">
      <c r="B113" s="25"/>
      <c r="C113" s="130" t="s">
        <v>123</v>
      </c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27"/>
    </row>
    <row r="114" spans="2:18" s="1" customFormat="1" ht="6.75" customHeight="1">
      <c r="B114" s="25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7"/>
    </row>
    <row r="115" spans="2:18" s="1" customFormat="1" ht="30" customHeight="1">
      <c r="B115" s="25"/>
      <c r="C115" s="22" t="s">
        <v>9</v>
      </c>
      <c r="D115" s="26"/>
      <c r="E115" s="26"/>
      <c r="F115" s="168" t="str">
        <f>F6</f>
        <v>Prvky zelenej infraštruktúry - MŠ Kalinovská 9, Košice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ht="30" customHeight="1">
      <c r="B116" s="16"/>
      <c r="C116" s="22" t="s">
        <v>97</v>
      </c>
      <c r="D116" s="17"/>
      <c r="E116" s="17"/>
      <c r="F116" s="168" t="s">
        <v>98</v>
      </c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7"/>
      <c r="R116" s="18"/>
    </row>
    <row r="117" spans="2:18" ht="30" customHeight="1">
      <c r="B117" s="16"/>
      <c r="C117" s="22" t="s">
        <v>99</v>
      </c>
      <c r="D117" s="17"/>
      <c r="E117" s="17"/>
      <c r="F117" s="168" t="s">
        <v>100</v>
      </c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7"/>
      <c r="R117" s="18"/>
    </row>
    <row r="118" spans="2:18" s="1" customFormat="1" ht="36.75" customHeight="1">
      <c r="B118" s="25"/>
      <c r="C118" s="59" t="s">
        <v>101</v>
      </c>
      <c r="D118" s="26"/>
      <c r="E118" s="26"/>
      <c r="F118" s="148" t="str">
        <f>F9</f>
        <v>1 - Objekt HP</v>
      </c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26"/>
      <c r="R118" s="27"/>
    </row>
    <row r="119" spans="2:18" s="1" customFormat="1" ht="6.7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</row>
    <row r="120" spans="2:18" s="1" customFormat="1" ht="18" customHeight="1">
      <c r="B120" s="25"/>
      <c r="C120" s="22" t="s">
        <v>12</v>
      </c>
      <c r="D120" s="26"/>
      <c r="E120" s="26"/>
      <c r="F120" s="20" t="str">
        <f>F11</f>
        <v>Kalinovska 9, Košice</v>
      </c>
      <c r="G120" s="26"/>
      <c r="H120" s="26"/>
      <c r="I120" s="26"/>
      <c r="J120" s="26"/>
      <c r="K120" s="22" t="s">
        <v>14</v>
      </c>
      <c r="L120" s="26"/>
      <c r="M120" s="169">
        <f>IF(O11="","",O11)</f>
        <v>0</v>
      </c>
      <c r="N120" s="147"/>
      <c r="O120" s="147"/>
      <c r="P120" s="147"/>
      <c r="Q120" s="26"/>
      <c r="R120" s="27"/>
    </row>
    <row r="121" spans="2:18" s="1" customFormat="1" ht="6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1" customFormat="1" ht="15">
      <c r="B122" s="25"/>
      <c r="C122" s="22" t="s">
        <v>15</v>
      </c>
      <c r="D122" s="26"/>
      <c r="E122" s="26"/>
      <c r="F122" s="20" t="str">
        <f>E14</f>
        <v>Mesto Košice, Trieda SNP 48/A, Košice</v>
      </c>
      <c r="G122" s="26"/>
      <c r="H122" s="26"/>
      <c r="I122" s="26"/>
      <c r="J122" s="26"/>
      <c r="K122" s="22" t="s">
        <v>20</v>
      </c>
      <c r="L122" s="26"/>
      <c r="M122" s="132" t="str">
        <f>E20</f>
        <v>Progressum s.r.o. </v>
      </c>
      <c r="N122" s="147"/>
      <c r="O122" s="147"/>
      <c r="P122" s="147"/>
      <c r="Q122" s="147"/>
      <c r="R122" s="27"/>
    </row>
    <row r="123" spans="2:18" s="1" customFormat="1" ht="14.25" customHeight="1">
      <c r="B123" s="25"/>
      <c r="C123" s="22" t="s">
        <v>19</v>
      </c>
      <c r="D123" s="26"/>
      <c r="E123" s="26"/>
      <c r="F123" s="20">
        <f>IF(E17="","",E17)</f>
      </c>
      <c r="G123" s="26"/>
      <c r="H123" s="26"/>
      <c r="I123" s="26"/>
      <c r="J123" s="26"/>
      <c r="K123" s="22" t="s">
        <v>22</v>
      </c>
      <c r="L123" s="26"/>
      <c r="M123" s="132">
        <f>E23</f>
        <v>0</v>
      </c>
      <c r="N123" s="147"/>
      <c r="O123" s="147"/>
      <c r="P123" s="147"/>
      <c r="Q123" s="147"/>
      <c r="R123" s="27"/>
    </row>
    <row r="124" spans="2:18" s="1" customFormat="1" ht="9.75" customHeight="1"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7"/>
    </row>
    <row r="125" spans="2:18" s="9" customFormat="1" ht="29.25" customHeight="1">
      <c r="B125" s="90"/>
      <c r="C125" s="91" t="s">
        <v>124</v>
      </c>
      <c r="D125" s="92" t="s">
        <v>125</v>
      </c>
      <c r="E125" s="92" t="s">
        <v>44</v>
      </c>
      <c r="F125" s="182" t="s">
        <v>126</v>
      </c>
      <c r="G125" s="183"/>
      <c r="H125" s="183"/>
      <c r="I125" s="183"/>
      <c r="J125" s="92" t="s">
        <v>127</v>
      </c>
      <c r="K125" s="92" t="s">
        <v>128</v>
      </c>
      <c r="L125" s="184" t="s">
        <v>129</v>
      </c>
      <c r="M125" s="183"/>
      <c r="N125" s="182" t="s">
        <v>107</v>
      </c>
      <c r="O125" s="183"/>
      <c r="P125" s="183"/>
      <c r="Q125" s="185"/>
      <c r="R125" s="93"/>
    </row>
    <row r="126" spans="2:18" s="1" customFormat="1" ht="29.25" customHeight="1">
      <c r="B126" s="25"/>
      <c r="C126" s="65" t="s">
        <v>103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192">
        <f>N127</f>
        <v>0</v>
      </c>
      <c r="O126" s="193"/>
      <c r="P126" s="193"/>
      <c r="Q126" s="193"/>
      <c r="R126" s="27"/>
    </row>
    <row r="127" spans="2:18" s="10" customFormat="1" ht="36.75" customHeight="1">
      <c r="B127" s="95"/>
      <c r="C127" s="96"/>
      <c r="D127" s="97" t="s">
        <v>115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190">
        <f>N128+N140</f>
        <v>0</v>
      </c>
      <c r="O127" s="191"/>
      <c r="P127" s="191"/>
      <c r="Q127" s="191"/>
      <c r="R127" s="98"/>
    </row>
    <row r="128" spans="2:18" s="10" customFormat="1" ht="15.75" customHeight="1">
      <c r="B128" s="95"/>
      <c r="C128" s="96"/>
      <c r="D128" s="102" t="s">
        <v>119</v>
      </c>
      <c r="E128" s="102"/>
      <c r="F128" s="102"/>
      <c r="G128" s="102"/>
      <c r="H128" s="102"/>
      <c r="I128" s="102"/>
      <c r="J128" s="102"/>
      <c r="K128" s="102"/>
      <c r="L128" s="102"/>
      <c r="M128" s="102"/>
      <c r="N128" s="188">
        <f>SUM(N129:Q139)</f>
        <v>0</v>
      </c>
      <c r="O128" s="189"/>
      <c r="P128" s="189"/>
      <c r="Q128" s="189"/>
      <c r="R128" s="98"/>
    </row>
    <row r="129" spans="2:18" s="1" customFormat="1" ht="15.75" customHeight="1">
      <c r="B129" s="103"/>
      <c r="C129" s="104">
        <v>1</v>
      </c>
      <c r="D129" s="104" t="s">
        <v>131</v>
      </c>
      <c r="E129" s="105" t="s">
        <v>189</v>
      </c>
      <c r="F129" s="177" t="s">
        <v>190</v>
      </c>
      <c r="G129" s="178"/>
      <c r="H129" s="178"/>
      <c r="I129" s="178"/>
      <c r="J129" s="106" t="s">
        <v>191</v>
      </c>
      <c r="K129" s="107">
        <v>6</v>
      </c>
      <c r="L129" s="179"/>
      <c r="M129" s="180"/>
      <c r="N129" s="181">
        <f aca="true" t="shared" si="0" ref="N129:N139">ROUND(L129*K129,2)</f>
        <v>0</v>
      </c>
      <c r="O129" s="178"/>
      <c r="P129" s="178"/>
      <c r="Q129" s="178"/>
      <c r="R129" s="108"/>
    </row>
    <row r="130" spans="2:18" s="1" customFormat="1" ht="15.75" customHeight="1">
      <c r="B130" s="103"/>
      <c r="C130" s="104">
        <v>2</v>
      </c>
      <c r="D130" s="104" t="s">
        <v>131</v>
      </c>
      <c r="E130" s="105" t="s">
        <v>193</v>
      </c>
      <c r="F130" s="177" t="s">
        <v>194</v>
      </c>
      <c r="G130" s="178"/>
      <c r="H130" s="178"/>
      <c r="I130" s="178"/>
      <c r="J130" s="106" t="s">
        <v>191</v>
      </c>
      <c r="K130" s="107">
        <v>12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15.75" customHeight="1">
      <c r="B131" s="103"/>
      <c r="C131" s="104">
        <v>3</v>
      </c>
      <c r="D131" s="104" t="s">
        <v>131</v>
      </c>
      <c r="E131" s="105" t="s">
        <v>195</v>
      </c>
      <c r="F131" s="177" t="s">
        <v>196</v>
      </c>
      <c r="G131" s="178"/>
      <c r="H131" s="178"/>
      <c r="I131" s="178"/>
      <c r="J131" s="106" t="s">
        <v>156</v>
      </c>
      <c r="K131" s="107">
        <v>42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15.75" customHeight="1">
      <c r="B132" s="103"/>
      <c r="C132" s="104">
        <v>4</v>
      </c>
      <c r="D132" s="104" t="s">
        <v>131</v>
      </c>
      <c r="E132" s="105" t="s">
        <v>198</v>
      </c>
      <c r="F132" s="177" t="s">
        <v>199</v>
      </c>
      <c r="G132" s="178"/>
      <c r="H132" s="178"/>
      <c r="I132" s="178"/>
      <c r="J132" s="106" t="s">
        <v>191</v>
      </c>
      <c r="K132" s="107">
        <v>18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45" customHeight="1">
      <c r="B133" s="103"/>
      <c r="C133" s="104">
        <v>5</v>
      </c>
      <c r="D133" s="104" t="s">
        <v>131</v>
      </c>
      <c r="E133" s="105" t="s">
        <v>202</v>
      </c>
      <c r="F133" s="177" t="s">
        <v>203</v>
      </c>
      <c r="G133" s="178"/>
      <c r="H133" s="178"/>
      <c r="I133" s="178"/>
      <c r="J133" s="106" t="s">
        <v>156</v>
      </c>
      <c r="K133" s="107">
        <v>85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15.75" customHeight="1">
      <c r="B134" s="103"/>
      <c r="C134" s="104">
        <v>6</v>
      </c>
      <c r="D134" s="104" t="s">
        <v>131</v>
      </c>
      <c r="E134" s="105" t="s">
        <v>206</v>
      </c>
      <c r="F134" s="177" t="s">
        <v>207</v>
      </c>
      <c r="G134" s="178"/>
      <c r="H134" s="178"/>
      <c r="I134" s="178"/>
      <c r="J134" s="106" t="s">
        <v>191</v>
      </c>
      <c r="K134" s="107">
        <v>5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13.5">
      <c r="B135" s="103"/>
      <c r="C135" s="104">
        <v>7</v>
      </c>
      <c r="D135" s="104" t="s">
        <v>131</v>
      </c>
      <c r="E135" s="105" t="s">
        <v>208</v>
      </c>
      <c r="F135" s="177" t="s">
        <v>209</v>
      </c>
      <c r="G135" s="178"/>
      <c r="H135" s="178"/>
      <c r="I135" s="178"/>
      <c r="J135" s="106" t="s">
        <v>156</v>
      </c>
      <c r="K135" s="107">
        <v>7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15.75" customHeight="1">
      <c r="B136" s="103"/>
      <c r="C136" s="104">
        <v>8</v>
      </c>
      <c r="D136" s="104" t="s">
        <v>131</v>
      </c>
      <c r="E136" s="105" t="s">
        <v>210</v>
      </c>
      <c r="F136" s="177" t="s">
        <v>211</v>
      </c>
      <c r="G136" s="178"/>
      <c r="H136" s="178"/>
      <c r="I136" s="178"/>
      <c r="J136" s="106" t="s">
        <v>191</v>
      </c>
      <c r="K136" s="107">
        <v>1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15.75" customHeight="1">
      <c r="B137" s="103"/>
      <c r="C137" s="104">
        <v>9</v>
      </c>
      <c r="D137" s="104" t="s">
        <v>131</v>
      </c>
      <c r="E137" s="105" t="s">
        <v>212</v>
      </c>
      <c r="F137" s="177" t="s">
        <v>213</v>
      </c>
      <c r="G137" s="178"/>
      <c r="H137" s="178"/>
      <c r="I137" s="178"/>
      <c r="J137" s="106" t="s">
        <v>191</v>
      </c>
      <c r="K137" s="107">
        <v>1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15.75" customHeight="1">
      <c r="B138" s="103"/>
      <c r="C138" s="104">
        <v>10</v>
      </c>
      <c r="D138" s="104" t="s">
        <v>131</v>
      </c>
      <c r="E138" s="105" t="s">
        <v>214</v>
      </c>
      <c r="F138" s="177" t="s">
        <v>215</v>
      </c>
      <c r="G138" s="178"/>
      <c r="H138" s="178"/>
      <c r="I138" s="178"/>
      <c r="J138" s="106" t="s">
        <v>156</v>
      </c>
      <c r="K138" s="107">
        <v>5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" customFormat="1" ht="15.75" customHeight="1">
      <c r="B139" s="103"/>
      <c r="C139" s="104">
        <v>11</v>
      </c>
      <c r="D139" s="104" t="s">
        <v>131</v>
      </c>
      <c r="E139" s="105" t="s">
        <v>216</v>
      </c>
      <c r="F139" s="177" t="s">
        <v>217</v>
      </c>
      <c r="G139" s="178"/>
      <c r="H139" s="178"/>
      <c r="I139" s="178"/>
      <c r="J139" s="106" t="s">
        <v>156</v>
      </c>
      <c r="K139" s="107">
        <v>15</v>
      </c>
      <c r="L139" s="179"/>
      <c r="M139" s="180"/>
      <c r="N139" s="181">
        <f t="shared" si="0"/>
        <v>0</v>
      </c>
      <c r="O139" s="178"/>
      <c r="P139" s="178"/>
      <c r="Q139" s="178"/>
      <c r="R139" s="108"/>
    </row>
    <row r="140" spans="2:18" s="10" customFormat="1" ht="15.75" customHeight="1">
      <c r="B140" s="95"/>
      <c r="C140" s="96"/>
      <c r="D140" s="102" t="s">
        <v>120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88">
        <f>SUM(N141:Q142)</f>
        <v>0</v>
      </c>
      <c r="O140" s="189"/>
      <c r="P140" s="189"/>
      <c r="Q140" s="189"/>
      <c r="R140" s="98"/>
    </row>
    <row r="141" spans="2:18" s="1" customFormat="1" ht="22.5" customHeight="1">
      <c r="B141" s="103"/>
      <c r="C141" s="104">
        <v>12</v>
      </c>
      <c r="D141" s="104" t="s">
        <v>131</v>
      </c>
      <c r="E141" s="105" t="s">
        <v>218</v>
      </c>
      <c r="F141" s="177" t="s">
        <v>219</v>
      </c>
      <c r="G141" s="178"/>
      <c r="H141" s="178"/>
      <c r="I141" s="178"/>
      <c r="J141" s="106" t="s">
        <v>191</v>
      </c>
      <c r="K141" s="107">
        <v>1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31.5" customHeight="1">
      <c r="B142" s="103"/>
      <c r="C142" s="104">
        <v>13</v>
      </c>
      <c r="D142" s="104" t="s">
        <v>131</v>
      </c>
      <c r="E142" s="105" t="s">
        <v>220</v>
      </c>
      <c r="F142" s="177" t="s">
        <v>221</v>
      </c>
      <c r="G142" s="178"/>
      <c r="H142" s="178"/>
      <c r="I142" s="178"/>
      <c r="J142" s="106" t="s">
        <v>191</v>
      </c>
      <c r="K142" s="107">
        <v>6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6.75" customHeight="1">
      <c r="B143" s="49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1"/>
    </row>
  </sheetData>
  <sheetProtection/>
  <mergeCells count="107">
    <mergeCell ref="E17:L17"/>
    <mergeCell ref="H1:K1"/>
    <mergeCell ref="N128:Q128"/>
    <mergeCell ref="N140:Q140"/>
    <mergeCell ref="N127:Q127"/>
    <mergeCell ref="F138:I138"/>
    <mergeCell ref="L138:M138"/>
    <mergeCell ref="N126:Q126"/>
    <mergeCell ref="N138:Q138"/>
    <mergeCell ref="F139:I139"/>
    <mergeCell ref="F142:I142"/>
    <mergeCell ref="L142:M142"/>
    <mergeCell ref="N142:Q142"/>
    <mergeCell ref="F141:I141"/>
    <mergeCell ref="L141:M141"/>
    <mergeCell ref="N141:Q141"/>
    <mergeCell ref="L139:M139"/>
    <mergeCell ref="N139:Q139"/>
    <mergeCell ref="F137:I137"/>
    <mergeCell ref="L137:M137"/>
    <mergeCell ref="N137:Q137"/>
    <mergeCell ref="F135:I135"/>
    <mergeCell ref="L135:M135"/>
    <mergeCell ref="N135:Q135"/>
    <mergeCell ref="F136:I136"/>
    <mergeCell ref="L136:M136"/>
    <mergeCell ref="N136:Q136"/>
    <mergeCell ref="F134:I134"/>
    <mergeCell ref="L134:M134"/>
    <mergeCell ref="N134:Q134"/>
    <mergeCell ref="F133:I133"/>
    <mergeCell ref="L133:M133"/>
    <mergeCell ref="N133:Q133"/>
    <mergeCell ref="F132:I132"/>
    <mergeCell ref="L132:M132"/>
    <mergeCell ref="N132:Q132"/>
    <mergeCell ref="F130:I130"/>
    <mergeCell ref="L130:M130"/>
    <mergeCell ref="N130:Q130"/>
    <mergeCell ref="F131:I131"/>
    <mergeCell ref="L131:M131"/>
    <mergeCell ref="N131:Q131"/>
    <mergeCell ref="F129:I129"/>
    <mergeCell ref="L129:M129"/>
    <mergeCell ref="N129:Q129"/>
    <mergeCell ref="M120:P120"/>
    <mergeCell ref="M122:Q122"/>
    <mergeCell ref="M123:Q123"/>
    <mergeCell ref="F125:I125"/>
    <mergeCell ref="L125:M125"/>
    <mergeCell ref="N125:Q125"/>
    <mergeCell ref="L107:Q107"/>
    <mergeCell ref="C113:Q113"/>
    <mergeCell ref="F115:P115"/>
    <mergeCell ref="F117:P117"/>
    <mergeCell ref="F116:P116"/>
    <mergeCell ref="F118:P118"/>
    <mergeCell ref="N94:Q94"/>
    <mergeCell ref="N95:Q95"/>
    <mergeCell ref="N96:Q96"/>
    <mergeCell ref="N97:Q97"/>
    <mergeCell ref="N98:Q98"/>
    <mergeCell ref="N105:Q105"/>
    <mergeCell ref="P91:Q91"/>
    <mergeCell ref="P92:Q92"/>
    <mergeCell ref="P93:Q93"/>
    <mergeCell ref="M86:Q86"/>
    <mergeCell ref="C88:G88"/>
    <mergeCell ref="N88:Q88"/>
    <mergeCell ref="N90:Q90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5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PageLayoutView="0" workbookViewId="0" topLeftCell="A1">
      <pane ySplit="1" topLeftCell="A119" activePane="bottomLeft" state="frozen"/>
      <selection pane="topLeft" activeCell="A1" sqref="A1"/>
      <selection pane="bottomLeft"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544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/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/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02-2 - Vegetačná strecha MŠ 60- L2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02-2 - Vegetačná strecha MŠ 60- L2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18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</row>
    <row r="118" spans="2:18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</row>
    <row r="119" spans="2:18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</row>
    <row r="120" spans="2:18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3.485</v>
      </c>
      <c r="L120" s="179"/>
      <c r="M120" s="180"/>
      <c r="N120" s="181">
        <f>ROUND(L120*K120,2)</f>
        <v>0</v>
      </c>
      <c r="O120" s="178"/>
      <c r="P120" s="178"/>
      <c r="Q120" s="178"/>
      <c r="R120" s="108"/>
    </row>
    <row r="121" spans="2:18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28.44</v>
      </c>
      <c r="L121" s="179"/>
      <c r="M121" s="180"/>
      <c r="N121" s="181">
        <f>ROUND(L121*K121,2)</f>
        <v>0</v>
      </c>
      <c r="O121" s="178"/>
      <c r="P121" s="178"/>
      <c r="Q121" s="178"/>
      <c r="R121" s="108"/>
    </row>
    <row r="122" spans="2:18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78</v>
      </c>
      <c r="L122" s="179"/>
      <c r="M122" s="180"/>
      <c r="N122" s="181">
        <f>ROUND(L122*K122,2)</f>
        <v>0</v>
      </c>
      <c r="O122" s="178"/>
      <c r="P122" s="178"/>
      <c r="Q122" s="178"/>
      <c r="R122" s="108"/>
    </row>
    <row r="123" spans="2:18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237</v>
      </c>
      <c r="L123" s="179"/>
      <c r="M123" s="180"/>
      <c r="N123" s="181">
        <f>ROUND(L123*K123,2)</f>
        <v>0</v>
      </c>
      <c r="O123" s="178"/>
      <c r="P123" s="178"/>
      <c r="Q123" s="178"/>
      <c r="R123" s="108"/>
    </row>
    <row r="124" spans="2:18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</row>
    <row r="125" spans="2:18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43.8</v>
      </c>
      <c r="L125" s="179"/>
      <c r="M125" s="180"/>
      <c r="N125" s="181">
        <f>ROUND(L125*K125,2)</f>
        <v>0</v>
      </c>
      <c r="O125" s="178"/>
      <c r="P125" s="178"/>
      <c r="Q125" s="178"/>
      <c r="R125" s="108"/>
    </row>
    <row r="126" spans="2:18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</row>
    <row r="127" spans="2:18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29.148</v>
      </c>
      <c r="L127" s="179"/>
      <c r="M127" s="180"/>
      <c r="N127" s="181">
        <f>ROUND(L127*K127,2)</f>
        <v>0</v>
      </c>
      <c r="O127" s="178"/>
      <c r="P127" s="178"/>
      <c r="Q127" s="178"/>
      <c r="R127" s="108"/>
    </row>
    <row r="128" spans="2:18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</row>
    <row r="129" spans="2:18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562.36</v>
      </c>
      <c r="L130" s="179"/>
      <c r="M130" s="180"/>
      <c r="N130" s="181">
        <f>ROUND(L130*K130,2)</f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332.695</v>
      </c>
      <c r="L131" s="202"/>
      <c r="M131" s="203"/>
      <c r="N131" s="204">
        <f>ROUND(L131*K131,2)</f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314.019</v>
      </c>
      <c r="L132" s="202"/>
      <c r="M132" s="203"/>
      <c r="N132" s="204">
        <f>ROUND(L132*K132,2)</f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277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0.313</v>
      </c>
      <c r="L134" s="179"/>
      <c r="M134" s="180"/>
      <c r="N134" s="181">
        <f>ROUND(L134*K134,2)</f>
        <v>0</v>
      </c>
      <c r="O134" s="178"/>
      <c r="P134" s="178"/>
      <c r="Q134" s="178"/>
      <c r="R134" s="108"/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PageLayoutView="0" workbookViewId="0" topLeftCell="A1">
      <pane ySplit="1" topLeftCell="A119" activePane="bottomLeft" state="frozen"/>
      <selection pane="topLeft" activeCell="A1" sqref="A1"/>
      <selection pane="bottomLeft"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545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02-3 - Vegetačná strecha DJ 35 L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02-3 - Vegetačná strecha DJ 35 L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18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</row>
    <row r="118" spans="2:18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</row>
    <row r="119" spans="2:18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</row>
    <row r="120" spans="2:18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3.485</v>
      </c>
      <c r="L120" s="179"/>
      <c r="M120" s="180"/>
      <c r="N120" s="181">
        <f>ROUND(L120*K120,2)</f>
        <v>0</v>
      </c>
      <c r="O120" s="178"/>
      <c r="P120" s="178"/>
      <c r="Q120" s="178"/>
      <c r="R120" s="108"/>
    </row>
    <row r="121" spans="2:18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28.44</v>
      </c>
      <c r="L121" s="179"/>
      <c r="M121" s="180"/>
      <c r="N121" s="181">
        <f>ROUND(L121*K121,2)</f>
        <v>0</v>
      </c>
      <c r="O121" s="178"/>
      <c r="P121" s="178"/>
      <c r="Q121" s="178"/>
      <c r="R121" s="108"/>
    </row>
    <row r="122" spans="2:18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78</v>
      </c>
      <c r="L122" s="179"/>
      <c r="M122" s="180"/>
      <c r="N122" s="181">
        <f>ROUND(L122*K122,2)</f>
        <v>0</v>
      </c>
      <c r="O122" s="178"/>
      <c r="P122" s="178"/>
      <c r="Q122" s="178"/>
      <c r="R122" s="108"/>
    </row>
    <row r="123" spans="2:18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237</v>
      </c>
      <c r="L123" s="179"/>
      <c r="M123" s="180"/>
      <c r="N123" s="181">
        <f>ROUND(L123*K123,2)</f>
        <v>0</v>
      </c>
      <c r="O123" s="178"/>
      <c r="P123" s="178"/>
      <c r="Q123" s="178"/>
      <c r="R123" s="108"/>
    </row>
    <row r="124" spans="2:18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</row>
    <row r="125" spans="2:18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43.8</v>
      </c>
      <c r="L125" s="179"/>
      <c r="M125" s="180"/>
      <c r="N125" s="181">
        <f>ROUND(L125*K125,2)</f>
        <v>0</v>
      </c>
      <c r="O125" s="178"/>
      <c r="P125" s="178"/>
      <c r="Q125" s="178"/>
      <c r="R125" s="108"/>
    </row>
    <row r="126" spans="2:18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</row>
    <row r="127" spans="2:18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29.148</v>
      </c>
      <c r="L127" s="179"/>
      <c r="M127" s="180"/>
      <c r="N127" s="181">
        <f>ROUND(L127*K127,2)</f>
        <v>0</v>
      </c>
      <c r="O127" s="178"/>
      <c r="P127" s="178"/>
      <c r="Q127" s="178"/>
      <c r="R127" s="108"/>
    </row>
    <row r="128" spans="2:18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</row>
    <row r="129" spans="2:18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562.36</v>
      </c>
      <c r="L130" s="179"/>
      <c r="M130" s="180"/>
      <c r="N130" s="181">
        <f>ROUND(L130*K130,2)</f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332.695</v>
      </c>
      <c r="L131" s="202"/>
      <c r="M131" s="203"/>
      <c r="N131" s="204">
        <f>ROUND(L131*K131,2)</f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314.019</v>
      </c>
      <c r="L132" s="202"/>
      <c r="M132" s="203"/>
      <c r="N132" s="204">
        <f>ROUND(L132*K132,2)</f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277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0.313</v>
      </c>
      <c r="L134" s="179"/>
      <c r="M134" s="180"/>
      <c r="N134" s="181">
        <f>ROUND(L134*K134,2)</f>
        <v>0</v>
      </c>
      <c r="O134" s="178"/>
      <c r="P134" s="178"/>
      <c r="Q134" s="178"/>
      <c r="R134" s="108"/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5"/>
  <sheetViews>
    <sheetView showGridLines="0" zoomScalePageLayoutView="0" workbookViewId="0" topLeftCell="A120">
      <selection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  <col min="20" max="20" width="16.33203125" style="0" customWidth="1"/>
    <col min="33" max="53" width="9.33203125" style="0" hidden="1" customWidth="1"/>
  </cols>
  <sheetData>
    <row r="1" spans="1:55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3:35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AI2" s="12" t="s">
        <v>87</v>
      </c>
    </row>
    <row r="3" spans="2:35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I3" s="12" t="s">
        <v>50</v>
      </c>
    </row>
    <row r="4" spans="2:35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  <c r="AI4" s="12" t="s">
        <v>3</v>
      </c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546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ROUND((SUM(AV97:AV98)+SUM(AV117:AV134)),2)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ROUND((SUM(AW97:AW98)+SUM(AW117:AW134)),2)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ROUND((SUM(AX97:AX98)+SUM(AX117:AX134)),2)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02-4 - Vegetačná strecha DJ 35 P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36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  <c r="AJ89" s="12" t="s">
        <v>109</v>
      </c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02-4 - Vegetačná strecha DJ 35 P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52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  <c r="AI117" s="12" t="s">
        <v>49</v>
      </c>
      <c r="AJ117" s="12" t="s">
        <v>109</v>
      </c>
      <c r="AZ117" s="94">
        <f>AZ118+AZ128</f>
        <v>0</v>
      </c>
    </row>
    <row r="118" spans="2:52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  <c r="AG118" s="99" t="s">
        <v>53</v>
      </c>
      <c r="AI118" s="100" t="s">
        <v>49</v>
      </c>
      <c r="AJ118" s="100" t="s">
        <v>50</v>
      </c>
      <c r="AN118" s="99" t="s">
        <v>130</v>
      </c>
      <c r="AZ118" s="101">
        <f>AZ119+AZ124+AZ126</f>
        <v>0</v>
      </c>
    </row>
    <row r="119" spans="2:52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  <c r="AG119" s="99" t="s">
        <v>53</v>
      </c>
      <c r="AI119" s="100" t="s">
        <v>49</v>
      </c>
      <c r="AJ119" s="100" t="s">
        <v>53</v>
      </c>
      <c r="AN119" s="99" t="s">
        <v>130</v>
      </c>
      <c r="AZ119" s="101">
        <f>SUM(AZ120:AZ123)</f>
        <v>0</v>
      </c>
    </row>
    <row r="120" spans="2:54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3.485</v>
      </c>
      <c r="L120" s="179"/>
      <c r="M120" s="180"/>
      <c r="N120" s="181">
        <f>ROUND(L120*K120,2)</f>
        <v>0</v>
      </c>
      <c r="O120" s="178"/>
      <c r="P120" s="178"/>
      <c r="Q120" s="178"/>
      <c r="R120" s="108"/>
      <c r="AG120" s="12" t="s">
        <v>60</v>
      </c>
      <c r="AI120" s="12" t="s">
        <v>131</v>
      </c>
      <c r="AJ120" s="12" t="s">
        <v>55</v>
      </c>
      <c r="AN120" s="12" t="s">
        <v>130</v>
      </c>
      <c r="AT120" s="109" t="e">
        <f>IF(#REF!="základná",N120,0)</f>
        <v>#REF!</v>
      </c>
      <c r="AU120" s="109" t="e">
        <f>IF(#REF!="znížená",N120,0)</f>
        <v>#REF!</v>
      </c>
      <c r="AV120" s="109" t="e">
        <f>IF(#REF!="zákl. prenesená",N120,0)</f>
        <v>#REF!</v>
      </c>
      <c r="AW120" s="109" t="e">
        <f>IF(#REF!="zníž. prenesená",N120,0)</f>
        <v>#REF!</v>
      </c>
      <c r="AX120" s="109" t="e">
        <f>IF(#REF!="nulová",N120,0)</f>
        <v>#REF!</v>
      </c>
      <c r="AY120" s="12" t="s">
        <v>55</v>
      </c>
      <c r="AZ120" s="109">
        <f>ROUND(L120*K120,2)</f>
        <v>0</v>
      </c>
      <c r="BA120" s="12" t="s">
        <v>60</v>
      </c>
      <c r="BB120" s="12" t="s">
        <v>53</v>
      </c>
    </row>
    <row r="121" spans="2:54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28.44</v>
      </c>
      <c r="L121" s="179"/>
      <c r="M121" s="180"/>
      <c r="N121" s="181">
        <f>ROUND(L121*K121,2)</f>
        <v>0</v>
      </c>
      <c r="O121" s="178"/>
      <c r="P121" s="178"/>
      <c r="Q121" s="178"/>
      <c r="R121" s="108"/>
      <c r="AG121" s="12" t="s">
        <v>60</v>
      </c>
      <c r="AI121" s="12" t="s">
        <v>131</v>
      </c>
      <c r="AJ121" s="12" t="s">
        <v>55</v>
      </c>
      <c r="AN121" s="12" t="s">
        <v>130</v>
      </c>
      <c r="AT121" s="109" t="e">
        <f>IF(#REF!="základná",N121,0)</f>
        <v>#REF!</v>
      </c>
      <c r="AU121" s="109" t="e">
        <f>IF(#REF!="znížená",N121,0)</f>
        <v>#REF!</v>
      </c>
      <c r="AV121" s="109" t="e">
        <f>IF(#REF!="zákl. prenesená",N121,0)</f>
        <v>#REF!</v>
      </c>
      <c r="AW121" s="109" t="e">
        <f>IF(#REF!="zníž. prenesená",N121,0)</f>
        <v>#REF!</v>
      </c>
      <c r="AX121" s="109" t="e">
        <f>IF(#REF!="nulová",N121,0)</f>
        <v>#REF!</v>
      </c>
      <c r="AY121" s="12" t="s">
        <v>55</v>
      </c>
      <c r="AZ121" s="109">
        <f>ROUND(L121*K121,2)</f>
        <v>0</v>
      </c>
      <c r="BA121" s="12" t="s">
        <v>60</v>
      </c>
      <c r="BB121" s="12" t="s">
        <v>55</v>
      </c>
    </row>
    <row r="122" spans="2:54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78</v>
      </c>
      <c r="L122" s="179"/>
      <c r="M122" s="180"/>
      <c r="N122" s="181">
        <f>ROUND(L122*K122,2)</f>
        <v>0</v>
      </c>
      <c r="O122" s="178"/>
      <c r="P122" s="178"/>
      <c r="Q122" s="178"/>
      <c r="R122" s="108"/>
      <c r="AG122" s="12" t="s">
        <v>60</v>
      </c>
      <c r="AI122" s="12" t="s">
        <v>131</v>
      </c>
      <c r="AJ122" s="12" t="s">
        <v>55</v>
      </c>
      <c r="AN122" s="12" t="s">
        <v>130</v>
      </c>
      <c r="AT122" s="109" t="e">
        <f>IF(#REF!="základná",N122,0)</f>
        <v>#REF!</v>
      </c>
      <c r="AU122" s="109" t="e">
        <f>IF(#REF!="znížená",N122,0)</f>
        <v>#REF!</v>
      </c>
      <c r="AV122" s="109" t="e">
        <f>IF(#REF!="zákl. prenesená",N122,0)</f>
        <v>#REF!</v>
      </c>
      <c r="AW122" s="109" t="e">
        <f>IF(#REF!="zníž. prenesená",N122,0)</f>
        <v>#REF!</v>
      </c>
      <c r="AX122" s="109" t="e">
        <f>IF(#REF!="nulová",N122,0)</f>
        <v>#REF!</v>
      </c>
      <c r="AY122" s="12" t="s">
        <v>55</v>
      </c>
      <c r="AZ122" s="109">
        <f>ROUND(L122*K122,2)</f>
        <v>0</v>
      </c>
      <c r="BA122" s="12" t="s">
        <v>60</v>
      </c>
      <c r="BB122" s="12" t="s">
        <v>57</v>
      </c>
    </row>
    <row r="123" spans="2:54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237</v>
      </c>
      <c r="L123" s="179"/>
      <c r="M123" s="180"/>
      <c r="N123" s="181">
        <f>ROUND(L123*K123,2)</f>
        <v>0</v>
      </c>
      <c r="O123" s="178"/>
      <c r="P123" s="178"/>
      <c r="Q123" s="178"/>
      <c r="R123" s="108"/>
      <c r="AG123" s="12" t="s">
        <v>60</v>
      </c>
      <c r="AI123" s="12" t="s">
        <v>131</v>
      </c>
      <c r="AJ123" s="12" t="s">
        <v>55</v>
      </c>
      <c r="AN123" s="12" t="s">
        <v>130</v>
      </c>
      <c r="AT123" s="109" t="e">
        <f>IF(#REF!="základná",N123,0)</f>
        <v>#REF!</v>
      </c>
      <c r="AU123" s="109" t="e">
        <f>IF(#REF!="znížená",N123,0)</f>
        <v>#REF!</v>
      </c>
      <c r="AV123" s="109" t="e">
        <f>IF(#REF!="zákl. prenesená",N123,0)</f>
        <v>#REF!</v>
      </c>
      <c r="AW123" s="109" t="e">
        <f>IF(#REF!="zníž. prenesená",N123,0)</f>
        <v>#REF!</v>
      </c>
      <c r="AX123" s="109" t="e">
        <f>IF(#REF!="nulová",N123,0)</f>
        <v>#REF!</v>
      </c>
      <c r="AY123" s="12" t="s">
        <v>55</v>
      </c>
      <c r="AZ123" s="109">
        <f>ROUND(L123*K123,2)</f>
        <v>0</v>
      </c>
      <c r="BA123" s="12" t="s">
        <v>60</v>
      </c>
      <c r="BB123" s="12" t="s">
        <v>60</v>
      </c>
    </row>
    <row r="124" spans="2:52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  <c r="AG124" s="99" t="s">
        <v>53</v>
      </c>
      <c r="AI124" s="100" t="s">
        <v>49</v>
      </c>
      <c r="AJ124" s="100" t="s">
        <v>53</v>
      </c>
      <c r="AN124" s="99" t="s">
        <v>130</v>
      </c>
      <c r="AZ124" s="101">
        <f>AZ125</f>
        <v>0</v>
      </c>
    </row>
    <row r="125" spans="2:54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43.8</v>
      </c>
      <c r="L125" s="179"/>
      <c r="M125" s="180"/>
      <c r="N125" s="181">
        <f>ROUND(L125*K125,2)</f>
        <v>0</v>
      </c>
      <c r="O125" s="178"/>
      <c r="P125" s="178"/>
      <c r="Q125" s="178"/>
      <c r="R125" s="108"/>
      <c r="AG125" s="12" t="s">
        <v>60</v>
      </c>
      <c r="AI125" s="12" t="s">
        <v>131</v>
      </c>
      <c r="AJ125" s="12" t="s">
        <v>55</v>
      </c>
      <c r="AN125" s="12" t="s">
        <v>130</v>
      </c>
      <c r="AT125" s="109" t="e">
        <f>IF(#REF!="základná",N125,0)</f>
        <v>#REF!</v>
      </c>
      <c r="AU125" s="109" t="e">
        <f>IF(#REF!="znížená",N125,0)</f>
        <v>#REF!</v>
      </c>
      <c r="AV125" s="109" t="e">
        <f>IF(#REF!="zákl. prenesená",N125,0)</f>
        <v>#REF!</v>
      </c>
      <c r="AW125" s="109" t="e">
        <f>IF(#REF!="zníž. prenesená",N125,0)</f>
        <v>#REF!</v>
      </c>
      <c r="AX125" s="109" t="e">
        <f>IF(#REF!="nulová",N125,0)</f>
        <v>#REF!</v>
      </c>
      <c r="AY125" s="12" t="s">
        <v>55</v>
      </c>
      <c r="AZ125" s="109">
        <f>ROUND(L125*K125,2)</f>
        <v>0</v>
      </c>
      <c r="BA125" s="12" t="s">
        <v>60</v>
      </c>
      <c r="BB125" s="12" t="s">
        <v>62</v>
      </c>
    </row>
    <row r="126" spans="2:52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  <c r="AG126" s="99" t="s">
        <v>53</v>
      </c>
      <c r="AI126" s="100" t="s">
        <v>49</v>
      </c>
      <c r="AJ126" s="100" t="s">
        <v>53</v>
      </c>
      <c r="AN126" s="99" t="s">
        <v>130</v>
      </c>
      <c r="AZ126" s="101">
        <f>AZ127</f>
        <v>0</v>
      </c>
    </row>
    <row r="127" spans="2:54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29.148</v>
      </c>
      <c r="L127" s="179"/>
      <c r="M127" s="180"/>
      <c r="N127" s="181">
        <f>ROUND(L127*K127,2)</f>
        <v>0</v>
      </c>
      <c r="O127" s="178"/>
      <c r="P127" s="178"/>
      <c r="Q127" s="178"/>
      <c r="R127" s="108"/>
      <c r="AG127" s="12" t="s">
        <v>60</v>
      </c>
      <c r="AI127" s="12" t="s">
        <v>131</v>
      </c>
      <c r="AJ127" s="12" t="s">
        <v>55</v>
      </c>
      <c r="AN127" s="12" t="s">
        <v>130</v>
      </c>
      <c r="AT127" s="109" t="e">
        <f>IF(#REF!="základná",N127,0)</f>
        <v>#REF!</v>
      </c>
      <c r="AU127" s="109" t="e">
        <f>IF(#REF!="znížená",N127,0)</f>
        <v>#REF!</v>
      </c>
      <c r="AV127" s="109" t="e">
        <f>IF(#REF!="zákl. prenesená",N127,0)</f>
        <v>#REF!</v>
      </c>
      <c r="AW127" s="109" t="e">
        <f>IF(#REF!="zníž. prenesená",N127,0)</f>
        <v>#REF!</v>
      </c>
      <c r="AX127" s="109" t="e">
        <f>IF(#REF!="nulová",N127,0)</f>
        <v>#REF!</v>
      </c>
      <c r="AY127" s="12" t="s">
        <v>55</v>
      </c>
      <c r="AZ127" s="109">
        <f>ROUND(L127*K127,2)</f>
        <v>0</v>
      </c>
      <c r="BA127" s="12" t="s">
        <v>60</v>
      </c>
      <c r="BB127" s="12" t="s">
        <v>64</v>
      </c>
    </row>
    <row r="128" spans="2:52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  <c r="AG128" s="99" t="s">
        <v>53</v>
      </c>
      <c r="AI128" s="100" t="s">
        <v>49</v>
      </c>
      <c r="AJ128" s="100" t="s">
        <v>50</v>
      </c>
      <c r="AN128" s="99" t="s">
        <v>130</v>
      </c>
      <c r="AZ128" s="101">
        <f>AZ129</f>
        <v>0</v>
      </c>
    </row>
    <row r="129" spans="2:52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  <c r="AG129" s="99" t="s">
        <v>53</v>
      </c>
      <c r="AI129" s="100" t="s">
        <v>49</v>
      </c>
      <c r="AJ129" s="100" t="s">
        <v>53</v>
      </c>
      <c r="AN129" s="99" t="s">
        <v>130</v>
      </c>
      <c r="AZ129" s="101">
        <f>SUM(AZ130:AZ134)</f>
        <v>0</v>
      </c>
    </row>
    <row r="130" spans="2:54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562.36</v>
      </c>
      <c r="L130" s="179"/>
      <c r="M130" s="180"/>
      <c r="N130" s="181">
        <f>ROUND(L130*K130,2)</f>
        <v>0</v>
      </c>
      <c r="O130" s="178"/>
      <c r="P130" s="178"/>
      <c r="Q130" s="178"/>
      <c r="R130" s="108"/>
      <c r="AG130" s="12" t="s">
        <v>60</v>
      </c>
      <c r="AI130" s="12" t="s">
        <v>131</v>
      </c>
      <c r="AJ130" s="12" t="s">
        <v>55</v>
      </c>
      <c r="AN130" s="12" t="s">
        <v>130</v>
      </c>
      <c r="AT130" s="109" t="e">
        <f>IF(#REF!="základná",N130,0)</f>
        <v>#REF!</v>
      </c>
      <c r="AU130" s="109" t="e">
        <f>IF(#REF!="znížená",N130,0)</f>
        <v>#REF!</v>
      </c>
      <c r="AV130" s="109" t="e">
        <f>IF(#REF!="zákl. prenesená",N130,0)</f>
        <v>#REF!</v>
      </c>
      <c r="AW130" s="109" t="e">
        <f>IF(#REF!="zníž. prenesená",N130,0)</f>
        <v>#REF!</v>
      </c>
      <c r="AX130" s="109" t="e">
        <f>IF(#REF!="nulová",N130,0)</f>
        <v>#REF!</v>
      </c>
      <c r="AY130" s="12" t="s">
        <v>55</v>
      </c>
      <c r="AZ130" s="109">
        <f>ROUND(L130*K130,2)</f>
        <v>0</v>
      </c>
      <c r="BA130" s="12" t="s">
        <v>60</v>
      </c>
      <c r="BB130" s="12" t="s">
        <v>134</v>
      </c>
    </row>
    <row r="131" spans="2:54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332.695</v>
      </c>
      <c r="L131" s="202"/>
      <c r="M131" s="203"/>
      <c r="N131" s="204">
        <f>ROUND(L131*K131,2)</f>
        <v>0</v>
      </c>
      <c r="O131" s="178"/>
      <c r="P131" s="178"/>
      <c r="Q131" s="178"/>
      <c r="R131" s="108"/>
      <c r="AG131" s="12" t="s">
        <v>135</v>
      </c>
      <c r="AI131" s="12" t="s">
        <v>176</v>
      </c>
      <c r="AJ131" s="12" t="s">
        <v>55</v>
      </c>
      <c r="AN131" s="12" t="s">
        <v>130</v>
      </c>
      <c r="AT131" s="109" t="e">
        <f>IF(#REF!="základná",N131,0)</f>
        <v>#REF!</v>
      </c>
      <c r="AU131" s="109" t="e">
        <f>IF(#REF!="znížená",N131,0)</f>
        <v>#REF!</v>
      </c>
      <c r="AV131" s="109" t="e">
        <f>IF(#REF!="zákl. prenesená",N131,0)</f>
        <v>#REF!</v>
      </c>
      <c r="AW131" s="109" t="e">
        <f>IF(#REF!="zníž. prenesená",N131,0)</f>
        <v>#REF!</v>
      </c>
      <c r="AX131" s="109" t="e">
        <f>IF(#REF!="nulová",N131,0)</f>
        <v>#REF!</v>
      </c>
      <c r="AY131" s="12" t="s">
        <v>55</v>
      </c>
      <c r="AZ131" s="109">
        <f>ROUND(L131*K131,2)</f>
        <v>0</v>
      </c>
      <c r="BA131" s="12" t="s">
        <v>60</v>
      </c>
      <c r="BB131" s="12" t="s">
        <v>135</v>
      </c>
    </row>
    <row r="132" spans="2:54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314.019</v>
      </c>
      <c r="L132" s="202"/>
      <c r="M132" s="203"/>
      <c r="N132" s="204">
        <f>ROUND(L132*K132,2)</f>
        <v>0</v>
      </c>
      <c r="O132" s="178"/>
      <c r="P132" s="178"/>
      <c r="Q132" s="178"/>
      <c r="R132" s="108"/>
      <c r="AG132" s="12" t="s">
        <v>135</v>
      </c>
      <c r="AI132" s="12" t="s">
        <v>176</v>
      </c>
      <c r="AJ132" s="12" t="s">
        <v>55</v>
      </c>
      <c r="AN132" s="12" t="s">
        <v>130</v>
      </c>
      <c r="AT132" s="109" t="e">
        <f>IF(#REF!="základná",N132,0)</f>
        <v>#REF!</v>
      </c>
      <c r="AU132" s="109" t="e">
        <f>IF(#REF!="znížená",N132,0)</f>
        <v>#REF!</v>
      </c>
      <c r="AV132" s="109" t="e">
        <f>IF(#REF!="zákl. prenesená",N132,0)</f>
        <v>#REF!</v>
      </c>
      <c r="AW132" s="109" t="e">
        <f>IF(#REF!="zníž. prenesená",N132,0)</f>
        <v>#REF!</v>
      </c>
      <c r="AX132" s="109" t="e">
        <f>IF(#REF!="nulová",N132,0)</f>
        <v>#REF!</v>
      </c>
      <c r="AY132" s="12" t="s">
        <v>55</v>
      </c>
      <c r="AZ132" s="109">
        <f>ROUND(L132*K132,2)</f>
        <v>0</v>
      </c>
      <c r="BA132" s="12" t="s">
        <v>60</v>
      </c>
      <c r="BB132" s="12" t="s">
        <v>136</v>
      </c>
    </row>
    <row r="133" spans="2:54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277</v>
      </c>
      <c r="L133" s="179"/>
      <c r="M133" s="180"/>
      <c r="N133" s="181">
        <f>ROUND(L133*K133,2)</f>
        <v>0</v>
      </c>
      <c r="O133" s="178"/>
      <c r="P133" s="178"/>
      <c r="Q133" s="178"/>
      <c r="R133" s="108"/>
      <c r="AG133" s="12" t="s">
        <v>60</v>
      </c>
      <c r="AI133" s="12" t="s">
        <v>131</v>
      </c>
      <c r="AJ133" s="12" t="s">
        <v>55</v>
      </c>
      <c r="AN133" s="12" t="s">
        <v>130</v>
      </c>
      <c r="AT133" s="109" t="e">
        <f>IF(#REF!="základná",N133,0)</f>
        <v>#REF!</v>
      </c>
      <c r="AU133" s="109" t="e">
        <f>IF(#REF!="znížená",N133,0)</f>
        <v>#REF!</v>
      </c>
      <c r="AV133" s="109" t="e">
        <f>IF(#REF!="zákl. prenesená",N133,0)</f>
        <v>#REF!</v>
      </c>
      <c r="AW133" s="109" t="e">
        <f>IF(#REF!="zníž. prenesená",N133,0)</f>
        <v>#REF!</v>
      </c>
      <c r="AX133" s="109" t="e">
        <f>IF(#REF!="nulová",N133,0)</f>
        <v>#REF!</v>
      </c>
      <c r="AY133" s="12" t="s">
        <v>55</v>
      </c>
      <c r="AZ133" s="109">
        <f>ROUND(L133*K133,2)</f>
        <v>0</v>
      </c>
      <c r="BA133" s="12" t="s">
        <v>60</v>
      </c>
      <c r="BB133" s="12" t="s">
        <v>137</v>
      </c>
    </row>
    <row r="134" spans="2:54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0.313</v>
      </c>
      <c r="L134" s="179"/>
      <c r="M134" s="180"/>
      <c r="N134" s="181">
        <f>ROUND(L134*K134,2)</f>
        <v>0</v>
      </c>
      <c r="O134" s="178"/>
      <c r="P134" s="178"/>
      <c r="Q134" s="178"/>
      <c r="R134" s="108"/>
      <c r="AG134" s="12" t="s">
        <v>60</v>
      </c>
      <c r="AI134" s="12" t="s">
        <v>131</v>
      </c>
      <c r="AJ134" s="12" t="s">
        <v>55</v>
      </c>
      <c r="AN134" s="12" t="s">
        <v>130</v>
      </c>
      <c r="AT134" s="109" t="e">
        <f>IF(#REF!="základná",N134,0)</f>
        <v>#REF!</v>
      </c>
      <c r="AU134" s="109" t="e">
        <f>IF(#REF!="znížená",N134,0)</f>
        <v>#REF!</v>
      </c>
      <c r="AV134" s="109" t="e">
        <f>IF(#REF!="zákl. prenesená",N134,0)</f>
        <v>#REF!</v>
      </c>
      <c r="AW134" s="109" t="e">
        <f>IF(#REF!="zníž. prenesená",N134,0)</f>
        <v>#REF!</v>
      </c>
      <c r="AX134" s="109" t="e">
        <f>IF(#REF!="nulová",N134,0)</f>
        <v>#REF!</v>
      </c>
      <c r="AY134" s="12" t="s">
        <v>55</v>
      </c>
      <c r="AZ134" s="109">
        <f>ROUND(L134*K134,2)</f>
        <v>0</v>
      </c>
      <c r="BA134" s="12" t="s">
        <v>60</v>
      </c>
      <c r="BB134" s="12" t="s">
        <v>138</v>
      </c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PageLayoutView="0" workbookViewId="0" topLeftCell="A1">
      <pane ySplit="1" topLeftCell="A116" activePane="bottomLeft" state="frozen"/>
      <selection pane="topLeft" activeCell="A1" sqref="A1"/>
      <selection pane="bottomLeft"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547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ROUND((SUM(#REF!)+SUM(#REF!)),2)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02-5 - Vegetačná strecha HP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18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SUM(M91:Q93)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N95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02-5 - Vegetačná strecha HP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18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</row>
    <row r="118" spans="2:18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</row>
    <row r="119" spans="2:18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</row>
    <row r="120" spans="2:18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4.106</v>
      </c>
      <c r="L120" s="179"/>
      <c r="M120" s="180"/>
      <c r="N120" s="181">
        <f>ROUND(L120*K120,2)</f>
        <v>0</v>
      </c>
      <c r="O120" s="178"/>
      <c r="P120" s="178"/>
      <c r="Q120" s="178"/>
      <c r="R120" s="108"/>
    </row>
    <row r="121" spans="2:18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28.63</v>
      </c>
      <c r="L121" s="179"/>
      <c r="M121" s="180"/>
      <c r="N121" s="181">
        <f>ROUND(L121*K121,2)</f>
        <v>0</v>
      </c>
      <c r="O121" s="178"/>
      <c r="P121" s="178"/>
      <c r="Q121" s="178"/>
      <c r="R121" s="108"/>
    </row>
    <row r="122" spans="2:18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85.2</v>
      </c>
      <c r="L122" s="179"/>
      <c r="M122" s="180"/>
      <c r="N122" s="181">
        <f>ROUND(L122*K122,2)</f>
        <v>0</v>
      </c>
      <c r="O122" s="178"/>
      <c r="P122" s="178"/>
      <c r="Q122" s="178"/>
      <c r="R122" s="108"/>
    </row>
    <row r="123" spans="2:18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238.6</v>
      </c>
      <c r="L123" s="179"/>
      <c r="M123" s="180"/>
      <c r="N123" s="181">
        <f>ROUND(L123*K123,2)</f>
        <v>0</v>
      </c>
      <c r="O123" s="178"/>
      <c r="P123" s="178"/>
      <c r="Q123" s="178"/>
      <c r="R123" s="108"/>
    </row>
    <row r="124" spans="2:18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</row>
    <row r="125" spans="2:18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48.4</v>
      </c>
      <c r="L125" s="179"/>
      <c r="M125" s="180"/>
      <c r="N125" s="181">
        <f>ROUND(L125*K125,2)</f>
        <v>0</v>
      </c>
      <c r="O125" s="178"/>
      <c r="P125" s="178"/>
      <c r="Q125" s="178"/>
      <c r="R125" s="108"/>
    </row>
    <row r="126" spans="2:18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</row>
    <row r="127" spans="2:18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31.279</v>
      </c>
      <c r="L127" s="179"/>
      <c r="M127" s="180"/>
      <c r="N127" s="181">
        <f>ROUND(L127*K127,2)</f>
        <v>0</v>
      </c>
      <c r="O127" s="178"/>
      <c r="P127" s="178"/>
      <c r="Q127" s="178"/>
      <c r="R127" s="108"/>
    </row>
    <row r="128" spans="2:18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</row>
    <row r="129" spans="2:18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</row>
    <row r="130" spans="2:18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593.12</v>
      </c>
      <c r="L130" s="179"/>
      <c r="M130" s="180"/>
      <c r="N130" s="181">
        <f>ROUND(L130*K130,2)</f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346.449</v>
      </c>
      <c r="L131" s="202"/>
      <c r="M131" s="203"/>
      <c r="N131" s="204">
        <f>ROUND(L131*K131,2)</f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335.639</v>
      </c>
      <c r="L132" s="202"/>
      <c r="M132" s="203"/>
      <c r="N132" s="204">
        <f>ROUND(L132*K132,2)</f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290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0.328</v>
      </c>
      <c r="L134" s="179"/>
      <c r="M134" s="180"/>
      <c r="N134" s="181">
        <f>ROUND(L134*K134,2)</f>
        <v>0</v>
      </c>
      <c r="O134" s="178"/>
      <c r="P134" s="178"/>
      <c r="Q134" s="178"/>
      <c r="R134" s="108"/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5"/>
  <sheetViews>
    <sheetView showGridLines="0" zoomScalePageLayoutView="0" workbookViewId="0" topLeftCell="A114">
      <selection activeCell="L120" sqref="L120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  <col min="20" max="20" width="16.33203125" style="0" customWidth="1"/>
    <col min="33" max="53" width="9.33203125" style="0" hidden="1" customWidth="1"/>
  </cols>
  <sheetData>
    <row r="1" spans="1:55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3:35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AI2" s="12" t="s">
        <v>92</v>
      </c>
    </row>
    <row r="3" spans="2:35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I3" s="12" t="s">
        <v>50</v>
      </c>
    </row>
    <row r="4" spans="2:35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  <c r="AI4" s="12" t="s">
        <v>3</v>
      </c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413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s="1" customFormat="1" ht="32.25" customHeight="1">
      <c r="B8" s="25"/>
      <c r="C8" s="26"/>
      <c r="D8" s="21" t="s">
        <v>99</v>
      </c>
      <c r="E8" s="26"/>
      <c r="F8" s="133" t="s">
        <v>548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26"/>
      <c r="R8" s="27"/>
    </row>
    <row r="9" spans="2:18" s="1" customFormat="1" ht="14.25" customHeight="1">
      <c r="B9" s="25"/>
      <c r="C9" s="26"/>
      <c r="D9" s="22" t="s">
        <v>10</v>
      </c>
      <c r="E9" s="26"/>
      <c r="F9" s="20" t="s">
        <v>2</v>
      </c>
      <c r="G9" s="26"/>
      <c r="H9" s="26"/>
      <c r="I9" s="26"/>
      <c r="J9" s="26"/>
      <c r="K9" s="26"/>
      <c r="L9" s="26"/>
      <c r="M9" s="22" t="s">
        <v>11</v>
      </c>
      <c r="N9" s="26"/>
      <c r="O9" s="20" t="s">
        <v>2</v>
      </c>
      <c r="P9" s="26"/>
      <c r="Q9" s="26"/>
      <c r="R9" s="27"/>
    </row>
    <row r="10" spans="2:18" s="1" customFormat="1" ht="14.25" customHeight="1">
      <c r="B10" s="25"/>
      <c r="C10" s="26"/>
      <c r="D10" s="22" t="s">
        <v>12</v>
      </c>
      <c r="E10" s="26"/>
      <c r="F10" s="20" t="s">
        <v>13</v>
      </c>
      <c r="G10" s="26"/>
      <c r="H10" s="26"/>
      <c r="I10" s="26"/>
      <c r="J10" s="26"/>
      <c r="K10" s="26"/>
      <c r="L10" s="26"/>
      <c r="M10" s="22" t="s">
        <v>14</v>
      </c>
      <c r="N10" s="26"/>
      <c r="O10" s="169">
        <f>'Rekapitulácia stavby'!AN8</f>
        <v>0</v>
      </c>
      <c r="P10" s="147"/>
      <c r="Q10" s="26"/>
      <c r="R10" s="27"/>
    </row>
    <row r="11" spans="2:18" s="1" customFormat="1" ht="10.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2:18" s="1" customFormat="1" ht="14.25" customHeight="1">
      <c r="B12" s="25"/>
      <c r="C12" s="26"/>
      <c r="D12" s="22" t="s">
        <v>15</v>
      </c>
      <c r="E12" s="26"/>
      <c r="F12" s="26"/>
      <c r="G12" s="26"/>
      <c r="H12" s="26"/>
      <c r="I12" s="26"/>
      <c r="J12" s="26"/>
      <c r="K12" s="26"/>
      <c r="L12" s="26"/>
      <c r="M12" s="22" t="s">
        <v>16</v>
      </c>
      <c r="N12" s="26"/>
      <c r="O12" s="132" t="s">
        <v>2</v>
      </c>
      <c r="P12" s="147"/>
      <c r="Q12" s="26"/>
      <c r="R12" s="27"/>
    </row>
    <row r="13" spans="2:18" s="1" customFormat="1" ht="18" customHeight="1">
      <c r="B13" s="25"/>
      <c r="C13" s="26"/>
      <c r="D13" s="26"/>
      <c r="E13" s="20" t="s">
        <v>17</v>
      </c>
      <c r="F13" s="26"/>
      <c r="G13" s="26"/>
      <c r="H13" s="26"/>
      <c r="I13" s="26"/>
      <c r="J13" s="26"/>
      <c r="K13" s="26"/>
      <c r="L13" s="26"/>
      <c r="M13" s="22" t="s">
        <v>18</v>
      </c>
      <c r="N13" s="26"/>
      <c r="O13" s="132" t="s">
        <v>2</v>
      </c>
      <c r="P13" s="147"/>
      <c r="Q13" s="26"/>
      <c r="R13" s="27"/>
    </row>
    <row r="14" spans="2:18" s="1" customFormat="1" ht="6.75" customHeight="1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</row>
    <row r="15" spans="2:18" s="1" customFormat="1" ht="14.25" customHeight="1">
      <c r="B15" s="25"/>
      <c r="C15" s="26"/>
      <c r="D15" s="22" t="s">
        <v>19</v>
      </c>
      <c r="E15" s="26"/>
      <c r="F15" s="26"/>
      <c r="G15" s="26"/>
      <c r="H15" s="26"/>
      <c r="I15" s="26"/>
      <c r="J15" s="26"/>
      <c r="K15" s="26"/>
      <c r="L15" s="26"/>
      <c r="M15" s="22" t="s">
        <v>16</v>
      </c>
      <c r="N15" s="26"/>
      <c r="O15" s="132">
        <f>IF('Rekapitulácia stavby'!AN13="","",'Rekapitulácia stavby'!AN13)</f>
      </c>
      <c r="P15" s="147"/>
      <c r="Q15" s="26"/>
      <c r="R15" s="27"/>
    </row>
    <row r="16" spans="2:18" s="1" customFormat="1" ht="18" customHeight="1">
      <c r="B16" s="25"/>
      <c r="C16" s="26"/>
      <c r="D16" s="26"/>
      <c r="E16" s="20">
        <f>IF('Rekapitulácia stavby'!E14="","",'Rekapitulácia stavby'!E14)</f>
      </c>
      <c r="F16" s="26"/>
      <c r="G16" s="26"/>
      <c r="H16" s="26"/>
      <c r="I16" s="26"/>
      <c r="J16" s="26"/>
      <c r="K16" s="26"/>
      <c r="L16" s="26"/>
      <c r="M16" s="22" t="s">
        <v>18</v>
      </c>
      <c r="N16" s="26"/>
      <c r="O16" s="132">
        <f>IF('Rekapitulácia stavby'!AN14="","",'Rekapitulácia stavby'!AN14)</f>
      </c>
      <c r="P16" s="147"/>
      <c r="Q16" s="26"/>
      <c r="R16" s="27"/>
    </row>
    <row r="17" spans="2:18" s="1" customFormat="1" ht="6.75" customHeight="1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2:18" s="1" customFormat="1" ht="14.25" customHeight="1">
      <c r="B18" s="25"/>
      <c r="C18" s="26"/>
      <c r="D18" s="22" t="s">
        <v>20</v>
      </c>
      <c r="E18" s="26"/>
      <c r="F18" s="26"/>
      <c r="G18" s="26"/>
      <c r="H18" s="26"/>
      <c r="I18" s="26"/>
      <c r="J18" s="26"/>
      <c r="K18" s="26"/>
      <c r="L18" s="26"/>
      <c r="M18" s="22" t="s">
        <v>16</v>
      </c>
      <c r="N18" s="26"/>
      <c r="O18" s="132" t="s">
        <v>2</v>
      </c>
      <c r="P18" s="147"/>
      <c r="Q18" s="26"/>
      <c r="R18" s="27"/>
    </row>
    <row r="19" spans="2:18" s="1" customFormat="1" ht="18" customHeight="1">
      <c r="B19" s="25"/>
      <c r="C19" s="26"/>
      <c r="D19" s="26"/>
      <c r="E19" s="20" t="s">
        <v>21</v>
      </c>
      <c r="F19" s="26"/>
      <c r="G19" s="26"/>
      <c r="H19" s="26"/>
      <c r="I19" s="26"/>
      <c r="J19" s="26"/>
      <c r="K19" s="26"/>
      <c r="L19" s="26"/>
      <c r="M19" s="22" t="s">
        <v>18</v>
      </c>
      <c r="N19" s="26"/>
      <c r="O19" s="132" t="s">
        <v>2</v>
      </c>
      <c r="P19" s="147"/>
      <c r="Q19" s="26"/>
      <c r="R19" s="27"/>
    </row>
    <row r="20" spans="2:18" s="1" customFormat="1" ht="6.75" customHeight="1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</row>
    <row r="21" spans="2:18" s="1" customFormat="1" ht="14.25" customHeight="1">
      <c r="B21" s="25"/>
      <c r="C21" s="26"/>
      <c r="D21" s="22" t="s">
        <v>22</v>
      </c>
      <c r="E21" s="26"/>
      <c r="F21" s="26"/>
      <c r="G21" s="26"/>
      <c r="H21" s="26"/>
      <c r="I21" s="26"/>
      <c r="J21" s="26"/>
      <c r="K21" s="26"/>
      <c r="L21" s="26"/>
      <c r="M21" s="22" t="s">
        <v>16</v>
      </c>
      <c r="N21" s="26"/>
      <c r="O21" s="132" t="s">
        <v>2</v>
      </c>
      <c r="P21" s="147"/>
      <c r="Q21" s="26"/>
      <c r="R21" s="27"/>
    </row>
    <row r="22" spans="2:18" s="1" customFormat="1" ht="18" customHeight="1">
      <c r="B22" s="25"/>
      <c r="C22" s="26"/>
      <c r="D22" s="26"/>
      <c r="E22" s="20"/>
      <c r="F22" s="26"/>
      <c r="G22" s="26"/>
      <c r="H22" s="26"/>
      <c r="I22" s="26"/>
      <c r="J22" s="26"/>
      <c r="K22" s="26"/>
      <c r="L22" s="26"/>
      <c r="M22" s="22" t="s">
        <v>18</v>
      </c>
      <c r="N22" s="26"/>
      <c r="O22" s="132" t="s">
        <v>2</v>
      </c>
      <c r="P22" s="147"/>
      <c r="Q22" s="26"/>
      <c r="R22" s="27"/>
    </row>
    <row r="23" spans="2:18" s="1" customFormat="1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4.25" customHeight="1">
      <c r="B24" s="25"/>
      <c r="C24" s="26"/>
      <c r="D24" s="22" t="s">
        <v>23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22.5" customHeight="1">
      <c r="B25" s="25"/>
      <c r="C25" s="26"/>
      <c r="D25" s="26"/>
      <c r="E25" s="134" t="s">
        <v>2</v>
      </c>
      <c r="F25" s="147"/>
      <c r="G25" s="147"/>
      <c r="H25" s="147"/>
      <c r="I25" s="147"/>
      <c r="J25" s="147"/>
      <c r="K25" s="147"/>
      <c r="L25" s="147"/>
      <c r="M25" s="26"/>
      <c r="N25" s="26"/>
      <c r="O25" s="26"/>
      <c r="P25" s="26"/>
      <c r="Q25" s="26"/>
      <c r="R25" s="27"/>
    </row>
    <row r="26" spans="2:18" s="1" customFormat="1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26"/>
      <c r="R27" s="27"/>
    </row>
    <row r="28" spans="2:18" s="1" customFormat="1" ht="14.25" customHeight="1">
      <c r="B28" s="25"/>
      <c r="C28" s="26"/>
      <c r="D28" s="76" t="s">
        <v>103</v>
      </c>
      <c r="E28" s="26"/>
      <c r="F28" s="26"/>
      <c r="G28" s="26"/>
      <c r="H28" s="26"/>
      <c r="I28" s="26"/>
      <c r="J28" s="26"/>
      <c r="K28" s="26"/>
      <c r="L28" s="26"/>
      <c r="M28" s="135">
        <f>N89</f>
        <v>0</v>
      </c>
      <c r="N28" s="147"/>
      <c r="O28" s="147"/>
      <c r="P28" s="147"/>
      <c r="Q28" s="26"/>
      <c r="R28" s="27"/>
    </row>
    <row r="29" spans="2:18" s="1" customFormat="1" ht="14.25" customHeight="1">
      <c r="B29" s="25"/>
      <c r="C29" s="26"/>
      <c r="D29" s="24" t="s">
        <v>104</v>
      </c>
      <c r="E29" s="26"/>
      <c r="F29" s="26"/>
      <c r="G29" s="26"/>
      <c r="H29" s="26"/>
      <c r="I29" s="26"/>
      <c r="J29" s="26"/>
      <c r="K29" s="26"/>
      <c r="L29" s="26"/>
      <c r="M29" s="135">
        <f>N97</f>
        <v>0</v>
      </c>
      <c r="N29" s="147"/>
      <c r="O29" s="147"/>
      <c r="P29" s="147"/>
      <c r="Q29" s="26"/>
      <c r="R29" s="27"/>
    </row>
    <row r="30" spans="2:18" s="1" customFormat="1" ht="6.7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2:18" s="1" customFormat="1" ht="24.75" customHeight="1">
      <c r="B31" s="25"/>
      <c r="C31" s="26"/>
      <c r="D31" s="77" t="s">
        <v>26</v>
      </c>
      <c r="E31" s="26"/>
      <c r="F31" s="26"/>
      <c r="G31" s="26"/>
      <c r="H31" s="26"/>
      <c r="I31" s="26"/>
      <c r="J31" s="26"/>
      <c r="K31" s="26"/>
      <c r="L31" s="26"/>
      <c r="M31" s="170">
        <f>ROUND(M28+M29,2)</f>
        <v>0</v>
      </c>
      <c r="N31" s="147"/>
      <c r="O31" s="147"/>
      <c r="P31" s="147"/>
      <c r="Q31" s="26"/>
      <c r="R31" s="27"/>
    </row>
    <row r="32" spans="2:18" s="1" customFormat="1" ht="6.75" customHeight="1">
      <c r="B32" s="25"/>
      <c r="C32" s="26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26"/>
      <c r="R32" s="27"/>
    </row>
    <row r="33" spans="2:18" s="1" customFormat="1" ht="14.25" customHeight="1">
      <c r="B33" s="25"/>
      <c r="C33" s="26"/>
      <c r="D33" s="32" t="s">
        <v>27</v>
      </c>
      <c r="E33" s="32" t="s">
        <v>28</v>
      </c>
      <c r="F33" s="33">
        <v>0.2</v>
      </c>
      <c r="G33" s="78" t="s">
        <v>29</v>
      </c>
      <c r="H33" s="171">
        <f>M31</f>
        <v>0</v>
      </c>
      <c r="I33" s="147"/>
      <c r="J33" s="147"/>
      <c r="K33" s="26"/>
      <c r="L33" s="26"/>
      <c r="M33" s="171">
        <f>H33*F33</f>
        <v>0</v>
      </c>
      <c r="N33" s="147"/>
      <c r="O33" s="147"/>
      <c r="P33" s="147"/>
      <c r="Q33" s="26"/>
      <c r="R33" s="27"/>
    </row>
    <row r="34" spans="2:18" s="1" customFormat="1" ht="14.25" customHeight="1">
      <c r="B34" s="25"/>
      <c r="C34" s="26"/>
      <c r="D34" s="26"/>
      <c r="E34" s="32" t="s">
        <v>30</v>
      </c>
      <c r="F34" s="33">
        <v>0.2</v>
      </c>
      <c r="G34" s="78" t="s">
        <v>29</v>
      </c>
      <c r="H34" s="171"/>
      <c r="I34" s="147"/>
      <c r="J34" s="147"/>
      <c r="K34" s="26"/>
      <c r="L34" s="26"/>
      <c r="M34" s="171"/>
      <c r="N34" s="147"/>
      <c r="O34" s="147"/>
      <c r="P34" s="147"/>
      <c r="Q34" s="26"/>
      <c r="R34" s="27"/>
    </row>
    <row r="35" spans="2:18" s="1" customFormat="1" ht="14.25" customHeight="1" hidden="1">
      <c r="B35" s="25"/>
      <c r="C35" s="26"/>
      <c r="D35" s="26"/>
      <c r="E35" s="32" t="s">
        <v>31</v>
      </c>
      <c r="F35" s="33">
        <v>0.2</v>
      </c>
      <c r="G35" s="78" t="s">
        <v>29</v>
      </c>
      <c r="H35" s="171" t="e">
        <f>ROUND((SUM(AV97:AV98)+SUM(AV117:AV134)),2)</f>
        <v>#REF!</v>
      </c>
      <c r="I35" s="147"/>
      <c r="J35" s="147"/>
      <c r="K35" s="26"/>
      <c r="L35" s="26"/>
      <c r="M35" s="171">
        <v>0</v>
      </c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32</v>
      </c>
      <c r="F36" s="33">
        <v>0.2</v>
      </c>
      <c r="G36" s="78" t="s">
        <v>29</v>
      </c>
      <c r="H36" s="171" t="e">
        <f>ROUND((SUM(AW97:AW98)+SUM(AW117:AW134)),2)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33</v>
      </c>
      <c r="F37" s="33">
        <v>0</v>
      </c>
      <c r="G37" s="78" t="s">
        <v>29</v>
      </c>
      <c r="H37" s="171" t="e">
        <f>ROUND((SUM(AX97:AX98)+SUM(AX117:AX134)),2)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6.7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2:18" s="1" customFormat="1" ht="24.75" customHeight="1">
      <c r="B39" s="25"/>
      <c r="C39" s="75"/>
      <c r="D39" s="79" t="s">
        <v>34</v>
      </c>
      <c r="E39" s="64"/>
      <c r="F39" s="64"/>
      <c r="G39" s="80" t="s">
        <v>35</v>
      </c>
      <c r="H39" s="81" t="s">
        <v>36</v>
      </c>
      <c r="I39" s="64"/>
      <c r="J39" s="64"/>
      <c r="K39" s="64"/>
      <c r="L39" s="172">
        <f>SUM(M31:M37)</f>
        <v>0</v>
      </c>
      <c r="M39" s="152"/>
      <c r="N39" s="152"/>
      <c r="O39" s="152"/>
      <c r="P39" s="154"/>
      <c r="Q39" s="75"/>
      <c r="R39" s="27"/>
    </row>
    <row r="40" spans="2:18" s="1" customFormat="1" ht="14.2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ht="13.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413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s="1" customFormat="1" ht="36.75" customHeight="1">
      <c r="B80" s="25"/>
      <c r="C80" s="59" t="s">
        <v>99</v>
      </c>
      <c r="D80" s="26"/>
      <c r="E80" s="26"/>
      <c r="F80" s="148" t="str">
        <f>F8</f>
        <v>02-6 - Vegetačná strecha Objekt K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26"/>
      <c r="R80" s="27"/>
    </row>
    <row r="81" spans="2:18" s="1" customFormat="1" ht="6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7"/>
    </row>
    <row r="82" spans="2:18" s="1" customFormat="1" ht="18" customHeight="1">
      <c r="B82" s="25"/>
      <c r="C82" s="22" t="s">
        <v>12</v>
      </c>
      <c r="D82" s="26"/>
      <c r="E82" s="26"/>
      <c r="F82" s="20" t="str">
        <f>F10</f>
        <v>Kalinovska 9, Košice</v>
      </c>
      <c r="G82" s="26"/>
      <c r="H82" s="26"/>
      <c r="I82" s="26"/>
      <c r="J82" s="26"/>
      <c r="K82" s="22" t="s">
        <v>14</v>
      </c>
      <c r="L82" s="26"/>
      <c r="M82" s="169">
        <f>IF(O10="","",O10)</f>
        <v>0</v>
      </c>
      <c r="N82" s="147"/>
      <c r="O82" s="147"/>
      <c r="P82" s="147"/>
      <c r="Q82" s="26"/>
      <c r="R82" s="27"/>
    </row>
    <row r="83" spans="2:18" s="1" customFormat="1" ht="6.7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7"/>
    </row>
    <row r="84" spans="2:18" s="1" customFormat="1" ht="15">
      <c r="B84" s="25"/>
      <c r="C84" s="22" t="s">
        <v>15</v>
      </c>
      <c r="D84" s="26"/>
      <c r="E84" s="26"/>
      <c r="F84" s="20" t="str">
        <f>E13</f>
        <v>Mesto Košice, Trieda SNP 48/A, Košice</v>
      </c>
      <c r="G84" s="26"/>
      <c r="H84" s="26"/>
      <c r="I84" s="26"/>
      <c r="J84" s="26"/>
      <c r="K84" s="22" t="s">
        <v>20</v>
      </c>
      <c r="L84" s="26"/>
      <c r="M84" s="132" t="str">
        <f>E19</f>
        <v>Progressum s.r.o. </v>
      </c>
      <c r="N84" s="147"/>
      <c r="O84" s="147"/>
      <c r="P84" s="147"/>
      <c r="Q84" s="147"/>
      <c r="R84" s="27"/>
    </row>
    <row r="85" spans="2:18" s="1" customFormat="1" ht="14.25" customHeight="1">
      <c r="B85" s="25"/>
      <c r="C85" s="22" t="s">
        <v>19</v>
      </c>
      <c r="D85" s="26"/>
      <c r="E85" s="26"/>
      <c r="F85" s="20">
        <f>IF(E16="","",E16)</f>
      </c>
      <c r="G85" s="26"/>
      <c r="H85" s="26"/>
      <c r="I85" s="26"/>
      <c r="J85" s="26"/>
      <c r="K85" s="22" t="s">
        <v>22</v>
      </c>
      <c r="L85" s="26"/>
      <c r="M85" s="132">
        <f>E22</f>
        <v>0</v>
      </c>
      <c r="N85" s="147"/>
      <c r="O85" s="147"/>
      <c r="P85" s="147"/>
      <c r="Q85" s="147"/>
      <c r="R85" s="27"/>
    </row>
    <row r="86" spans="2:18" s="1" customFormat="1" ht="9.7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7"/>
    </row>
    <row r="87" spans="2:18" s="1" customFormat="1" ht="29.25" customHeight="1">
      <c r="B87" s="25"/>
      <c r="C87" s="174" t="s">
        <v>106</v>
      </c>
      <c r="D87" s="175"/>
      <c r="E87" s="175"/>
      <c r="F87" s="175"/>
      <c r="G87" s="175"/>
      <c r="H87" s="75"/>
      <c r="I87" s="75"/>
      <c r="J87" s="75"/>
      <c r="K87" s="75"/>
      <c r="L87" s="75"/>
      <c r="M87" s="75"/>
      <c r="N87" s="174" t="s">
        <v>107</v>
      </c>
      <c r="O87" s="147"/>
      <c r="P87" s="147"/>
      <c r="Q87" s="147"/>
      <c r="R87" s="27"/>
    </row>
    <row r="88" spans="2:18" s="1" customFormat="1" ht="9.7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7"/>
    </row>
    <row r="89" spans="2:36" s="1" customFormat="1" ht="29.25" customHeight="1">
      <c r="B89" s="25"/>
      <c r="C89" s="82" t="s">
        <v>108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166">
        <f>N90+N94</f>
        <v>0</v>
      </c>
      <c r="O89" s="147"/>
      <c r="P89" s="147"/>
      <c r="Q89" s="147"/>
      <c r="R89" s="27"/>
      <c r="AJ89" s="12" t="s">
        <v>109</v>
      </c>
    </row>
    <row r="90" spans="2:18" s="7" customFormat="1" ht="24.75" customHeight="1">
      <c r="B90" s="83"/>
      <c r="C90" s="84"/>
      <c r="D90" s="85" t="s">
        <v>110</v>
      </c>
      <c r="E90" s="84"/>
      <c r="F90" s="84"/>
      <c r="G90" s="84"/>
      <c r="H90" s="84"/>
      <c r="I90" s="84"/>
      <c r="J90" s="84"/>
      <c r="K90" s="84"/>
      <c r="L90" s="84"/>
      <c r="M90" s="84"/>
      <c r="N90" s="195">
        <f>SUM(N91:Q93)</f>
        <v>0</v>
      </c>
      <c r="O90" s="196"/>
      <c r="P90" s="196"/>
      <c r="Q90" s="196"/>
      <c r="R90" s="86"/>
    </row>
    <row r="91" spans="2:18" s="8" customFormat="1" ht="19.5" customHeight="1">
      <c r="B91" s="87"/>
      <c r="C91" s="72"/>
      <c r="D91" s="88" t="s">
        <v>112</v>
      </c>
      <c r="E91" s="72"/>
      <c r="F91" s="72"/>
      <c r="G91" s="72"/>
      <c r="H91" s="72"/>
      <c r="I91" s="72"/>
      <c r="J91" s="72"/>
      <c r="K91" s="72"/>
      <c r="L91" s="72"/>
      <c r="M91" s="72"/>
      <c r="N91" s="159">
        <f>N119</f>
        <v>0</v>
      </c>
      <c r="O91" s="160"/>
      <c r="P91" s="160"/>
      <c r="Q91" s="160"/>
      <c r="R91" s="89"/>
    </row>
    <row r="92" spans="2:18" s="8" customFormat="1" ht="19.5" customHeight="1">
      <c r="B92" s="87"/>
      <c r="C92" s="72"/>
      <c r="D92" s="88" t="s">
        <v>113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N124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114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N126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116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N129</f>
        <v>0</v>
      </c>
      <c r="O95" s="160"/>
      <c r="P95" s="160"/>
      <c r="Q95" s="160"/>
      <c r="R95" s="89"/>
    </row>
    <row r="96" spans="2:18" s="1" customFormat="1" ht="21.75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7"/>
    </row>
    <row r="97" spans="2:18" s="1" customFormat="1" ht="29.25" customHeight="1">
      <c r="B97" s="25"/>
      <c r="C97" s="82" t="s">
        <v>122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176">
        <v>0</v>
      </c>
      <c r="O97" s="147"/>
      <c r="P97" s="147"/>
      <c r="Q97" s="147"/>
      <c r="R97" s="27"/>
    </row>
    <row r="98" spans="2:18" s="1" customFormat="1" ht="18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</row>
    <row r="99" spans="2:18" s="1" customFormat="1" ht="29.25" customHeight="1">
      <c r="B99" s="25"/>
      <c r="C99" s="74" t="s">
        <v>94</v>
      </c>
      <c r="D99" s="75"/>
      <c r="E99" s="75"/>
      <c r="F99" s="75"/>
      <c r="G99" s="75"/>
      <c r="H99" s="75"/>
      <c r="I99" s="75"/>
      <c r="J99" s="75"/>
      <c r="K99" s="75"/>
      <c r="L99" s="167">
        <f>ROUND(SUM(N89+N97),2)</f>
        <v>0</v>
      </c>
      <c r="M99" s="175"/>
      <c r="N99" s="175"/>
      <c r="O99" s="175"/>
      <c r="P99" s="175"/>
      <c r="Q99" s="175"/>
      <c r="R99" s="27"/>
    </row>
    <row r="100" spans="2:18" s="1" customFormat="1" ht="6.75" customHeight="1"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1"/>
    </row>
    <row r="104" spans="2:18" s="1" customFormat="1" ht="6.75" customHeight="1"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4"/>
    </row>
    <row r="105" spans="2:18" s="1" customFormat="1" ht="36.75" customHeight="1">
      <c r="B105" s="25"/>
      <c r="C105" s="130" t="s">
        <v>123</v>
      </c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27"/>
    </row>
    <row r="106" spans="2:18" s="1" customFormat="1" ht="6.75" customHeight="1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7"/>
    </row>
    <row r="107" spans="2:18" s="1" customFormat="1" ht="30" customHeight="1">
      <c r="B107" s="25"/>
      <c r="C107" s="22" t="s">
        <v>9</v>
      </c>
      <c r="D107" s="26"/>
      <c r="E107" s="26"/>
      <c r="F107" s="168" t="str">
        <f>F6</f>
        <v>Prvky zelenej infraštruktúry - MŠ Kalinovská 9, Košice</v>
      </c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26"/>
      <c r="R107" s="27"/>
    </row>
    <row r="108" spans="2:18" ht="30" customHeight="1">
      <c r="B108" s="16"/>
      <c r="C108" s="22" t="s">
        <v>97</v>
      </c>
      <c r="D108" s="17"/>
      <c r="E108" s="17"/>
      <c r="F108" s="168" t="s">
        <v>413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7"/>
      <c r="R108" s="18"/>
    </row>
    <row r="109" spans="2:18" s="1" customFormat="1" ht="36.75" customHeight="1">
      <c r="B109" s="25"/>
      <c r="C109" s="59" t="s">
        <v>99</v>
      </c>
      <c r="D109" s="26"/>
      <c r="E109" s="26"/>
      <c r="F109" s="148" t="str">
        <f>F8</f>
        <v>02-6 - Vegetačná strecha Objekt K</v>
      </c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26"/>
      <c r="R109" s="27"/>
    </row>
    <row r="110" spans="2:18" s="1" customFormat="1" ht="6.75" customHeight="1">
      <c r="B110" s="25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/>
    </row>
    <row r="111" spans="2:18" s="1" customFormat="1" ht="18" customHeight="1">
      <c r="B111" s="25"/>
      <c r="C111" s="22" t="s">
        <v>12</v>
      </c>
      <c r="D111" s="26"/>
      <c r="E111" s="26"/>
      <c r="F111" s="20" t="str">
        <f>F10</f>
        <v>Kalinovska 9, Košice</v>
      </c>
      <c r="G111" s="26"/>
      <c r="H111" s="26"/>
      <c r="I111" s="26"/>
      <c r="J111" s="26"/>
      <c r="K111" s="22" t="s">
        <v>14</v>
      </c>
      <c r="L111" s="26"/>
      <c r="M111" s="169">
        <f>IF(O10="","",O10)</f>
        <v>0</v>
      </c>
      <c r="N111" s="147"/>
      <c r="O111" s="147"/>
      <c r="P111" s="147"/>
      <c r="Q111" s="26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15">
      <c r="B113" s="25"/>
      <c r="C113" s="22" t="s">
        <v>15</v>
      </c>
      <c r="D113" s="26"/>
      <c r="E113" s="26"/>
      <c r="F113" s="20" t="str">
        <f>E13</f>
        <v>Mesto Košice, Trieda SNP 48/A, Košice</v>
      </c>
      <c r="G113" s="26"/>
      <c r="H113" s="26"/>
      <c r="I113" s="26"/>
      <c r="J113" s="26"/>
      <c r="K113" s="22" t="s">
        <v>20</v>
      </c>
      <c r="L113" s="26"/>
      <c r="M113" s="132" t="str">
        <f>E19</f>
        <v>Progressum s.r.o. </v>
      </c>
      <c r="N113" s="147"/>
      <c r="O113" s="147"/>
      <c r="P113" s="147"/>
      <c r="Q113" s="147"/>
      <c r="R113" s="27"/>
    </row>
    <row r="114" spans="2:18" s="1" customFormat="1" ht="14.25" customHeight="1">
      <c r="B114" s="25"/>
      <c r="C114" s="22" t="s">
        <v>19</v>
      </c>
      <c r="D114" s="26"/>
      <c r="E114" s="26"/>
      <c r="F114" s="20">
        <f>IF(E16="","",E16)</f>
      </c>
      <c r="G114" s="26"/>
      <c r="H114" s="26"/>
      <c r="I114" s="26"/>
      <c r="J114" s="26"/>
      <c r="K114" s="22" t="s">
        <v>22</v>
      </c>
      <c r="L114" s="26"/>
      <c r="M114" s="132">
        <f>E22</f>
        <v>0</v>
      </c>
      <c r="N114" s="147"/>
      <c r="O114" s="147"/>
      <c r="P114" s="147"/>
      <c r="Q114" s="147"/>
      <c r="R114" s="27"/>
    </row>
    <row r="115" spans="2:18" s="1" customFormat="1" ht="9.75" customHeight="1">
      <c r="B115" s="25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7"/>
    </row>
    <row r="116" spans="2:18" s="9" customFormat="1" ht="29.25" customHeight="1">
      <c r="B116" s="90"/>
      <c r="C116" s="91" t="s">
        <v>124</v>
      </c>
      <c r="D116" s="92" t="s">
        <v>125</v>
      </c>
      <c r="E116" s="92" t="s">
        <v>44</v>
      </c>
      <c r="F116" s="182" t="s">
        <v>126</v>
      </c>
      <c r="G116" s="183"/>
      <c r="H116" s="183"/>
      <c r="I116" s="183"/>
      <c r="J116" s="92" t="s">
        <v>127</v>
      </c>
      <c r="K116" s="92" t="s">
        <v>128</v>
      </c>
      <c r="L116" s="184" t="s">
        <v>129</v>
      </c>
      <c r="M116" s="183"/>
      <c r="N116" s="182" t="s">
        <v>107</v>
      </c>
      <c r="O116" s="183"/>
      <c r="P116" s="183"/>
      <c r="Q116" s="185"/>
      <c r="R116" s="93"/>
    </row>
    <row r="117" spans="2:52" s="1" customFormat="1" ht="29.25" customHeight="1">
      <c r="B117" s="25"/>
      <c r="C117" s="65" t="s">
        <v>103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92">
        <f>N118+N128</f>
        <v>0</v>
      </c>
      <c r="O117" s="193"/>
      <c r="P117" s="193"/>
      <c r="Q117" s="193"/>
      <c r="R117" s="27"/>
      <c r="AI117" s="12" t="s">
        <v>49</v>
      </c>
      <c r="AJ117" s="12" t="s">
        <v>109</v>
      </c>
      <c r="AZ117" s="94">
        <f>AZ118+AZ128</f>
        <v>0</v>
      </c>
    </row>
    <row r="118" spans="2:52" s="10" customFormat="1" ht="36.75" customHeight="1">
      <c r="B118" s="95"/>
      <c r="C118" s="96"/>
      <c r="D118" s="97" t="s">
        <v>110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197">
        <f>N119+N124+N126</f>
        <v>0</v>
      </c>
      <c r="O118" s="195"/>
      <c r="P118" s="195"/>
      <c r="Q118" s="195"/>
      <c r="R118" s="98"/>
      <c r="AG118" s="99" t="s">
        <v>53</v>
      </c>
      <c r="AI118" s="100" t="s">
        <v>49</v>
      </c>
      <c r="AJ118" s="100" t="s">
        <v>50</v>
      </c>
      <c r="AN118" s="99" t="s">
        <v>130</v>
      </c>
      <c r="AZ118" s="101">
        <f>AZ119+AZ124+AZ126</f>
        <v>0</v>
      </c>
    </row>
    <row r="119" spans="2:52" s="10" customFormat="1" ht="19.5" customHeight="1">
      <c r="B119" s="95"/>
      <c r="C119" s="96"/>
      <c r="D119" s="102" t="s">
        <v>112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98">
        <f>SUM(N120:Q123)</f>
        <v>0</v>
      </c>
      <c r="O119" s="199"/>
      <c r="P119" s="199"/>
      <c r="Q119" s="199"/>
      <c r="R119" s="98"/>
      <c r="AG119" s="99" t="s">
        <v>53</v>
      </c>
      <c r="AI119" s="100" t="s">
        <v>49</v>
      </c>
      <c r="AJ119" s="100" t="s">
        <v>53</v>
      </c>
      <c r="AN119" s="99" t="s">
        <v>130</v>
      </c>
      <c r="AZ119" s="101">
        <f>SUM(AZ120:AZ123)</f>
        <v>0</v>
      </c>
    </row>
    <row r="120" spans="2:54" s="1" customFormat="1" ht="44.25" customHeight="1">
      <c r="B120" s="103"/>
      <c r="C120" s="104" t="s">
        <v>53</v>
      </c>
      <c r="D120" s="104" t="s">
        <v>131</v>
      </c>
      <c r="E120" s="105" t="s">
        <v>527</v>
      </c>
      <c r="F120" s="177" t="s">
        <v>528</v>
      </c>
      <c r="G120" s="178"/>
      <c r="H120" s="178"/>
      <c r="I120" s="178"/>
      <c r="J120" s="106" t="s">
        <v>132</v>
      </c>
      <c r="K120" s="107">
        <v>0.969</v>
      </c>
      <c r="L120" s="179"/>
      <c r="M120" s="180"/>
      <c r="N120" s="181">
        <f>ROUND(L120*K120,2)</f>
        <v>0</v>
      </c>
      <c r="O120" s="178"/>
      <c r="P120" s="178"/>
      <c r="Q120" s="178"/>
      <c r="R120" s="108"/>
      <c r="AG120" s="12" t="s">
        <v>60</v>
      </c>
      <c r="AI120" s="12" t="s">
        <v>131</v>
      </c>
      <c r="AJ120" s="12" t="s">
        <v>55</v>
      </c>
      <c r="AN120" s="12" t="s">
        <v>130</v>
      </c>
      <c r="AT120" s="109" t="e">
        <f>IF(#REF!="základná",N120,0)</f>
        <v>#REF!</v>
      </c>
      <c r="AU120" s="109" t="e">
        <f>IF(#REF!="znížená",N120,0)</f>
        <v>#REF!</v>
      </c>
      <c r="AV120" s="109" t="e">
        <f>IF(#REF!="zákl. prenesená",N120,0)</f>
        <v>#REF!</v>
      </c>
      <c r="AW120" s="109" t="e">
        <f>IF(#REF!="zníž. prenesená",N120,0)</f>
        <v>#REF!</v>
      </c>
      <c r="AX120" s="109" t="e">
        <f>IF(#REF!="nulová",N120,0)</f>
        <v>#REF!</v>
      </c>
      <c r="AY120" s="12" t="s">
        <v>55</v>
      </c>
      <c r="AZ120" s="109">
        <f>ROUND(L120*K120,2)</f>
        <v>0</v>
      </c>
      <c r="BA120" s="12" t="s">
        <v>60</v>
      </c>
      <c r="BB120" s="12" t="s">
        <v>53</v>
      </c>
    </row>
    <row r="121" spans="2:54" s="1" customFormat="1" ht="57" customHeight="1">
      <c r="B121" s="103"/>
      <c r="C121" s="104" t="s">
        <v>55</v>
      </c>
      <c r="D121" s="104" t="s">
        <v>131</v>
      </c>
      <c r="E121" s="105" t="s">
        <v>529</v>
      </c>
      <c r="F121" s="177" t="s">
        <v>530</v>
      </c>
      <c r="G121" s="178"/>
      <c r="H121" s="178"/>
      <c r="I121" s="178"/>
      <c r="J121" s="106" t="s">
        <v>132</v>
      </c>
      <c r="K121" s="107">
        <v>3.12</v>
      </c>
      <c r="L121" s="179"/>
      <c r="M121" s="180"/>
      <c r="N121" s="181">
        <f>ROUND(L121*K121,2)</f>
        <v>0</v>
      </c>
      <c r="O121" s="178"/>
      <c r="P121" s="178"/>
      <c r="Q121" s="178"/>
      <c r="R121" s="108"/>
      <c r="AG121" s="12" t="s">
        <v>60</v>
      </c>
      <c r="AI121" s="12" t="s">
        <v>131</v>
      </c>
      <c r="AJ121" s="12" t="s">
        <v>55</v>
      </c>
      <c r="AN121" s="12" t="s">
        <v>130</v>
      </c>
      <c r="AT121" s="109" t="e">
        <f>IF(#REF!="základná",N121,0)</f>
        <v>#REF!</v>
      </c>
      <c r="AU121" s="109" t="e">
        <f>IF(#REF!="znížená",N121,0)</f>
        <v>#REF!</v>
      </c>
      <c r="AV121" s="109" t="e">
        <f>IF(#REF!="zákl. prenesená",N121,0)</f>
        <v>#REF!</v>
      </c>
      <c r="AW121" s="109" t="e">
        <f>IF(#REF!="zníž. prenesená",N121,0)</f>
        <v>#REF!</v>
      </c>
      <c r="AX121" s="109" t="e">
        <f>IF(#REF!="nulová",N121,0)</f>
        <v>#REF!</v>
      </c>
      <c r="AY121" s="12" t="s">
        <v>55</v>
      </c>
      <c r="AZ121" s="109">
        <f>ROUND(L121*K121,2)</f>
        <v>0</v>
      </c>
      <c r="BA121" s="12" t="s">
        <v>60</v>
      </c>
      <c r="BB121" s="12" t="s">
        <v>55</v>
      </c>
    </row>
    <row r="122" spans="2:54" s="1" customFormat="1" ht="22.5" customHeight="1">
      <c r="B122" s="103"/>
      <c r="C122" s="104" t="s">
        <v>57</v>
      </c>
      <c r="D122" s="104" t="s">
        <v>131</v>
      </c>
      <c r="E122" s="105" t="s">
        <v>236</v>
      </c>
      <c r="F122" s="177" t="s">
        <v>531</v>
      </c>
      <c r="G122" s="178"/>
      <c r="H122" s="178"/>
      <c r="I122" s="178"/>
      <c r="J122" s="106" t="s">
        <v>156</v>
      </c>
      <c r="K122" s="107">
        <v>20.4</v>
      </c>
      <c r="L122" s="179"/>
      <c r="M122" s="180"/>
      <c r="N122" s="181">
        <f>ROUND(L122*K122,2)</f>
        <v>0</v>
      </c>
      <c r="O122" s="178"/>
      <c r="P122" s="178"/>
      <c r="Q122" s="178"/>
      <c r="R122" s="108"/>
      <c r="AG122" s="12" t="s">
        <v>60</v>
      </c>
      <c r="AI122" s="12" t="s">
        <v>131</v>
      </c>
      <c r="AJ122" s="12" t="s">
        <v>55</v>
      </c>
      <c r="AN122" s="12" t="s">
        <v>130</v>
      </c>
      <c r="AT122" s="109" t="e">
        <f>IF(#REF!="základná",N122,0)</f>
        <v>#REF!</v>
      </c>
      <c r="AU122" s="109" t="e">
        <f>IF(#REF!="znížená",N122,0)</f>
        <v>#REF!</v>
      </c>
      <c r="AV122" s="109" t="e">
        <f>IF(#REF!="zákl. prenesená",N122,0)</f>
        <v>#REF!</v>
      </c>
      <c r="AW122" s="109" t="e">
        <f>IF(#REF!="zníž. prenesená",N122,0)</f>
        <v>#REF!</v>
      </c>
      <c r="AX122" s="109" t="e">
        <f>IF(#REF!="nulová",N122,0)</f>
        <v>#REF!</v>
      </c>
      <c r="AY122" s="12" t="s">
        <v>55</v>
      </c>
      <c r="AZ122" s="109">
        <f>ROUND(L122*K122,2)</f>
        <v>0</v>
      </c>
      <c r="BA122" s="12" t="s">
        <v>60</v>
      </c>
      <c r="BB122" s="12" t="s">
        <v>57</v>
      </c>
    </row>
    <row r="123" spans="2:54" s="1" customFormat="1" ht="22.5" customHeight="1">
      <c r="B123" s="103"/>
      <c r="C123" s="104" t="s">
        <v>60</v>
      </c>
      <c r="D123" s="104" t="s">
        <v>131</v>
      </c>
      <c r="E123" s="105" t="s">
        <v>532</v>
      </c>
      <c r="F123" s="177" t="s">
        <v>533</v>
      </c>
      <c r="G123" s="178"/>
      <c r="H123" s="178"/>
      <c r="I123" s="178"/>
      <c r="J123" s="106" t="s">
        <v>133</v>
      </c>
      <c r="K123" s="107">
        <v>26</v>
      </c>
      <c r="L123" s="179"/>
      <c r="M123" s="180"/>
      <c r="N123" s="181">
        <f>ROUND(L123*K123,2)</f>
        <v>0</v>
      </c>
      <c r="O123" s="178"/>
      <c r="P123" s="178"/>
      <c r="Q123" s="178"/>
      <c r="R123" s="108"/>
      <c r="AG123" s="12" t="s">
        <v>60</v>
      </c>
      <c r="AI123" s="12" t="s">
        <v>131</v>
      </c>
      <c r="AJ123" s="12" t="s">
        <v>55</v>
      </c>
      <c r="AN123" s="12" t="s">
        <v>130</v>
      </c>
      <c r="AT123" s="109" t="e">
        <f>IF(#REF!="základná",N123,0)</f>
        <v>#REF!</v>
      </c>
      <c r="AU123" s="109" t="e">
        <f>IF(#REF!="znížená",N123,0)</f>
        <v>#REF!</v>
      </c>
      <c r="AV123" s="109" t="e">
        <f>IF(#REF!="zákl. prenesená",N123,0)</f>
        <v>#REF!</v>
      </c>
      <c r="AW123" s="109" t="e">
        <f>IF(#REF!="zníž. prenesená",N123,0)</f>
        <v>#REF!</v>
      </c>
      <c r="AX123" s="109" t="e">
        <f>IF(#REF!="nulová",N123,0)</f>
        <v>#REF!</v>
      </c>
      <c r="AY123" s="12" t="s">
        <v>55</v>
      </c>
      <c r="AZ123" s="109">
        <f>ROUND(L123*K123,2)</f>
        <v>0</v>
      </c>
      <c r="BA123" s="12" t="s">
        <v>60</v>
      </c>
      <c r="BB123" s="12" t="s">
        <v>60</v>
      </c>
    </row>
    <row r="124" spans="2:52" s="10" customFormat="1" ht="29.25" customHeight="1">
      <c r="B124" s="95"/>
      <c r="C124" s="96"/>
      <c r="D124" s="102" t="s">
        <v>113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88">
        <f>SUM(N125)</f>
        <v>0</v>
      </c>
      <c r="O124" s="189"/>
      <c r="P124" s="189"/>
      <c r="Q124" s="189"/>
      <c r="R124" s="98"/>
      <c r="AG124" s="99" t="s">
        <v>53</v>
      </c>
      <c r="AI124" s="100" t="s">
        <v>49</v>
      </c>
      <c r="AJ124" s="100" t="s">
        <v>53</v>
      </c>
      <c r="AN124" s="99" t="s">
        <v>130</v>
      </c>
      <c r="AZ124" s="101">
        <f>AZ125</f>
        <v>0</v>
      </c>
    </row>
    <row r="125" spans="2:54" s="1" customFormat="1" ht="31.5" customHeight="1">
      <c r="B125" s="103"/>
      <c r="C125" s="104" t="s">
        <v>62</v>
      </c>
      <c r="D125" s="104" t="s">
        <v>131</v>
      </c>
      <c r="E125" s="105" t="s">
        <v>534</v>
      </c>
      <c r="F125" s="177" t="s">
        <v>535</v>
      </c>
      <c r="G125" s="178"/>
      <c r="H125" s="178"/>
      <c r="I125" s="178"/>
      <c r="J125" s="106" t="s">
        <v>156</v>
      </c>
      <c r="K125" s="107">
        <v>12.4</v>
      </c>
      <c r="L125" s="179"/>
      <c r="M125" s="180"/>
      <c r="N125" s="181">
        <f>ROUND(L125*K125,2)</f>
        <v>0</v>
      </c>
      <c r="O125" s="178"/>
      <c r="P125" s="178"/>
      <c r="Q125" s="178"/>
      <c r="R125" s="108"/>
      <c r="AG125" s="12" t="s">
        <v>60</v>
      </c>
      <c r="AI125" s="12" t="s">
        <v>131</v>
      </c>
      <c r="AJ125" s="12" t="s">
        <v>55</v>
      </c>
      <c r="AN125" s="12" t="s">
        <v>130</v>
      </c>
      <c r="AT125" s="109" t="e">
        <f>IF(#REF!="základná",N125,0)</f>
        <v>#REF!</v>
      </c>
      <c r="AU125" s="109" t="e">
        <f>IF(#REF!="znížená",N125,0)</f>
        <v>#REF!</v>
      </c>
      <c r="AV125" s="109" t="e">
        <f>IF(#REF!="zákl. prenesená",N125,0)</f>
        <v>#REF!</v>
      </c>
      <c r="AW125" s="109" t="e">
        <f>IF(#REF!="zníž. prenesená",N125,0)</f>
        <v>#REF!</v>
      </c>
      <c r="AX125" s="109" t="e">
        <f>IF(#REF!="nulová",N125,0)</f>
        <v>#REF!</v>
      </c>
      <c r="AY125" s="12" t="s">
        <v>55</v>
      </c>
      <c r="AZ125" s="109">
        <f>ROUND(L125*K125,2)</f>
        <v>0</v>
      </c>
      <c r="BA125" s="12" t="s">
        <v>60</v>
      </c>
      <c r="BB125" s="12" t="s">
        <v>62</v>
      </c>
    </row>
    <row r="126" spans="2:52" s="10" customFormat="1" ht="29.25" customHeight="1">
      <c r="B126" s="95"/>
      <c r="C126" s="96"/>
      <c r="D126" s="102" t="s">
        <v>114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SUM(N127)</f>
        <v>0</v>
      </c>
      <c r="O126" s="189"/>
      <c r="P126" s="189"/>
      <c r="Q126" s="189"/>
      <c r="R126" s="98"/>
      <c r="AG126" s="99" t="s">
        <v>53</v>
      </c>
      <c r="AI126" s="100" t="s">
        <v>49</v>
      </c>
      <c r="AJ126" s="100" t="s">
        <v>53</v>
      </c>
      <c r="AN126" s="99" t="s">
        <v>130</v>
      </c>
      <c r="AZ126" s="101">
        <f>AZ127</f>
        <v>0</v>
      </c>
    </row>
    <row r="127" spans="2:54" s="1" customFormat="1" ht="31.5" customHeight="1">
      <c r="B127" s="103"/>
      <c r="C127" s="104" t="s">
        <v>64</v>
      </c>
      <c r="D127" s="104" t="s">
        <v>131</v>
      </c>
      <c r="E127" s="105" t="s">
        <v>536</v>
      </c>
      <c r="F127" s="177" t="s">
        <v>537</v>
      </c>
      <c r="G127" s="178"/>
      <c r="H127" s="178"/>
      <c r="I127" s="178"/>
      <c r="J127" s="106" t="s">
        <v>151</v>
      </c>
      <c r="K127" s="107">
        <v>5.754</v>
      </c>
      <c r="L127" s="207"/>
      <c r="M127" s="208"/>
      <c r="N127" s="181">
        <f>ROUND(L127*K127,2)</f>
        <v>0</v>
      </c>
      <c r="O127" s="178"/>
      <c r="P127" s="178"/>
      <c r="Q127" s="178"/>
      <c r="R127" s="108"/>
      <c r="AG127" s="12" t="s">
        <v>60</v>
      </c>
      <c r="AI127" s="12" t="s">
        <v>131</v>
      </c>
      <c r="AJ127" s="12" t="s">
        <v>55</v>
      </c>
      <c r="AN127" s="12" t="s">
        <v>130</v>
      </c>
      <c r="AT127" s="109" t="e">
        <f>IF(#REF!="základná",N127,0)</f>
        <v>#REF!</v>
      </c>
      <c r="AU127" s="109" t="e">
        <f>IF(#REF!="znížená",N127,0)</f>
        <v>#REF!</v>
      </c>
      <c r="AV127" s="109" t="e">
        <f>IF(#REF!="zákl. prenesená",N127,0)</f>
        <v>#REF!</v>
      </c>
      <c r="AW127" s="109" t="e">
        <f>IF(#REF!="zníž. prenesená",N127,0)</f>
        <v>#REF!</v>
      </c>
      <c r="AX127" s="109" t="e">
        <f>IF(#REF!="nulová",N127,0)</f>
        <v>#REF!</v>
      </c>
      <c r="AY127" s="12" t="s">
        <v>55</v>
      </c>
      <c r="AZ127" s="109">
        <f>ROUND(L127*K127,2)</f>
        <v>0</v>
      </c>
      <c r="BA127" s="12" t="s">
        <v>60</v>
      </c>
      <c r="BB127" s="12" t="s">
        <v>64</v>
      </c>
    </row>
    <row r="128" spans="2:52" s="10" customFormat="1" ht="36.75" customHeight="1">
      <c r="B128" s="95"/>
      <c r="C128" s="96"/>
      <c r="D128" s="97" t="s">
        <v>115</v>
      </c>
      <c r="E128" s="97"/>
      <c r="F128" s="97"/>
      <c r="G128" s="97"/>
      <c r="H128" s="97"/>
      <c r="I128" s="97"/>
      <c r="J128" s="97"/>
      <c r="K128" s="97"/>
      <c r="L128" s="97"/>
      <c r="M128" s="97"/>
      <c r="N128" s="190">
        <f>N129</f>
        <v>0</v>
      </c>
      <c r="O128" s="191"/>
      <c r="P128" s="191"/>
      <c r="Q128" s="191"/>
      <c r="R128" s="98"/>
      <c r="AG128" s="99" t="s">
        <v>53</v>
      </c>
      <c r="AI128" s="100" t="s">
        <v>49</v>
      </c>
      <c r="AJ128" s="100" t="s">
        <v>50</v>
      </c>
      <c r="AN128" s="99" t="s">
        <v>130</v>
      </c>
      <c r="AZ128" s="101">
        <f>AZ129</f>
        <v>0</v>
      </c>
    </row>
    <row r="129" spans="2:52" s="10" customFormat="1" ht="19.5" customHeight="1">
      <c r="B129" s="95"/>
      <c r="C129" s="96"/>
      <c r="D129" s="102" t="s">
        <v>116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98">
        <f>SUM(N130:Q134)</f>
        <v>0</v>
      </c>
      <c r="O129" s="199"/>
      <c r="P129" s="199"/>
      <c r="Q129" s="199"/>
      <c r="R129" s="98"/>
      <c r="AG129" s="99" t="s">
        <v>53</v>
      </c>
      <c r="AI129" s="100" t="s">
        <v>49</v>
      </c>
      <c r="AJ129" s="100" t="s">
        <v>53</v>
      </c>
      <c r="AN129" s="99" t="s">
        <v>130</v>
      </c>
      <c r="AZ129" s="101">
        <f>SUM(AZ130:AZ134)</f>
        <v>0</v>
      </c>
    </row>
    <row r="130" spans="2:54" s="1" customFormat="1" ht="31.5" customHeight="1">
      <c r="B130" s="103"/>
      <c r="C130" s="104" t="s">
        <v>134</v>
      </c>
      <c r="D130" s="104" t="s">
        <v>131</v>
      </c>
      <c r="E130" s="105" t="s">
        <v>538</v>
      </c>
      <c r="F130" s="177" t="s">
        <v>297</v>
      </c>
      <c r="G130" s="178"/>
      <c r="H130" s="178"/>
      <c r="I130" s="178"/>
      <c r="J130" s="106" t="s">
        <v>133</v>
      </c>
      <c r="K130" s="107">
        <v>75.56</v>
      </c>
      <c r="L130" s="179"/>
      <c r="M130" s="180"/>
      <c r="N130" s="181">
        <f>ROUND(L130*K130,2)</f>
        <v>0</v>
      </c>
      <c r="O130" s="178"/>
      <c r="P130" s="178"/>
      <c r="Q130" s="178"/>
      <c r="R130" s="108"/>
      <c r="AG130" s="12" t="s">
        <v>60</v>
      </c>
      <c r="AI130" s="12" t="s">
        <v>131</v>
      </c>
      <c r="AJ130" s="12" t="s">
        <v>55</v>
      </c>
      <c r="AN130" s="12" t="s">
        <v>130</v>
      </c>
      <c r="AT130" s="109" t="e">
        <f>IF(#REF!="základná",N130,0)</f>
        <v>#REF!</v>
      </c>
      <c r="AU130" s="109" t="e">
        <f>IF(#REF!="znížená",N130,0)</f>
        <v>#REF!</v>
      </c>
      <c r="AV130" s="109" t="e">
        <f>IF(#REF!="zákl. prenesená",N130,0)</f>
        <v>#REF!</v>
      </c>
      <c r="AW130" s="109" t="e">
        <f>IF(#REF!="zníž. prenesená",N130,0)</f>
        <v>#REF!</v>
      </c>
      <c r="AX130" s="109" t="e">
        <f>IF(#REF!="nulová",N130,0)</f>
        <v>#REF!</v>
      </c>
      <c r="AY130" s="12" t="s">
        <v>55</v>
      </c>
      <c r="AZ130" s="109">
        <f>ROUND(L130*K130,2)</f>
        <v>0</v>
      </c>
      <c r="BA130" s="12" t="s">
        <v>60</v>
      </c>
      <c r="BB130" s="12" t="s">
        <v>134</v>
      </c>
    </row>
    <row r="131" spans="2:54" s="1" customFormat="1" ht="22.5" customHeight="1">
      <c r="B131" s="103"/>
      <c r="C131" s="110" t="s">
        <v>135</v>
      </c>
      <c r="D131" s="110" t="s">
        <v>176</v>
      </c>
      <c r="E131" s="111" t="s">
        <v>539</v>
      </c>
      <c r="F131" s="200" t="s">
        <v>540</v>
      </c>
      <c r="G131" s="201"/>
      <c r="H131" s="201"/>
      <c r="I131" s="201"/>
      <c r="J131" s="112" t="s">
        <v>133</v>
      </c>
      <c r="K131" s="113">
        <v>46.989</v>
      </c>
      <c r="L131" s="202"/>
      <c r="M131" s="203"/>
      <c r="N131" s="204">
        <f>ROUND(L131*K131,2)</f>
        <v>0</v>
      </c>
      <c r="O131" s="178"/>
      <c r="P131" s="178"/>
      <c r="Q131" s="178"/>
      <c r="R131" s="108"/>
      <c r="AG131" s="12" t="s">
        <v>135</v>
      </c>
      <c r="AI131" s="12" t="s">
        <v>176</v>
      </c>
      <c r="AJ131" s="12" t="s">
        <v>55</v>
      </c>
      <c r="AN131" s="12" t="s">
        <v>130</v>
      </c>
      <c r="AT131" s="109" t="e">
        <f>IF(#REF!="základná",N131,0)</f>
        <v>#REF!</v>
      </c>
      <c r="AU131" s="109" t="e">
        <f>IF(#REF!="znížená",N131,0)</f>
        <v>#REF!</v>
      </c>
      <c r="AV131" s="109" t="e">
        <f>IF(#REF!="zákl. prenesená",N131,0)</f>
        <v>#REF!</v>
      </c>
      <c r="AW131" s="109" t="e">
        <f>IF(#REF!="zníž. prenesená",N131,0)</f>
        <v>#REF!</v>
      </c>
      <c r="AX131" s="109" t="e">
        <f>IF(#REF!="nulová",N131,0)</f>
        <v>#REF!</v>
      </c>
      <c r="AY131" s="12" t="s">
        <v>55</v>
      </c>
      <c r="AZ131" s="109">
        <f>ROUND(L131*K131,2)</f>
        <v>0</v>
      </c>
      <c r="BA131" s="12" t="s">
        <v>60</v>
      </c>
      <c r="BB131" s="12" t="s">
        <v>135</v>
      </c>
    </row>
    <row r="132" spans="2:54" s="1" customFormat="1" ht="22.5" customHeight="1">
      <c r="B132" s="103"/>
      <c r="C132" s="110" t="s">
        <v>136</v>
      </c>
      <c r="D132" s="110" t="s">
        <v>176</v>
      </c>
      <c r="E132" s="111" t="s">
        <v>444</v>
      </c>
      <c r="F132" s="200" t="s">
        <v>445</v>
      </c>
      <c r="G132" s="201"/>
      <c r="H132" s="201"/>
      <c r="I132" s="201"/>
      <c r="J132" s="112" t="s">
        <v>133</v>
      </c>
      <c r="K132" s="113">
        <v>43.01</v>
      </c>
      <c r="L132" s="202"/>
      <c r="M132" s="203"/>
      <c r="N132" s="204">
        <f>ROUND(L132*K132,2)</f>
        <v>0</v>
      </c>
      <c r="O132" s="178"/>
      <c r="P132" s="178"/>
      <c r="Q132" s="178"/>
      <c r="R132" s="108"/>
      <c r="AG132" s="12" t="s">
        <v>135</v>
      </c>
      <c r="AI132" s="12" t="s">
        <v>176</v>
      </c>
      <c r="AJ132" s="12" t="s">
        <v>55</v>
      </c>
      <c r="AN132" s="12" t="s">
        <v>130</v>
      </c>
      <c r="AT132" s="109" t="e">
        <f>IF(#REF!="základná",N132,0)</f>
        <v>#REF!</v>
      </c>
      <c r="AU132" s="109" t="e">
        <f>IF(#REF!="znížená",N132,0)</f>
        <v>#REF!</v>
      </c>
      <c r="AV132" s="109" t="e">
        <f>IF(#REF!="zákl. prenesená",N132,0)</f>
        <v>#REF!</v>
      </c>
      <c r="AW132" s="109" t="e">
        <f>IF(#REF!="zníž. prenesená",N132,0)</f>
        <v>#REF!</v>
      </c>
      <c r="AX132" s="109" t="e">
        <f>IF(#REF!="nulová",N132,0)</f>
        <v>#REF!</v>
      </c>
      <c r="AY132" s="12" t="s">
        <v>55</v>
      </c>
      <c r="AZ132" s="109">
        <f>ROUND(L132*K132,2)</f>
        <v>0</v>
      </c>
      <c r="BA132" s="12" t="s">
        <v>60</v>
      </c>
      <c r="BB132" s="12" t="s">
        <v>136</v>
      </c>
    </row>
    <row r="133" spans="2:54" s="1" customFormat="1" ht="22.5" customHeight="1">
      <c r="B133" s="103"/>
      <c r="C133" s="104" t="s">
        <v>137</v>
      </c>
      <c r="D133" s="104" t="s">
        <v>131</v>
      </c>
      <c r="E133" s="105" t="s">
        <v>541</v>
      </c>
      <c r="F133" s="177" t="s">
        <v>542</v>
      </c>
      <c r="G133" s="178"/>
      <c r="H133" s="178"/>
      <c r="I133" s="178"/>
      <c r="J133" s="106" t="s">
        <v>133</v>
      </c>
      <c r="K133" s="107">
        <v>37.2</v>
      </c>
      <c r="L133" s="179"/>
      <c r="M133" s="180"/>
      <c r="N133" s="181">
        <f>ROUND(L133*K133,2)</f>
        <v>0</v>
      </c>
      <c r="O133" s="178"/>
      <c r="P133" s="178"/>
      <c r="Q133" s="178"/>
      <c r="R133" s="108"/>
      <c r="AG133" s="12" t="s">
        <v>60</v>
      </c>
      <c r="AI133" s="12" t="s">
        <v>131</v>
      </c>
      <c r="AJ133" s="12" t="s">
        <v>55</v>
      </c>
      <c r="AN133" s="12" t="s">
        <v>130</v>
      </c>
      <c r="AT133" s="109" t="e">
        <f>IF(#REF!="základná",N133,0)</f>
        <v>#REF!</v>
      </c>
      <c r="AU133" s="109" t="e">
        <f>IF(#REF!="znížená",N133,0)</f>
        <v>#REF!</v>
      </c>
      <c r="AV133" s="109" t="e">
        <f>IF(#REF!="zákl. prenesená",N133,0)</f>
        <v>#REF!</v>
      </c>
      <c r="AW133" s="109" t="e">
        <f>IF(#REF!="zníž. prenesená",N133,0)</f>
        <v>#REF!</v>
      </c>
      <c r="AX133" s="109" t="e">
        <f>IF(#REF!="nulová",N133,0)</f>
        <v>#REF!</v>
      </c>
      <c r="AY133" s="12" t="s">
        <v>55</v>
      </c>
      <c r="AZ133" s="109">
        <f>ROUND(L133*K133,2)</f>
        <v>0</v>
      </c>
      <c r="BA133" s="12" t="s">
        <v>60</v>
      </c>
      <c r="BB133" s="12" t="s">
        <v>137</v>
      </c>
    </row>
    <row r="134" spans="2:54" s="1" customFormat="1" ht="31.5" customHeight="1">
      <c r="B134" s="103"/>
      <c r="C134" s="104" t="s">
        <v>138</v>
      </c>
      <c r="D134" s="104" t="s">
        <v>131</v>
      </c>
      <c r="E134" s="105" t="s">
        <v>543</v>
      </c>
      <c r="F134" s="177" t="s">
        <v>227</v>
      </c>
      <c r="G134" s="178"/>
      <c r="H134" s="178"/>
      <c r="I134" s="178"/>
      <c r="J134" s="106" t="s">
        <v>151</v>
      </c>
      <c r="K134" s="107">
        <v>0.043</v>
      </c>
      <c r="L134" s="179"/>
      <c r="M134" s="180"/>
      <c r="N134" s="181">
        <f>ROUND(L134*K134,2)</f>
        <v>0</v>
      </c>
      <c r="O134" s="178"/>
      <c r="P134" s="178"/>
      <c r="Q134" s="178"/>
      <c r="R134" s="108"/>
      <c r="AG134" s="12" t="s">
        <v>60</v>
      </c>
      <c r="AI134" s="12" t="s">
        <v>131</v>
      </c>
      <c r="AJ134" s="12" t="s">
        <v>55</v>
      </c>
      <c r="AN134" s="12" t="s">
        <v>130</v>
      </c>
      <c r="AT134" s="109" t="e">
        <f>IF(#REF!="základná",N134,0)</f>
        <v>#REF!</v>
      </c>
      <c r="AU134" s="109" t="e">
        <f>IF(#REF!="znížená",N134,0)</f>
        <v>#REF!</v>
      </c>
      <c r="AV134" s="109" t="e">
        <f>IF(#REF!="zákl. prenesená",N134,0)</f>
        <v>#REF!</v>
      </c>
      <c r="AW134" s="109" t="e">
        <f>IF(#REF!="zníž. prenesená",N134,0)</f>
        <v>#REF!</v>
      </c>
      <c r="AX134" s="109" t="e">
        <f>IF(#REF!="nulová",N134,0)</f>
        <v>#REF!</v>
      </c>
      <c r="AY134" s="12" t="s">
        <v>55</v>
      </c>
      <c r="AZ134" s="109">
        <f>ROUND(L134*K134,2)</f>
        <v>0</v>
      </c>
      <c r="BA134" s="12" t="s">
        <v>60</v>
      </c>
      <c r="BB134" s="12" t="s">
        <v>138</v>
      </c>
    </row>
    <row r="135" spans="2:18" s="1" customFormat="1" ht="6.75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</sheetData>
  <sheetProtection/>
  <mergeCells count="98">
    <mergeCell ref="N126:Q126"/>
    <mergeCell ref="N128:Q128"/>
    <mergeCell ref="N129:Q129"/>
    <mergeCell ref="H1:K1"/>
    <mergeCell ref="F133:I133"/>
    <mergeCell ref="L133:M133"/>
    <mergeCell ref="N133:Q133"/>
    <mergeCell ref="F127:I127"/>
    <mergeCell ref="L127:M127"/>
    <mergeCell ref="N127:Q127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30:I130"/>
    <mergeCell ref="L130:M130"/>
    <mergeCell ref="N130:Q130"/>
    <mergeCell ref="F123:I123"/>
    <mergeCell ref="L123:M123"/>
    <mergeCell ref="N123:Q123"/>
    <mergeCell ref="F125:I125"/>
    <mergeCell ref="L125:M125"/>
    <mergeCell ref="N125:Q125"/>
    <mergeCell ref="N124:Q124"/>
    <mergeCell ref="F121:I121"/>
    <mergeCell ref="L121:M121"/>
    <mergeCell ref="N121:Q121"/>
    <mergeCell ref="F122:I122"/>
    <mergeCell ref="L122:M122"/>
    <mergeCell ref="N122:Q122"/>
    <mergeCell ref="F116:I116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F107:P107"/>
    <mergeCell ref="F108:P108"/>
    <mergeCell ref="F109:P109"/>
    <mergeCell ref="M111:P111"/>
    <mergeCell ref="M113:Q113"/>
    <mergeCell ref="M114:Q114"/>
    <mergeCell ref="N93:Q93"/>
    <mergeCell ref="N94:Q94"/>
    <mergeCell ref="N95:Q95"/>
    <mergeCell ref="N97:Q97"/>
    <mergeCell ref="L99:Q99"/>
    <mergeCell ref="C105:Q105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H33:J33"/>
    <mergeCell ref="M33:P33"/>
    <mergeCell ref="H34:J34"/>
    <mergeCell ref="M34:P34"/>
    <mergeCell ref="H35:J35"/>
    <mergeCell ref="M35:P35"/>
    <mergeCell ref="O21:P21"/>
    <mergeCell ref="O22:P22"/>
    <mergeCell ref="E25:L25"/>
    <mergeCell ref="M28:P28"/>
    <mergeCell ref="M29:P29"/>
    <mergeCell ref="M31:P31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16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8"/>
  <sheetViews>
    <sheetView showGridLines="0" zoomScalePageLayoutView="0" workbookViewId="0" topLeftCell="A1">
      <pane ySplit="1" topLeftCell="A60" activePane="bottomLeft" state="frozen"/>
      <selection pane="topLeft" activeCell="A1" sqref="A1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226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N104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2 - MŠ 60 - L1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P91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115</v>
      </c>
      <c r="E91" s="124"/>
      <c r="F91" s="124"/>
      <c r="G91" s="124"/>
      <c r="H91" s="124"/>
      <c r="I91" s="124"/>
      <c r="J91" s="124"/>
      <c r="K91" s="124"/>
      <c r="L91" s="124"/>
      <c r="M91" s="124"/>
      <c r="P91" s="194">
        <f>SUM(N92:Q93)</f>
        <v>0</v>
      </c>
      <c r="Q91" s="194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121"/>
      <c r="G92" s="121"/>
      <c r="H92" s="121"/>
      <c r="I92" s="121"/>
      <c r="J92" s="121"/>
      <c r="K92" s="121"/>
      <c r="L92" s="121"/>
      <c r="M92" s="121"/>
      <c r="N92" s="159">
        <f>N127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121"/>
      <c r="G93" s="121"/>
      <c r="H93" s="121"/>
      <c r="I93" s="121"/>
      <c r="J93" s="121"/>
      <c r="K93" s="121"/>
      <c r="L93" s="121"/>
      <c r="M93" s="121"/>
      <c r="N93" s="159">
        <f>N135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/>
      <c r="E94" s="121"/>
      <c r="F94" s="121"/>
      <c r="G94" s="121"/>
      <c r="H94" s="121"/>
      <c r="I94" s="121"/>
      <c r="J94" s="121"/>
      <c r="K94" s="121"/>
      <c r="L94" s="121"/>
      <c r="M94" s="121"/>
      <c r="N94" s="120"/>
      <c r="O94" s="121"/>
      <c r="P94" s="121"/>
      <c r="Q94" s="121"/>
      <c r="R94" s="89"/>
    </row>
    <row r="95" spans="2:18" s="7" customFormat="1" ht="24.75" customHeight="1">
      <c r="B95" s="83"/>
      <c r="C95" s="84"/>
      <c r="F95" s="72"/>
      <c r="G95" s="72"/>
      <c r="H95" s="72"/>
      <c r="I95" s="72"/>
      <c r="J95" s="72"/>
      <c r="K95" s="72"/>
      <c r="L95" s="72"/>
      <c r="M95" s="72"/>
      <c r="R95" s="86"/>
    </row>
    <row r="96" spans="2:18" s="8" customFormat="1" ht="19.5" customHeight="1">
      <c r="B96" s="87"/>
      <c r="C96" s="72"/>
      <c r="F96" s="72"/>
      <c r="G96" s="72"/>
      <c r="H96" s="72"/>
      <c r="I96" s="72"/>
      <c r="J96" s="72"/>
      <c r="K96" s="72"/>
      <c r="L96" s="72"/>
      <c r="M96" s="72"/>
      <c r="R96" s="89"/>
    </row>
    <row r="97" spans="2:18" s="8" customFormat="1" ht="19.5" customHeight="1">
      <c r="B97" s="87"/>
      <c r="C97" s="72"/>
      <c r="D97" s="88"/>
      <c r="E97" s="72"/>
      <c r="F97" s="72"/>
      <c r="G97" s="72"/>
      <c r="H97" s="72"/>
      <c r="I97" s="72"/>
      <c r="J97" s="72"/>
      <c r="K97" s="72"/>
      <c r="L97" s="72"/>
      <c r="M97" s="72"/>
      <c r="N97" s="159"/>
      <c r="O97" s="160"/>
      <c r="P97" s="160"/>
      <c r="Q97" s="160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C99" s="72"/>
      <c r="R99" s="89"/>
    </row>
    <row r="100" spans="2:18" s="8" customFormat="1" ht="19.5" customHeight="1">
      <c r="B100" s="87"/>
      <c r="C100" s="72"/>
      <c r="R100" s="89"/>
    </row>
    <row r="101" spans="2:18" s="8" customFormat="1" ht="19.5" customHeight="1">
      <c r="B101" s="87"/>
      <c r="C101" s="72"/>
      <c r="R101" s="89"/>
    </row>
    <row r="102" spans="2:18" s="8" customFormat="1" ht="19.5" customHeight="1">
      <c r="B102" s="87"/>
      <c r="C102" s="72"/>
      <c r="R102" s="89"/>
    </row>
    <row r="103" spans="2:18" s="1" customFormat="1" ht="21.75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82" t="s">
        <v>122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176">
        <v>0</v>
      </c>
      <c r="O104" s="147"/>
      <c r="P104" s="147"/>
      <c r="Q104" s="147"/>
      <c r="R104" s="27"/>
    </row>
    <row r="105" spans="2:18" s="1" customFormat="1" ht="18" customHeight="1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18" s="1" customFormat="1" ht="29.25" customHeight="1">
      <c r="B106" s="25"/>
      <c r="C106" s="74" t="s">
        <v>94</v>
      </c>
      <c r="D106" s="75"/>
      <c r="E106" s="75"/>
      <c r="F106" s="75"/>
      <c r="G106" s="75"/>
      <c r="H106" s="75"/>
      <c r="I106" s="75"/>
      <c r="J106" s="75"/>
      <c r="K106" s="75"/>
      <c r="L106" s="167">
        <f>ROUND(SUM(N90+N104),2)</f>
        <v>0</v>
      </c>
      <c r="M106" s="175"/>
      <c r="N106" s="175"/>
      <c r="O106" s="175"/>
      <c r="P106" s="175"/>
      <c r="Q106" s="175"/>
      <c r="R106" s="27"/>
    </row>
    <row r="107" spans="2:18" s="1" customFormat="1" ht="6.7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11" spans="2:18" s="1" customFormat="1" ht="6.7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</row>
    <row r="112" spans="2:18" s="1" customFormat="1" ht="36.75" customHeight="1">
      <c r="B112" s="25"/>
      <c r="C112" s="130" t="s">
        <v>123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27"/>
    </row>
    <row r="113" spans="2:18" s="1" customFormat="1" ht="6.75" customHeight="1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18" s="1" customFormat="1" ht="30" customHeight="1">
      <c r="B114" s="25"/>
      <c r="C114" s="22" t="s">
        <v>9</v>
      </c>
      <c r="D114" s="26"/>
      <c r="E114" s="26"/>
      <c r="F114" s="168" t="str">
        <f>F6</f>
        <v>Prvky zelenej infraštruktúry - MŠ Kalinovská 9, Košice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26"/>
      <c r="R114" s="27"/>
    </row>
    <row r="115" spans="2:18" ht="30" customHeight="1">
      <c r="B115" s="16"/>
      <c r="C115" s="22" t="s">
        <v>97</v>
      </c>
      <c r="D115" s="17"/>
      <c r="E115" s="17"/>
      <c r="F115" s="168" t="s">
        <v>98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7"/>
      <c r="R115" s="18"/>
    </row>
    <row r="116" spans="2:18" ht="30" customHeight="1">
      <c r="B116" s="16"/>
      <c r="C116" s="22" t="s">
        <v>99</v>
      </c>
      <c r="D116" s="17"/>
      <c r="E116" s="17"/>
      <c r="F116" s="168" t="s">
        <v>100</v>
      </c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7"/>
      <c r="R116" s="18"/>
    </row>
    <row r="117" spans="2:18" s="1" customFormat="1" ht="36.75" customHeight="1">
      <c r="B117" s="25"/>
      <c r="C117" s="59" t="s">
        <v>101</v>
      </c>
      <c r="D117" s="26"/>
      <c r="E117" s="26"/>
      <c r="F117" s="148" t="str">
        <f>F9</f>
        <v>2 - MŠ 60 - L1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8" customHeight="1">
      <c r="B119" s="25"/>
      <c r="C119" s="22" t="s">
        <v>12</v>
      </c>
      <c r="D119" s="26"/>
      <c r="E119" s="26"/>
      <c r="F119" s="20" t="str">
        <f>F11</f>
        <v>Kalinovska 9, Košice</v>
      </c>
      <c r="G119" s="26"/>
      <c r="H119" s="26"/>
      <c r="I119" s="26"/>
      <c r="J119" s="26"/>
      <c r="K119" s="22" t="s">
        <v>14</v>
      </c>
      <c r="L119" s="26"/>
      <c r="M119" s="169">
        <f>IF(O11="","",O11)</f>
        <v>0</v>
      </c>
      <c r="N119" s="147"/>
      <c r="O119" s="147"/>
      <c r="P119" s="147"/>
      <c r="Q119" s="26"/>
      <c r="R119" s="27"/>
    </row>
    <row r="120" spans="2:18" s="1" customFormat="1" ht="6.7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18" s="1" customFormat="1" ht="15">
      <c r="B121" s="25"/>
      <c r="C121" s="22" t="s">
        <v>15</v>
      </c>
      <c r="D121" s="26"/>
      <c r="E121" s="26"/>
      <c r="F121" s="20" t="str">
        <f>E14</f>
        <v>Mesto Košice, Trieda SNP 48/A, Košice</v>
      </c>
      <c r="G121" s="26"/>
      <c r="H121" s="26"/>
      <c r="I121" s="26"/>
      <c r="J121" s="26"/>
      <c r="K121" s="22" t="s">
        <v>20</v>
      </c>
      <c r="L121" s="26"/>
      <c r="M121" s="132" t="str">
        <f>E20</f>
        <v>Progressum s.r.o. </v>
      </c>
      <c r="N121" s="147"/>
      <c r="O121" s="147"/>
      <c r="P121" s="147"/>
      <c r="Q121" s="147"/>
      <c r="R121" s="27"/>
    </row>
    <row r="122" spans="2:18" s="1" customFormat="1" ht="14.25" customHeight="1">
      <c r="B122" s="25"/>
      <c r="C122" s="22" t="s">
        <v>19</v>
      </c>
      <c r="D122" s="26"/>
      <c r="E122" s="26"/>
      <c r="F122" s="20">
        <f>IF(E17="","",E17)</f>
      </c>
      <c r="G122" s="26"/>
      <c r="H122" s="26"/>
      <c r="I122" s="26"/>
      <c r="J122" s="26"/>
      <c r="K122" s="22" t="s">
        <v>22</v>
      </c>
      <c r="L122" s="26"/>
      <c r="M122" s="132">
        <f>E23</f>
        <v>0</v>
      </c>
      <c r="N122" s="147"/>
      <c r="O122" s="147"/>
      <c r="P122" s="147"/>
      <c r="Q122" s="147"/>
      <c r="R122" s="27"/>
    </row>
    <row r="123" spans="2:18" s="1" customFormat="1" ht="9.75" customHeight="1"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</row>
    <row r="124" spans="2:18" s="9" customFormat="1" ht="29.25" customHeight="1">
      <c r="B124" s="90"/>
      <c r="C124" s="91" t="s">
        <v>124</v>
      </c>
      <c r="D124" s="92" t="s">
        <v>125</v>
      </c>
      <c r="E124" s="92" t="s">
        <v>44</v>
      </c>
      <c r="F124" s="182" t="s">
        <v>126</v>
      </c>
      <c r="G124" s="183"/>
      <c r="H124" s="183"/>
      <c r="I124" s="183"/>
      <c r="J124" s="92" t="s">
        <v>127</v>
      </c>
      <c r="K124" s="92" t="s">
        <v>128</v>
      </c>
      <c r="L124" s="184" t="s">
        <v>129</v>
      </c>
      <c r="M124" s="183"/>
      <c r="N124" s="182" t="s">
        <v>107</v>
      </c>
      <c r="O124" s="183"/>
      <c r="P124" s="183"/>
      <c r="Q124" s="185"/>
      <c r="R124" s="93"/>
    </row>
    <row r="125" spans="2:18" s="1" customFormat="1" ht="29.25" customHeight="1">
      <c r="B125" s="25"/>
      <c r="C125" s="65" t="s">
        <v>103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192">
        <f>N126</f>
        <v>0</v>
      </c>
      <c r="O125" s="193"/>
      <c r="P125" s="193"/>
      <c r="Q125" s="193"/>
      <c r="R125" s="27"/>
    </row>
    <row r="126" spans="2:18" s="10" customFormat="1" ht="36.75" customHeight="1">
      <c r="B126" s="95"/>
      <c r="C126" s="96"/>
      <c r="D126" s="97" t="s">
        <v>115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190">
        <f>N127+N135</f>
        <v>0</v>
      </c>
      <c r="O126" s="191"/>
      <c r="P126" s="191"/>
      <c r="Q126" s="191"/>
      <c r="R126" s="98"/>
    </row>
    <row r="127" spans="2:18" s="10" customFormat="1" ht="29.25" customHeight="1">
      <c r="B127" s="95"/>
      <c r="C127" s="96"/>
      <c r="D127" s="102" t="s">
        <v>119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SUM(N128:Q134)</f>
        <v>0</v>
      </c>
      <c r="O127" s="189"/>
      <c r="P127" s="189"/>
      <c r="Q127" s="189"/>
      <c r="R127" s="98"/>
    </row>
    <row r="128" spans="2:18" s="1" customFormat="1" ht="22.5" customHeight="1">
      <c r="B128" s="103"/>
      <c r="C128" s="104">
        <v>1</v>
      </c>
      <c r="D128" s="104" t="s">
        <v>131</v>
      </c>
      <c r="E128" s="105" t="s">
        <v>189</v>
      </c>
      <c r="F128" s="177" t="s">
        <v>190</v>
      </c>
      <c r="G128" s="178"/>
      <c r="H128" s="178"/>
      <c r="I128" s="178"/>
      <c r="J128" s="106" t="s">
        <v>191</v>
      </c>
      <c r="K128" s="107">
        <v>6</v>
      </c>
      <c r="L128" s="179"/>
      <c r="M128" s="180"/>
      <c r="N128" s="181">
        <f aca="true" t="shared" si="0" ref="N128:N134">ROUND(L128*K128,2)</f>
        <v>0</v>
      </c>
      <c r="O128" s="178"/>
      <c r="P128" s="178"/>
      <c r="Q128" s="178"/>
      <c r="R128" s="108"/>
    </row>
    <row r="129" spans="2:18" s="1" customFormat="1" ht="22.5" customHeight="1">
      <c r="B129" s="103"/>
      <c r="C129" s="104">
        <v>2</v>
      </c>
      <c r="D129" s="104" t="s">
        <v>131</v>
      </c>
      <c r="E129" s="105" t="s">
        <v>193</v>
      </c>
      <c r="F129" s="177" t="s">
        <v>194</v>
      </c>
      <c r="G129" s="178"/>
      <c r="H129" s="178"/>
      <c r="I129" s="178"/>
      <c r="J129" s="106" t="s">
        <v>191</v>
      </c>
      <c r="K129" s="107">
        <v>12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22.5" customHeight="1">
      <c r="B130" s="103"/>
      <c r="C130" s="104">
        <v>3</v>
      </c>
      <c r="D130" s="104" t="s">
        <v>131</v>
      </c>
      <c r="E130" s="105" t="s">
        <v>195</v>
      </c>
      <c r="F130" s="177" t="s">
        <v>196</v>
      </c>
      <c r="G130" s="178"/>
      <c r="H130" s="178"/>
      <c r="I130" s="178"/>
      <c r="J130" s="106" t="s">
        <v>156</v>
      </c>
      <c r="K130" s="107">
        <v>42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04">
        <v>4</v>
      </c>
      <c r="D131" s="104" t="s">
        <v>131</v>
      </c>
      <c r="E131" s="105" t="s">
        <v>198</v>
      </c>
      <c r="F131" s="177" t="s">
        <v>199</v>
      </c>
      <c r="G131" s="178"/>
      <c r="H131" s="178"/>
      <c r="I131" s="178"/>
      <c r="J131" s="106" t="s">
        <v>191</v>
      </c>
      <c r="K131" s="107">
        <v>18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44.25" customHeight="1">
      <c r="B132" s="103"/>
      <c r="C132" s="104">
        <v>5</v>
      </c>
      <c r="D132" s="104" t="s">
        <v>131</v>
      </c>
      <c r="E132" s="105" t="s">
        <v>202</v>
      </c>
      <c r="F132" s="177" t="s">
        <v>203</v>
      </c>
      <c r="G132" s="178"/>
      <c r="H132" s="178"/>
      <c r="I132" s="178"/>
      <c r="J132" s="106" t="s">
        <v>156</v>
      </c>
      <c r="K132" s="107">
        <v>90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44.25" customHeight="1">
      <c r="B133" s="103"/>
      <c r="C133" s="104">
        <v>6</v>
      </c>
      <c r="D133" s="104" t="s">
        <v>131</v>
      </c>
      <c r="E133" s="105" t="s">
        <v>204</v>
      </c>
      <c r="F133" s="177" t="s">
        <v>205</v>
      </c>
      <c r="G133" s="178"/>
      <c r="H133" s="178"/>
      <c r="I133" s="178"/>
      <c r="J133" s="106" t="s">
        <v>156</v>
      </c>
      <c r="K133" s="107">
        <v>20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>
        <v>7</v>
      </c>
      <c r="D134" s="104" t="s">
        <v>131</v>
      </c>
      <c r="E134" s="105" t="s">
        <v>210</v>
      </c>
      <c r="F134" s="177" t="s">
        <v>228</v>
      </c>
      <c r="G134" s="178"/>
      <c r="H134" s="178"/>
      <c r="I134" s="178"/>
      <c r="J134" s="106" t="s">
        <v>156</v>
      </c>
      <c r="K134" s="107">
        <v>20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0" customFormat="1" ht="29.25" customHeight="1">
      <c r="B135" s="95"/>
      <c r="C135" s="96"/>
      <c r="D135" s="102" t="s">
        <v>120</v>
      </c>
      <c r="E135" s="102"/>
      <c r="F135" s="102"/>
      <c r="G135" s="102"/>
      <c r="H135" s="102"/>
      <c r="I135" s="102"/>
      <c r="J135" s="102"/>
      <c r="K135" s="102"/>
      <c r="L135" s="102"/>
      <c r="M135" s="102"/>
      <c r="N135" s="188">
        <f>SUM(N136:Q137)</f>
        <v>0</v>
      </c>
      <c r="O135" s="189"/>
      <c r="P135" s="189"/>
      <c r="Q135" s="189"/>
      <c r="R135" s="98"/>
    </row>
    <row r="136" spans="2:18" s="1" customFormat="1" ht="22.5" customHeight="1">
      <c r="B136" s="103"/>
      <c r="C136" s="104">
        <v>8</v>
      </c>
      <c r="D136" s="104" t="s">
        <v>131</v>
      </c>
      <c r="E136" s="105" t="s">
        <v>218</v>
      </c>
      <c r="F136" s="177" t="s">
        <v>219</v>
      </c>
      <c r="G136" s="178"/>
      <c r="H136" s="178"/>
      <c r="I136" s="178"/>
      <c r="J136" s="106" t="s">
        <v>191</v>
      </c>
      <c r="K136" s="107">
        <v>1</v>
      </c>
      <c r="L136" s="179"/>
      <c r="M136" s="180"/>
      <c r="N136" s="181">
        <f>ROUND(L136*K136,2)</f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>
        <v>9</v>
      </c>
      <c r="D137" s="104" t="s">
        <v>131</v>
      </c>
      <c r="E137" s="105" t="s">
        <v>220</v>
      </c>
      <c r="F137" s="177" t="s">
        <v>221</v>
      </c>
      <c r="G137" s="178"/>
      <c r="H137" s="178"/>
      <c r="I137" s="178"/>
      <c r="J137" s="106" t="s">
        <v>191</v>
      </c>
      <c r="K137" s="107">
        <v>6</v>
      </c>
      <c r="L137" s="179"/>
      <c r="M137" s="180"/>
      <c r="N137" s="181">
        <f>ROUND(L137*K137,2)</f>
        <v>0</v>
      </c>
      <c r="O137" s="178"/>
      <c r="P137" s="178"/>
      <c r="Q137" s="178"/>
      <c r="R137" s="108"/>
    </row>
    <row r="138" spans="2:18" s="1" customFormat="1" ht="6.75" customHeight="1">
      <c r="B138" s="49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1"/>
    </row>
  </sheetData>
  <sheetProtection/>
  <mergeCells count="91">
    <mergeCell ref="P91:Q91"/>
    <mergeCell ref="N127:Q127"/>
    <mergeCell ref="N135:Q135"/>
    <mergeCell ref="H1:K1"/>
    <mergeCell ref="N126:Q126"/>
    <mergeCell ref="F132:I132"/>
    <mergeCell ref="L132:M132"/>
    <mergeCell ref="N132:Q132"/>
    <mergeCell ref="F133:I133"/>
    <mergeCell ref="L133:M133"/>
    <mergeCell ref="F137:I137"/>
    <mergeCell ref="L137:M137"/>
    <mergeCell ref="N137:Q137"/>
    <mergeCell ref="F134:I134"/>
    <mergeCell ref="L134:M134"/>
    <mergeCell ref="N134:Q134"/>
    <mergeCell ref="F136:I136"/>
    <mergeCell ref="L136:M136"/>
    <mergeCell ref="N136:Q136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M121:Q121"/>
    <mergeCell ref="M122:Q122"/>
    <mergeCell ref="F124:I124"/>
    <mergeCell ref="L124:M124"/>
    <mergeCell ref="N124:Q124"/>
    <mergeCell ref="N125:Q125"/>
    <mergeCell ref="C112:Q112"/>
    <mergeCell ref="F114:P114"/>
    <mergeCell ref="F116:P116"/>
    <mergeCell ref="F115:P115"/>
    <mergeCell ref="F117:P117"/>
    <mergeCell ref="M119:P119"/>
    <mergeCell ref="N93:Q93"/>
    <mergeCell ref="N92:Q92"/>
    <mergeCell ref="N97:Q97"/>
    <mergeCell ref="N98:Q98"/>
    <mergeCell ref="N104:Q104"/>
    <mergeCell ref="L106:Q106"/>
    <mergeCell ref="M86:Q86"/>
    <mergeCell ref="C88:G88"/>
    <mergeCell ref="N88:Q88"/>
    <mergeCell ref="N90:Q90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PageLayoutView="0" workbookViewId="0" topLeftCell="A1">
      <pane ySplit="1" topLeftCell="A117" activePane="bottomLeft" state="frozen"/>
      <selection pane="topLeft" activeCell="A1" sqref="A1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229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N104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3 - MŠ 60 - L2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115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N127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N134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/>
      <c r="E94" s="72"/>
      <c r="F94" s="72"/>
      <c r="G94" s="72"/>
      <c r="H94" s="72"/>
      <c r="I94" s="72"/>
      <c r="J94" s="72"/>
      <c r="K94" s="72"/>
      <c r="L94" s="72"/>
      <c r="M94" s="72"/>
      <c r="N94" s="159"/>
      <c r="O94" s="160"/>
      <c r="P94" s="160"/>
      <c r="Q94" s="160"/>
      <c r="R94" s="89"/>
    </row>
    <row r="95" spans="2:18" s="7" customFormat="1" ht="24.75" customHeight="1">
      <c r="B95" s="83"/>
      <c r="C95" s="84"/>
      <c r="R95" s="86"/>
    </row>
    <row r="96" spans="2:18" s="8" customFormat="1" ht="19.5" customHeight="1">
      <c r="B96" s="87"/>
      <c r="C96" s="72"/>
      <c r="D96" s="88"/>
      <c r="E96" s="72"/>
      <c r="F96" s="72"/>
      <c r="G96" s="72"/>
      <c r="H96" s="72"/>
      <c r="I96" s="72"/>
      <c r="J96" s="72"/>
      <c r="K96" s="72"/>
      <c r="L96" s="72"/>
      <c r="M96" s="72"/>
      <c r="N96" s="159"/>
      <c r="O96" s="160"/>
      <c r="P96" s="160"/>
      <c r="Q96" s="160"/>
      <c r="R96" s="89"/>
    </row>
    <row r="97" spans="2:18" s="8" customFormat="1" ht="19.5" customHeight="1">
      <c r="B97" s="87"/>
      <c r="C97" s="72"/>
      <c r="D97" s="88"/>
      <c r="E97" s="72"/>
      <c r="F97" s="72"/>
      <c r="G97" s="72"/>
      <c r="H97" s="72"/>
      <c r="I97" s="72"/>
      <c r="J97" s="72"/>
      <c r="K97" s="72"/>
      <c r="L97" s="72"/>
      <c r="M97" s="72"/>
      <c r="N97" s="159"/>
      <c r="O97" s="160"/>
      <c r="P97" s="160"/>
      <c r="Q97" s="160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C99" s="72"/>
      <c r="R99" s="89"/>
    </row>
    <row r="100" spans="2:18" s="8" customFormat="1" ht="19.5" customHeight="1">
      <c r="B100" s="87"/>
      <c r="C100" s="72"/>
      <c r="R100" s="89"/>
    </row>
    <row r="101" spans="2:18" s="8" customFormat="1" ht="19.5" customHeight="1">
      <c r="B101" s="87"/>
      <c r="C101" s="72"/>
      <c r="D101" s="88"/>
      <c r="E101" s="72"/>
      <c r="F101" s="72"/>
      <c r="G101" s="72"/>
      <c r="H101" s="72"/>
      <c r="I101" s="72"/>
      <c r="J101" s="72"/>
      <c r="K101" s="72"/>
      <c r="L101" s="72"/>
      <c r="M101" s="72"/>
      <c r="N101" s="159"/>
      <c r="O101" s="160"/>
      <c r="P101" s="160"/>
      <c r="Q101" s="160"/>
      <c r="R101" s="89"/>
    </row>
    <row r="102" spans="2:18" s="8" customFormat="1" ht="19.5" customHeight="1">
      <c r="B102" s="87"/>
      <c r="C102" s="72"/>
      <c r="D102" s="88"/>
      <c r="E102" s="72"/>
      <c r="F102" s="72"/>
      <c r="G102" s="72"/>
      <c r="H102" s="72"/>
      <c r="I102" s="72"/>
      <c r="J102" s="72"/>
      <c r="K102" s="72"/>
      <c r="L102" s="72"/>
      <c r="M102" s="72"/>
      <c r="N102" s="159"/>
      <c r="O102" s="160"/>
      <c r="P102" s="160"/>
      <c r="Q102" s="160"/>
      <c r="R102" s="89"/>
    </row>
    <row r="103" spans="2:18" s="1" customFormat="1" ht="21.75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82" t="s">
        <v>122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176">
        <v>0</v>
      </c>
      <c r="O104" s="147"/>
      <c r="P104" s="147"/>
      <c r="Q104" s="147"/>
      <c r="R104" s="27"/>
    </row>
    <row r="105" spans="2:18" s="1" customFormat="1" ht="18" customHeight="1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18" s="1" customFormat="1" ht="29.25" customHeight="1">
      <c r="B106" s="25"/>
      <c r="C106" s="74" t="s">
        <v>94</v>
      </c>
      <c r="D106" s="75"/>
      <c r="E106" s="75"/>
      <c r="F106" s="75"/>
      <c r="G106" s="75"/>
      <c r="H106" s="75"/>
      <c r="I106" s="75"/>
      <c r="J106" s="75"/>
      <c r="K106" s="75"/>
      <c r="L106" s="167">
        <f>ROUND(SUM(N90+N104),2)</f>
        <v>0</v>
      </c>
      <c r="M106" s="175"/>
      <c r="N106" s="175"/>
      <c r="O106" s="175"/>
      <c r="P106" s="175"/>
      <c r="Q106" s="175"/>
      <c r="R106" s="27"/>
    </row>
    <row r="107" spans="2:18" s="1" customFormat="1" ht="6.7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11" spans="2:18" s="1" customFormat="1" ht="6.7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</row>
    <row r="112" spans="2:18" s="1" customFormat="1" ht="36.75" customHeight="1">
      <c r="B112" s="25"/>
      <c r="C112" s="130" t="s">
        <v>123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27"/>
    </row>
    <row r="113" spans="2:18" s="1" customFormat="1" ht="6.75" customHeight="1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18" s="1" customFormat="1" ht="30" customHeight="1">
      <c r="B114" s="25"/>
      <c r="C114" s="22" t="s">
        <v>9</v>
      </c>
      <c r="D114" s="26"/>
      <c r="E114" s="26"/>
      <c r="F114" s="168" t="str">
        <f>F6</f>
        <v>Prvky zelenej infraštruktúry - MŠ Kalinovská 9, Košice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26"/>
      <c r="R114" s="27"/>
    </row>
    <row r="115" spans="2:18" ht="30" customHeight="1">
      <c r="B115" s="16"/>
      <c r="C115" s="22" t="s">
        <v>97</v>
      </c>
      <c r="D115" s="17"/>
      <c r="E115" s="17"/>
      <c r="F115" s="168" t="s">
        <v>98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7"/>
      <c r="R115" s="18"/>
    </row>
    <row r="116" spans="2:18" ht="30" customHeight="1">
      <c r="B116" s="16"/>
      <c r="C116" s="22" t="s">
        <v>99</v>
      </c>
      <c r="D116" s="17"/>
      <c r="E116" s="17"/>
      <c r="F116" s="168" t="s">
        <v>100</v>
      </c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7"/>
      <c r="R116" s="18"/>
    </row>
    <row r="117" spans="2:18" s="1" customFormat="1" ht="36.75" customHeight="1">
      <c r="B117" s="25"/>
      <c r="C117" s="59" t="s">
        <v>101</v>
      </c>
      <c r="D117" s="26"/>
      <c r="E117" s="26"/>
      <c r="F117" s="148" t="str">
        <f>F9</f>
        <v>3 - MŠ 60 - L2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8" customHeight="1">
      <c r="B119" s="25"/>
      <c r="C119" s="22" t="s">
        <v>12</v>
      </c>
      <c r="D119" s="26"/>
      <c r="E119" s="26"/>
      <c r="F119" s="20" t="str">
        <f>F11</f>
        <v>Kalinovska 9, Košice</v>
      </c>
      <c r="G119" s="26"/>
      <c r="H119" s="26"/>
      <c r="I119" s="26"/>
      <c r="J119" s="26"/>
      <c r="K119" s="22" t="s">
        <v>14</v>
      </c>
      <c r="L119" s="26"/>
      <c r="M119" s="169">
        <f>IF(O11="","",O11)</f>
        <v>0</v>
      </c>
      <c r="N119" s="147"/>
      <c r="O119" s="147"/>
      <c r="P119" s="147"/>
      <c r="Q119" s="26"/>
      <c r="R119" s="27"/>
    </row>
    <row r="120" spans="2:18" s="1" customFormat="1" ht="6.7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18" s="1" customFormat="1" ht="15">
      <c r="B121" s="25"/>
      <c r="C121" s="22" t="s">
        <v>15</v>
      </c>
      <c r="D121" s="26"/>
      <c r="E121" s="26"/>
      <c r="F121" s="20" t="str">
        <f>E14</f>
        <v>Mesto Košice, Trieda SNP 48/A, Košice</v>
      </c>
      <c r="G121" s="26"/>
      <c r="H121" s="26"/>
      <c r="I121" s="26"/>
      <c r="J121" s="26"/>
      <c r="K121" s="22" t="s">
        <v>20</v>
      </c>
      <c r="L121" s="26"/>
      <c r="M121" s="132" t="str">
        <f>E20</f>
        <v>Progressum s.r.o. </v>
      </c>
      <c r="N121" s="147"/>
      <c r="O121" s="147"/>
      <c r="P121" s="147"/>
      <c r="Q121" s="147"/>
      <c r="R121" s="27"/>
    </row>
    <row r="122" spans="2:18" s="1" customFormat="1" ht="14.25" customHeight="1">
      <c r="B122" s="25"/>
      <c r="C122" s="22" t="s">
        <v>19</v>
      </c>
      <c r="D122" s="26"/>
      <c r="E122" s="26"/>
      <c r="F122" s="20">
        <f>IF(E17="","",E17)</f>
      </c>
      <c r="G122" s="26"/>
      <c r="H122" s="26"/>
      <c r="I122" s="26"/>
      <c r="J122" s="26"/>
      <c r="K122" s="22" t="s">
        <v>22</v>
      </c>
      <c r="L122" s="26"/>
      <c r="M122" s="132">
        <f>E23</f>
        <v>0</v>
      </c>
      <c r="N122" s="147"/>
      <c r="O122" s="147"/>
      <c r="P122" s="147"/>
      <c r="Q122" s="147"/>
      <c r="R122" s="27"/>
    </row>
    <row r="123" spans="2:18" s="1" customFormat="1" ht="9.75" customHeight="1"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</row>
    <row r="124" spans="2:18" s="9" customFormat="1" ht="29.25" customHeight="1">
      <c r="B124" s="90"/>
      <c r="C124" s="91" t="s">
        <v>124</v>
      </c>
      <c r="D124" s="92" t="s">
        <v>125</v>
      </c>
      <c r="E124" s="92" t="s">
        <v>44</v>
      </c>
      <c r="F124" s="182" t="s">
        <v>126</v>
      </c>
      <c r="G124" s="183"/>
      <c r="H124" s="183"/>
      <c r="I124" s="183"/>
      <c r="J124" s="92" t="s">
        <v>127</v>
      </c>
      <c r="K124" s="92" t="s">
        <v>128</v>
      </c>
      <c r="L124" s="184" t="s">
        <v>129</v>
      </c>
      <c r="M124" s="183"/>
      <c r="N124" s="182" t="s">
        <v>107</v>
      </c>
      <c r="O124" s="183"/>
      <c r="P124" s="183"/>
      <c r="Q124" s="185"/>
      <c r="R124" s="93"/>
    </row>
    <row r="125" spans="2:18" s="1" customFormat="1" ht="29.25" customHeight="1">
      <c r="B125" s="25"/>
      <c r="C125" s="65" t="s">
        <v>103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192">
        <f>N126</f>
        <v>0</v>
      </c>
      <c r="O125" s="193"/>
      <c r="P125" s="193"/>
      <c r="Q125" s="193"/>
      <c r="R125" s="27"/>
    </row>
    <row r="126" spans="2:18" s="10" customFormat="1" ht="36.75" customHeight="1">
      <c r="B126" s="95"/>
      <c r="C126" s="96"/>
      <c r="D126" s="97" t="s">
        <v>115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190">
        <f>N127+N134</f>
        <v>0</v>
      </c>
      <c r="O126" s="191"/>
      <c r="P126" s="191"/>
      <c r="Q126" s="191"/>
      <c r="R126" s="98"/>
    </row>
    <row r="127" spans="2:18" s="10" customFormat="1" ht="14.25" customHeight="1">
      <c r="B127" s="95"/>
      <c r="C127" s="96"/>
      <c r="D127" s="102" t="s">
        <v>119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SUM(N128:Q133)</f>
        <v>0</v>
      </c>
      <c r="O127" s="189"/>
      <c r="P127" s="189"/>
      <c r="Q127" s="189"/>
      <c r="R127" s="98"/>
    </row>
    <row r="128" spans="2:18" s="1" customFormat="1" ht="14.25" customHeight="1">
      <c r="B128" s="103"/>
      <c r="C128" s="104">
        <v>1</v>
      </c>
      <c r="D128" s="104" t="s">
        <v>131</v>
      </c>
      <c r="E128" s="105" t="s">
        <v>189</v>
      </c>
      <c r="F128" s="177" t="s">
        <v>190</v>
      </c>
      <c r="G128" s="178"/>
      <c r="H128" s="178"/>
      <c r="I128" s="178"/>
      <c r="J128" s="106" t="s">
        <v>191</v>
      </c>
      <c r="K128" s="107">
        <v>6</v>
      </c>
      <c r="L128" s="179"/>
      <c r="M128" s="180"/>
      <c r="N128" s="181">
        <f aca="true" t="shared" si="0" ref="N128:N133">ROUND(L128*K128,2)</f>
        <v>0</v>
      </c>
      <c r="O128" s="178"/>
      <c r="P128" s="178"/>
      <c r="Q128" s="178"/>
      <c r="R128" s="108"/>
    </row>
    <row r="129" spans="2:18" s="1" customFormat="1" ht="14.25" customHeight="1">
      <c r="B129" s="103"/>
      <c r="C129" s="104">
        <v>2</v>
      </c>
      <c r="D129" s="104" t="s">
        <v>131</v>
      </c>
      <c r="E129" s="105" t="s">
        <v>193</v>
      </c>
      <c r="F129" s="177" t="s">
        <v>194</v>
      </c>
      <c r="G129" s="178"/>
      <c r="H129" s="178"/>
      <c r="I129" s="178"/>
      <c r="J129" s="106" t="s">
        <v>191</v>
      </c>
      <c r="K129" s="107">
        <v>12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14.25" customHeight="1">
      <c r="B130" s="103"/>
      <c r="C130" s="104">
        <v>3</v>
      </c>
      <c r="D130" s="104" t="s">
        <v>131</v>
      </c>
      <c r="E130" s="105" t="s">
        <v>195</v>
      </c>
      <c r="F130" s="177" t="s">
        <v>196</v>
      </c>
      <c r="G130" s="178"/>
      <c r="H130" s="178"/>
      <c r="I130" s="178"/>
      <c r="J130" s="106" t="s">
        <v>156</v>
      </c>
      <c r="K130" s="107">
        <v>42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14.25" customHeight="1">
      <c r="B131" s="103"/>
      <c r="C131" s="104">
        <v>4</v>
      </c>
      <c r="D131" s="104" t="s">
        <v>131</v>
      </c>
      <c r="E131" s="105" t="s">
        <v>198</v>
      </c>
      <c r="F131" s="177" t="s">
        <v>199</v>
      </c>
      <c r="G131" s="178"/>
      <c r="H131" s="178"/>
      <c r="I131" s="178"/>
      <c r="J131" s="106" t="s">
        <v>191</v>
      </c>
      <c r="K131" s="107">
        <v>18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14.25" customHeight="1">
      <c r="B132" s="103"/>
      <c r="C132" s="104">
        <v>5</v>
      </c>
      <c r="D132" s="104" t="s">
        <v>131</v>
      </c>
      <c r="E132" s="105" t="s">
        <v>202</v>
      </c>
      <c r="F132" s="177" t="s">
        <v>203</v>
      </c>
      <c r="G132" s="178"/>
      <c r="H132" s="178"/>
      <c r="I132" s="178"/>
      <c r="J132" s="106" t="s">
        <v>156</v>
      </c>
      <c r="K132" s="107">
        <v>90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14.25" customHeight="1">
      <c r="B133" s="103"/>
      <c r="C133" s="104">
        <v>6</v>
      </c>
      <c r="D133" s="104" t="s">
        <v>131</v>
      </c>
      <c r="E133" s="105" t="s">
        <v>204</v>
      </c>
      <c r="F133" s="177" t="s">
        <v>205</v>
      </c>
      <c r="G133" s="178"/>
      <c r="H133" s="178"/>
      <c r="I133" s="178"/>
      <c r="J133" s="106" t="s">
        <v>156</v>
      </c>
      <c r="K133" s="107">
        <v>20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0" customFormat="1" ht="14.25" customHeight="1">
      <c r="B134" s="95"/>
      <c r="C134" s="96"/>
      <c r="D134" s="102" t="s">
        <v>120</v>
      </c>
      <c r="E134" s="102"/>
      <c r="F134" s="102"/>
      <c r="G134" s="102"/>
      <c r="H134" s="102"/>
      <c r="I134" s="102"/>
      <c r="J134" s="102"/>
      <c r="K134" s="102"/>
      <c r="L134" s="102"/>
      <c r="M134" s="102"/>
      <c r="N134" s="188">
        <f>SUM(N135:Q136)</f>
        <v>0</v>
      </c>
      <c r="O134" s="189"/>
      <c r="P134" s="189"/>
      <c r="Q134" s="189"/>
      <c r="R134" s="98"/>
    </row>
    <row r="135" spans="2:18" s="1" customFormat="1" ht="14.25" customHeight="1">
      <c r="B135" s="103"/>
      <c r="C135" s="104">
        <v>7</v>
      </c>
      <c r="D135" s="104" t="s">
        <v>131</v>
      </c>
      <c r="E135" s="105" t="s">
        <v>218</v>
      </c>
      <c r="F135" s="177" t="s">
        <v>219</v>
      </c>
      <c r="G135" s="178"/>
      <c r="H135" s="178"/>
      <c r="I135" s="178"/>
      <c r="J135" s="106" t="s">
        <v>191</v>
      </c>
      <c r="K135" s="107">
        <v>1</v>
      </c>
      <c r="L135" s="179"/>
      <c r="M135" s="180"/>
      <c r="N135" s="181">
        <f>ROUND(L135*K135,2)</f>
        <v>0</v>
      </c>
      <c r="O135" s="178"/>
      <c r="P135" s="178"/>
      <c r="Q135" s="178"/>
      <c r="R135" s="108"/>
    </row>
    <row r="136" spans="2:18" s="1" customFormat="1" ht="14.25" customHeight="1">
      <c r="B136" s="103"/>
      <c r="C136" s="104">
        <v>8</v>
      </c>
      <c r="D136" s="104" t="s">
        <v>131</v>
      </c>
      <c r="E136" s="105" t="s">
        <v>220</v>
      </c>
      <c r="F136" s="177" t="s">
        <v>221</v>
      </c>
      <c r="G136" s="178"/>
      <c r="H136" s="178"/>
      <c r="I136" s="178"/>
      <c r="J136" s="106" t="s">
        <v>191</v>
      </c>
      <c r="K136" s="107">
        <v>6</v>
      </c>
      <c r="L136" s="179"/>
      <c r="M136" s="180"/>
      <c r="N136" s="181">
        <f>ROUND(L136*K136,2)</f>
        <v>0</v>
      </c>
      <c r="O136" s="178"/>
      <c r="P136" s="178"/>
      <c r="Q136" s="178"/>
      <c r="R136" s="108"/>
    </row>
    <row r="137" spans="2:18" s="1" customFormat="1" ht="6.75" customHeight="1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</sheetData>
  <sheetProtection/>
  <mergeCells count="92">
    <mergeCell ref="F136:I136"/>
    <mergeCell ref="L136:M136"/>
    <mergeCell ref="N136:Q136"/>
    <mergeCell ref="H1:K1"/>
    <mergeCell ref="N127:Q127"/>
    <mergeCell ref="N134:Q134"/>
    <mergeCell ref="N126:Q126"/>
    <mergeCell ref="N125:Q125"/>
    <mergeCell ref="F133:I133"/>
    <mergeCell ref="L133:M133"/>
    <mergeCell ref="L129:M129"/>
    <mergeCell ref="N129:Q129"/>
    <mergeCell ref="F130:I130"/>
    <mergeCell ref="L130:M130"/>
    <mergeCell ref="F135:I135"/>
    <mergeCell ref="L135:M135"/>
    <mergeCell ref="N135:Q135"/>
    <mergeCell ref="N133:Q133"/>
    <mergeCell ref="F132:I132"/>
    <mergeCell ref="M122:Q122"/>
    <mergeCell ref="F124:I124"/>
    <mergeCell ref="L124:M124"/>
    <mergeCell ref="N124:Q124"/>
    <mergeCell ref="L132:M132"/>
    <mergeCell ref="N132:Q132"/>
    <mergeCell ref="F131:I131"/>
    <mergeCell ref="L131:M131"/>
    <mergeCell ref="N131:Q131"/>
    <mergeCell ref="F129:I129"/>
    <mergeCell ref="F114:P114"/>
    <mergeCell ref="F116:P116"/>
    <mergeCell ref="F115:P115"/>
    <mergeCell ref="F117:P117"/>
    <mergeCell ref="M119:P119"/>
    <mergeCell ref="N130:Q130"/>
    <mergeCell ref="F128:I128"/>
    <mergeCell ref="L128:M128"/>
    <mergeCell ref="N128:Q128"/>
    <mergeCell ref="M121:Q121"/>
    <mergeCell ref="N101:Q101"/>
    <mergeCell ref="N102:Q102"/>
    <mergeCell ref="N104:Q104"/>
    <mergeCell ref="L106:Q106"/>
    <mergeCell ref="N94:Q94"/>
    <mergeCell ref="C112:Q112"/>
    <mergeCell ref="N91:Q91"/>
    <mergeCell ref="N96:Q96"/>
    <mergeCell ref="N97:Q97"/>
    <mergeCell ref="N98:Q98"/>
    <mergeCell ref="M86:Q86"/>
    <mergeCell ref="C88:G88"/>
    <mergeCell ref="N88:Q88"/>
    <mergeCell ref="N90:Q90"/>
    <mergeCell ref="N92:Q92"/>
    <mergeCell ref="N93:Q93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230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N104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4 - DJ 35 - P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115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SUM(N92:Q94)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N127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N134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 t="s">
        <v>121</v>
      </c>
      <c r="E94" s="72"/>
      <c r="F94" s="72"/>
      <c r="G94" s="72"/>
      <c r="H94" s="72"/>
      <c r="I94" s="72"/>
      <c r="J94" s="72"/>
      <c r="K94" s="72"/>
      <c r="L94" s="72"/>
      <c r="M94" s="72"/>
      <c r="N94" s="159">
        <f>N137</f>
        <v>0</v>
      </c>
      <c r="O94" s="160"/>
      <c r="P94" s="160"/>
      <c r="Q94" s="160"/>
      <c r="R94" s="89"/>
    </row>
    <row r="95" spans="2:18" s="7" customFormat="1" ht="24.75" customHeight="1">
      <c r="B95" s="83"/>
      <c r="C95" s="84"/>
      <c r="R95" s="86"/>
    </row>
    <row r="96" spans="2:18" s="8" customFormat="1" ht="19.5" customHeight="1">
      <c r="B96" s="87"/>
      <c r="C96" s="72"/>
      <c r="D96" s="88"/>
      <c r="E96" s="72"/>
      <c r="F96" s="72"/>
      <c r="G96" s="72"/>
      <c r="H96" s="72"/>
      <c r="I96" s="72"/>
      <c r="J96" s="72"/>
      <c r="K96" s="72"/>
      <c r="L96" s="72"/>
      <c r="M96" s="72"/>
      <c r="N96" s="159"/>
      <c r="O96" s="160"/>
      <c r="P96" s="160"/>
      <c r="Q96" s="160"/>
      <c r="R96" s="89"/>
    </row>
    <row r="97" spans="2:18" s="8" customFormat="1" ht="19.5" customHeight="1">
      <c r="B97" s="87"/>
      <c r="C97" s="72"/>
      <c r="D97" s="88"/>
      <c r="E97" s="72"/>
      <c r="F97" s="72"/>
      <c r="G97" s="72"/>
      <c r="H97" s="72"/>
      <c r="I97" s="72"/>
      <c r="J97" s="72"/>
      <c r="K97" s="72"/>
      <c r="L97" s="72"/>
      <c r="M97" s="72"/>
      <c r="N97" s="159"/>
      <c r="O97" s="160"/>
      <c r="P97" s="160"/>
      <c r="Q97" s="160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C99" s="72"/>
      <c r="R99" s="89"/>
    </row>
    <row r="100" spans="2:18" s="8" customFormat="1" ht="19.5" customHeight="1">
      <c r="B100" s="87"/>
      <c r="C100" s="72"/>
      <c r="R100" s="89"/>
    </row>
    <row r="101" spans="2:18" s="8" customFormat="1" ht="19.5" customHeight="1">
      <c r="B101" s="87"/>
      <c r="C101" s="72"/>
      <c r="R101" s="89"/>
    </row>
    <row r="102" spans="2:18" s="8" customFormat="1" ht="19.5" customHeight="1">
      <c r="B102" s="87"/>
      <c r="C102" s="72"/>
      <c r="D102" s="88"/>
      <c r="E102" s="72"/>
      <c r="F102" s="72"/>
      <c r="G102" s="72"/>
      <c r="H102" s="72"/>
      <c r="I102" s="72"/>
      <c r="J102" s="72"/>
      <c r="K102" s="72"/>
      <c r="L102" s="72"/>
      <c r="M102" s="72"/>
      <c r="N102" s="159"/>
      <c r="O102" s="160"/>
      <c r="P102" s="160"/>
      <c r="Q102" s="160"/>
      <c r="R102" s="89"/>
    </row>
    <row r="103" spans="2:18" s="1" customFormat="1" ht="21.75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82" t="s">
        <v>122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176">
        <v>0</v>
      </c>
      <c r="O104" s="147"/>
      <c r="P104" s="147"/>
      <c r="Q104" s="147"/>
      <c r="R104" s="27"/>
    </row>
    <row r="105" spans="2:18" s="1" customFormat="1" ht="18" customHeight="1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18" s="1" customFormat="1" ht="29.25" customHeight="1">
      <c r="B106" s="25"/>
      <c r="C106" s="74" t="s">
        <v>94</v>
      </c>
      <c r="D106" s="75"/>
      <c r="E106" s="75"/>
      <c r="F106" s="75"/>
      <c r="G106" s="75"/>
      <c r="H106" s="75"/>
      <c r="I106" s="75"/>
      <c r="J106" s="75"/>
      <c r="K106" s="75"/>
      <c r="L106" s="167">
        <f>ROUND(SUM(N90+N104),2)</f>
        <v>0</v>
      </c>
      <c r="M106" s="175"/>
      <c r="N106" s="175"/>
      <c r="O106" s="175"/>
      <c r="P106" s="175"/>
      <c r="Q106" s="175"/>
      <c r="R106" s="27"/>
    </row>
    <row r="107" spans="2:18" s="1" customFormat="1" ht="6.7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11" spans="2:18" s="1" customFormat="1" ht="6.7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</row>
    <row r="112" spans="2:18" s="1" customFormat="1" ht="36.75" customHeight="1">
      <c r="B112" s="25"/>
      <c r="C112" s="130" t="s">
        <v>123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27"/>
    </row>
    <row r="113" spans="2:18" s="1" customFormat="1" ht="6.75" customHeight="1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18" s="1" customFormat="1" ht="30" customHeight="1">
      <c r="B114" s="25"/>
      <c r="C114" s="22" t="s">
        <v>9</v>
      </c>
      <c r="D114" s="26"/>
      <c r="E114" s="26"/>
      <c r="F114" s="168" t="str">
        <f>F6</f>
        <v>Prvky zelenej infraštruktúry - MŠ Kalinovská 9, Košice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26"/>
      <c r="R114" s="27"/>
    </row>
    <row r="115" spans="2:18" ht="30" customHeight="1">
      <c r="B115" s="16"/>
      <c r="C115" s="22" t="s">
        <v>97</v>
      </c>
      <c r="D115" s="17"/>
      <c r="E115" s="17"/>
      <c r="F115" s="168" t="s">
        <v>98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7"/>
      <c r="R115" s="18"/>
    </row>
    <row r="116" spans="2:18" ht="30" customHeight="1">
      <c r="B116" s="16"/>
      <c r="C116" s="22" t="s">
        <v>99</v>
      </c>
      <c r="D116" s="17"/>
      <c r="E116" s="17"/>
      <c r="F116" s="168" t="s">
        <v>100</v>
      </c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7"/>
      <c r="R116" s="18"/>
    </row>
    <row r="117" spans="2:18" s="1" customFormat="1" ht="36.75" customHeight="1">
      <c r="B117" s="25"/>
      <c r="C117" s="59" t="s">
        <v>101</v>
      </c>
      <c r="D117" s="26"/>
      <c r="E117" s="26"/>
      <c r="F117" s="148" t="str">
        <f>F9</f>
        <v>4 - DJ 35 - P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8" customHeight="1">
      <c r="B119" s="25"/>
      <c r="C119" s="22" t="s">
        <v>12</v>
      </c>
      <c r="D119" s="26"/>
      <c r="E119" s="26"/>
      <c r="F119" s="20" t="str">
        <f>F11</f>
        <v>Kalinovska 9, Košice</v>
      </c>
      <c r="G119" s="26"/>
      <c r="H119" s="26"/>
      <c r="I119" s="26"/>
      <c r="J119" s="26"/>
      <c r="K119" s="22" t="s">
        <v>14</v>
      </c>
      <c r="L119" s="26"/>
      <c r="M119" s="169">
        <f>IF(O11="","",O11)</f>
        <v>0</v>
      </c>
      <c r="N119" s="147"/>
      <c r="O119" s="147"/>
      <c r="P119" s="147"/>
      <c r="Q119" s="26"/>
      <c r="R119" s="27"/>
    </row>
    <row r="120" spans="2:18" s="1" customFormat="1" ht="6.7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18" s="1" customFormat="1" ht="15">
      <c r="B121" s="25"/>
      <c r="C121" s="22" t="s">
        <v>15</v>
      </c>
      <c r="D121" s="26"/>
      <c r="E121" s="26"/>
      <c r="F121" s="20" t="str">
        <f>E14</f>
        <v>Mesto Košice, Trieda SNP 48/A, Košice</v>
      </c>
      <c r="G121" s="26"/>
      <c r="H121" s="26"/>
      <c r="I121" s="26"/>
      <c r="J121" s="26"/>
      <c r="K121" s="22" t="s">
        <v>20</v>
      </c>
      <c r="L121" s="26"/>
      <c r="M121" s="132" t="str">
        <f>E20</f>
        <v>Progressum s.r.o. </v>
      </c>
      <c r="N121" s="147"/>
      <c r="O121" s="147"/>
      <c r="P121" s="147"/>
      <c r="Q121" s="147"/>
      <c r="R121" s="27"/>
    </row>
    <row r="122" spans="2:18" s="1" customFormat="1" ht="14.25" customHeight="1">
      <c r="B122" s="25"/>
      <c r="C122" s="22" t="s">
        <v>19</v>
      </c>
      <c r="D122" s="26"/>
      <c r="E122" s="26"/>
      <c r="F122" s="20">
        <f>IF(E17="","",E17)</f>
      </c>
      <c r="G122" s="26"/>
      <c r="H122" s="26"/>
      <c r="I122" s="26"/>
      <c r="J122" s="26"/>
      <c r="K122" s="22" t="s">
        <v>22</v>
      </c>
      <c r="L122" s="26"/>
      <c r="M122" s="132">
        <f>E23</f>
        <v>0</v>
      </c>
      <c r="N122" s="147"/>
      <c r="O122" s="147"/>
      <c r="P122" s="147"/>
      <c r="Q122" s="147"/>
      <c r="R122" s="27"/>
    </row>
    <row r="123" spans="2:18" s="1" customFormat="1" ht="9.75" customHeight="1"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</row>
    <row r="124" spans="2:18" s="9" customFormat="1" ht="29.25" customHeight="1">
      <c r="B124" s="90"/>
      <c r="C124" s="91" t="s">
        <v>124</v>
      </c>
      <c r="D124" s="92" t="s">
        <v>125</v>
      </c>
      <c r="E124" s="92" t="s">
        <v>44</v>
      </c>
      <c r="F124" s="182" t="s">
        <v>126</v>
      </c>
      <c r="G124" s="183"/>
      <c r="H124" s="183"/>
      <c r="I124" s="183"/>
      <c r="J124" s="92" t="s">
        <v>127</v>
      </c>
      <c r="K124" s="92" t="s">
        <v>128</v>
      </c>
      <c r="L124" s="184" t="s">
        <v>129</v>
      </c>
      <c r="M124" s="183"/>
      <c r="N124" s="182" t="s">
        <v>107</v>
      </c>
      <c r="O124" s="183"/>
      <c r="P124" s="183"/>
      <c r="Q124" s="185"/>
      <c r="R124" s="93"/>
    </row>
    <row r="125" spans="2:18" s="1" customFormat="1" ht="29.25" customHeight="1">
      <c r="B125" s="25"/>
      <c r="C125" s="65" t="s">
        <v>103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192">
        <f>N126</f>
        <v>0</v>
      </c>
      <c r="O125" s="193"/>
      <c r="P125" s="193"/>
      <c r="Q125" s="193"/>
      <c r="R125" s="27"/>
    </row>
    <row r="126" spans="2:18" s="10" customFormat="1" ht="36.75" customHeight="1">
      <c r="B126" s="95"/>
      <c r="C126" s="96"/>
      <c r="D126" s="97" t="s">
        <v>115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190">
        <f>N127+N134+N137</f>
        <v>0</v>
      </c>
      <c r="O126" s="191"/>
      <c r="P126" s="191"/>
      <c r="Q126" s="191"/>
      <c r="R126" s="98"/>
    </row>
    <row r="127" spans="2:18" s="10" customFormat="1" ht="14.25" customHeight="1">
      <c r="B127" s="95"/>
      <c r="C127" s="96"/>
      <c r="D127" s="102" t="s">
        <v>119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SUM(N128:Q133)</f>
        <v>0</v>
      </c>
      <c r="O127" s="189"/>
      <c r="P127" s="189"/>
      <c r="Q127" s="189"/>
      <c r="R127" s="98"/>
    </row>
    <row r="128" spans="2:18" s="1" customFormat="1" ht="14.25" customHeight="1">
      <c r="B128" s="103"/>
      <c r="C128" s="104">
        <v>1</v>
      </c>
      <c r="D128" s="104" t="s">
        <v>131</v>
      </c>
      <c r="E128" s="105" t="s">
        <v>189</v>
      </c>
      <c r="F128" s="177" t="s">
        <v>190</v>
      </c>
      <c r="G128" s="178"/>
      <c r="H128" s="178"/>
      <c r="I128" s="178"/>
      <c r="J128" s="106" t="s">
        <v>191</v>
      </c>
      <c r="K128" s="107">
        <v>6</v>
      </c>
      <c r="L128" s="179"/>
      <c r="M128" s="180"/>
      <c r="N128" s="181">
        <f aca="true" t="shared" si="0" ref="N128:N133">ROUND(L128*K128,2)</f>
        <v>0</v>
      </c>
      <c r="O128" s="178"/>
      <c r="P128" s="178"/>
      <c r="Q128" s="178"/>
      <c r="R128" s="108"/>
    </row>
    <row r="129" spans="2:18" s="1" customFormat="1" ht="14.25" customHeight="1">
      <c r="B129" s="103"/>
      <c r="C129" s="104">
        <v>2</v>
      </c>
      <c r="D129" s="104" t="s">
        <v>131</v>
      </c>
      <c r="E129" s="105" t="s">
        <v>193</v>
      </c>
      <c r="F129" s="177" t="s">
        <v>194</v>
      </c>
      <c r="G129" s="178"/>
      <c r="H129" s="178"/>
      <c r="I129" s="178"/>
      <c r="J129" s="106" t="s">
        <v>191</v>
      </c>
      <c r="K129" s="107">
        <v>12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14.25" customHeight="1">
      <c r="B130" s="103"/>
      <c r="C130" s="104">
        <v>3</v>
      </c>
      <c r="D130" s="104" t="s">
        <v>131</v>
      </c>
      <c r="E130" s="105" t="s">
        <v>195</v>
      </c>
      <c r="F130" s="177" t="s">
        <v>196</v>
      </c>
      <c r="G130" s="178"/>
      <c r="H130" s="178"/>
      <c r="I130" s="178"/>
      <c r="J130" s="106" t="s">
        <v>156</v>
      </c>
      <c r="K130" s="107">
        <v>42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14.25" customHeight="1">
      <c r="B131" s="103"/>
      <c r="C131" s="104">
        <v>4</v>
      </c>
      <c r="D131" s="104" t="s">
        <v>131</v>
      </c>
      <c r="E131" s="105" t="s">
        <v>198</v>
      </c>
      <c r="F131" s="177" t="s">
        <v>199</v>
      </c>
      <c r="G131" s="178"/>
      <c r="H131" s="178"/>
      <c r="I131" s="178"/>
      <c r="J131" s="106" t="s">
        <v>191</v>
      </c>
      <c r="K131" s="107">
        <v>18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14.25" customHeight="1">
      <c r="B132" s="103"/>
      <c r="C132" s="104">
        <v>5</v>
      </c>
      <c r="D132" s="104" t="s">
        <v>131</v>
      </c>
      <c r="E132" s="105" t="s">
        <v>202</v>
      </c>
      <c r="F132" s="177" t="s">
        <v>203</v>
      </c>
      <c r="G132" s="178"/>
      <c r="H132" s="178"/>
      <c r="I132" s="178"/>
      <c r="J132" s="106" t="s">
        <v>156</v>
      </c>
      <c r="K132" s="107">
        <v>90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14.25" customHeight="1">
      <c r="B133" s="103"/>
      <c r="C133" s="104">
        <v>6</v>
      </c>
      <c r="D133" s="104" t="s">
        <v>131</v>
      </c>
      <c r="E133" s="105" t="s">
        <v>204</v>
      </c>
      <c r="F133" s="177" t="s">
        <v>205</v>
      </c>
      <c r="G133" s="178"/>
      <c r="H133" s="178"/>
      <c r="I133" s="178"/>
      <c r="J133" s="106" t="s">
        <v>156</v>
      </c>
      <c r="K133" s="107">
        <v>20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0" customFormat="1" ht="14.25" customHeight="1">
      <c r="B134" s="95"/>
      <c r="C134" s="96"/>
      <c r="D134" s="102" t="s">
        <v>120</v>
      </c>
      <c r="E134" s="102"/>
      <c r="F134" s="102"/>
      <c r="G134" s="102"/>
      <c r="H134" s="102"/>
      <c r="I134" s="102"/>
      <c r="J134" s="102"/>
      <c r="K134" s="102"/>
      <c r="L134" s="102"/>
      <c r="M134" s="102"/>
      <c r="N134" s="188">
        <f>SUM(N135:Q136)</f>
        <v>0</v>
      </c>
      <c r="O134" s="189"/>
      <c r="P134" s="189"/>
      <c r="Q134" s="189"/>
      <c r="R134" s="98"/>
    </row>
    <row r="135" spans="2:18" s="1" customFormat="1" ht="14.25" customHeight="1">
      <c r="B135" s="103"/>
      <c r="C135" s="104">
        <v>7</v>
      </c>
      <c r="D135" s="104" t="s">
        <v>131</v>
      </c>
      <c r="E135" s="105" t="s">
        <v>218</v>
      </c>
      <c r="F135" s="177" t="s">
        <v>219</v>
      </c>
      <c r="G135" s="178"/>
      <c r="H135" s="178"/>
      <c r="I135" s="178"/>
      <c r="J135" s="106" t="s">
        <v>191</v>
      </c>
      <c r="K135" s="107">
        <v>1</v>
      </c>
      <c r="L135" s="179"/>
      <c r="M135" s="180"/>
      <c r="N135" s="181">
        <f>ROUND(L135*K135,2)</f>
        <v>0</v>
      </c>
      <c r="O135" s="178"/>
      <c r="P135" s="178"/>
      <c r="Q135" s="178"/>
      <c r="R135" s="108"/>
    </row>
    <row r="136" spans="2:18" s="1" customFormat="1" ht="14.25" customHeight="1">
      <c r="B136" s="103"/>
      <c r="C136" s="104">
        <v>8</v>
      </c>
      <c r="D136" s="104" t="s">
        <v>131</v>
      </c>
      <c r="E136" s="105" t="s">
        <v>220</v>
      </c>
      <c r="F136" s="177" t="s">
        <v>221</v>
      </c>
      <c r="G136" s="178"/>
      <c r="H136" s="178"/>
      <c r="I136" s="178"/>
      <c r="J136" s="106" t="s">
        <v>191</v>
      </c>
      <c r="K136" s="107">
        <v>6</v>
      </c>
      <c r="L136" s="179"/>
      <c r="M136" s="180"/>
      <c r="N136" s="181">
        <f>ROUND(L136*K136,2)</f>
        <v>0</v>
      </c>
      <c r="O136" s="178"/>
      <c r="P136" s="178"/>
      <c r="Q136" s="178"/>
      <c r="R136" s="108"/>
    </row>
    <row r="137" spans="2:18" s="10" customFormat="1" ht="14.25" customHeight="1">
      <c r="B137" s="95"/>
      <c r="C137" s="96"/>
      <c r="D137" s="102" t="s">
        <v>121</v>
      </c>
      <c r="E137" s="102"/>
      <c r="F137" s="102"/>
      <c r="G137" s="102"/>
      <c r="H137" s="102"/>
      <c r="I137" s="102"/>
      <c r="J137" s="102"/>
      <c r="K137" s="102"/>
      <c r="L137" s="102"/>
      <c r="M137" s="102"/>
      <c r="N137" s="188">
        <f>SUM(N138:Q139)</f>
        <v>0</v>
      </c>
      <c r="O137" s="189"/>
      <c r="P137" s="189"/>
      <c r="Q137" s="189"/>
      <c r="R137" s="98"/>
    </row>
    <row r="138" spans="2:18" s="1" customFormat="1" ht="31.5" customHeight="1">
      <c r="B138" s="103"/>
      <c r="C138" s="104">
        <v>9</v>
      </c>
      <c r="D138" s="104" t="s">
        <v>131</v>
      </c>
      <c r="E138" s="105" t="s">
        <v>222</v>
      </c>
      <c r="F138" s="177" t="s">
        <v>223</v>
      </c>
      <c r="G138" s="178"/>
      <c r="H138" s="178"/>
      <c r="I138" s="178"/>
      <c r="J138" s="106" t="s">
        <v>133</v>
      </c>
      <c r="K138" s="107">
        <v>22.968</v>
      </c>
      <c r="L138" s="179"/>
      <c r="M138" s="180"/>
      <c r="N138" s="181">
        <f>ROUND(L138*K138,2)</f>
        <v>0</v>
      </c>
      <c r="O138" s="178"/>
      <c r="P138" s="178"/>
      <c r="Q138" s="178"/>
      <c r="R138" s="108"/>
    </row>
    <row r="139" spans="2:18" s="1" customFormat="1" ht="31.5" customHeight="1">
      <c r="B139" s="103"/>
      <c r="C139" s="104">
        <v>10</v>
      </c>
      <c r="D139" s="104" t="s">
        <v>131</v>
      </c>
      <c r="E139" s="105" t="s">
        <v>224</v>
      </c>
      <c r="F139" s="177" t="s">
        <v>225</v>
      </c>
      <c r="G139" s="178"/>
      <c r="H139" s="178"/>
      <c r="I139" s="178"/>
      <c r="J139" s="106" t="s">
        <v>133</v>
      </c>
      <c r="K139" s="107">
        <v>22.968</v>
      </c>
      <c r="L139" s="179"/>
      <c r="M139" s="180"/>
      <c r="N139" s="181">
        <f>ROUND(L139*K139,2)</f>
        <v>0</v>
      </c>
      <c r="O139" s="178"/>
      <c r="P139" s="178"/>
      <c r="Q139" s="178"/>
      <c r="R139" s="108"/>
    </row>
    <row r="140" spans="2:18" s="1" customFormat="1" ht="6.75" customHeight="1"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1"/>
    </row>
  </sheetData>
  <sheetProtection/>
  <mergeCells count="98">
    <mergeCell ref="H1:K1"/>
    <mergeCell ref="N127:Q127"/>
    <mergeCell ref="N134:Q134"/>
    <mergeCell ref="N126:Q126"/>
    <mergeCell ref="N137:Q137"/>
    <mergeCell ref="N125:Q125"/>
    <mergeCell ref="F135:I135"/>
    <mergeCell ref="L135:M135"/>
    <mergeCell ref="N135:Q135"/>
    <mergeCell ref="F136:I136"/>
    <mergeCell ref="F138:I138"/>
    <mergeCell ref="L138:M138"/>
    <mergeCell ref="N138:Q138"/>
    <mergeCell ref="F139:I139"/>
    <mergeCell ref="L139:M139"/>
    <mergeCell ref="N139:Q139"/>
    <mergeCell ref="L136:M136"/>
    <mergeCell ref="N136:Q136"/>
    <mergeCell ref="F133:I133"/>
    <mergeCell ref="L133:M133"/>
    <mergeCell ref="N133:Q133"/>
    <mergeCell ref="F132:I132"/>
    <mergeCell ref="L132:M132"/>
    <mergeCell ref="N132:Q132"/>
    <mergeCell ref="F131:I131"/>
    <mergeCell ref="L131:M131"/>
    <mergeCell ref="N131:Q131"/>
    <mergeCell ref="L124:M124"/>
    <mergeCell ref="N124:Q124"/>
    <mergeCell ref="F129:I129"/>
    <mergeCell ref="L129:M129"/>
    <mergeCell ref="N129:Q129"/>
    <mergeCell ref="F130:I130"/>
    <mergeCell ref="L130:M130"/>
    <mergeCell ref="N130:Q130"/>
    <mergeCell ref="F116:P116"/>
    <mergeCell ref="F115:P115"/>
    <mergeCell ref="F117:P117"/>
    <mergeCell ref="M119:P119"/>
    <mergeCell ref="F128:I128"/>
    <mergeCell ref="L128:M128"/>
    <mergeCell ref="N128:Q128"/>
    <mergeCell ref="M121:Q121"/>
    <mergeCell ref="M122:Q122"/>
    <mergeCell ref="F124:I124"/>
    <mergeCell ref="N94:Q94"/>
    <mergeCell ref="N102:Q102"/>
    <mergeCell ref="N104:Q104"/>
    <mergeCell ref="L106:Q106"/>
    <mergeCell ref="C112:Q112"/>
    <mergeCell ref="F114:P114"/>
    <mergeCell ref="N91:Q91"/>
    <mergeCell ref="N96:Q96"/>
    <mergeCell ref="N97:Q97"/>
    <mergeCell ref="N98:Q98"/>
    <mergeCell ref="M86:Q86"/>
    <mergeCell ref="C88:G88"/>
    <mergeCell ref="N88:Q88"/>
    <mergeCell ref="N90:Q90"/>
    <mergeCell ref="N92:Q92"/>
    <mergeCell ref="N93:Q93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showGridLines="0" zoomScalePageLayoutView="0" workbookViewId="0" topLeftCell="A1">
      <pane ySplit="1" topLeftCell="A126" activePane="bottomLeft" state="frozen"/>
      <selection pane="topLeft" activeCell="A1" sqref="A1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231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N104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/>
      <c r="I36" s="147"/>
      <c r="J36" s="147"/>
      <c r="K36" s="26"/>
      <c r="L36" s="26"/>
      <c r="M36" s="171"/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/>
      <c r="I37" s="147"/>
      <c r="J37" s="147"/>
      <c r="K37" s="26"/>
      <c r="L37" s="26"/>
      <c r="M37" s="171"/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/>
      <c r="I38" s="147"/>
      <c r="J38" s="147"/>
      <c r="K38" s="26"/>
      <c r="L38" s="26"/>
      <c r="M38" s="171"/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5 - DJ 35 - L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115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N127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N134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/>
      <c r="E94" s="72"/>
      <c r="F94" s="72"/>
      <c r="G94" s="72"/>
      <c r="H94" s="72"/>
      <c r="I94" s="72"/>
      <c r="J94" s="72"/>
      <c r="K94" s="72"/>
      <c r="L94" s="72"/>
      <c r="M94" s="72"/>
      <c r="N94" s="159"/>
      <c r="O94" s="160"/>
      <c r="P94" s="160"/>
      <c r="Q94" s="160"/>
      <c r="R94" s="89"/>
    </row>
    <row r="95" spans="2:18" s="7" customFormat="1" ht="24.75" customHeight="1">
      <c r="B95" s="83"/>
      <c r="C95" s="84"/>
      <c r="R95" s="86"/>
    </row>
    <row r="96" spans="2:18" s="8" customFormat="1" ht="19.5" customHeight="1">
      <c r="B96" s="87"/>
      <c r="C96" s="72"/>
      <c r="D96" s="88"/>
      <c r="E96" s="72"/>
      <c r="F96" s="72"/>
      <c r="G96" s="72"/>
      <c r="H96" s="72"/>
      <c r="I96" s="72"/>
      <c r="J96" s="72"/>
      <c r="K96" s="72"/>
      <c r="L96" s="72"/>
      <c r="M96" s="72"/>
      <c r="N96" s="159"/>
      <c r="O96" s="160"/>
      <c r="P96" s="160"/>
      <c r="Q96" s="160"/>
      <c r="R96" s="89"/>
    </row>
    <row r="97" spans="2:18" s="8" customFormat="1" ht="19.5" customHeight="1">
      <c r="B97" s="87"/>
      <c r="C97" s="72"/>
      <c r="D97" s="88"/>
      <c r="E97" s="72"/>
      <c r="F97" s="72"/>
      <c r="G97" s="72"/>
      <c r="H97" s="72"/>
      <c r="I97" s="72"/>
      <c r="J97" s="72"/>
      <c r="K97" s="72"/>
      <c r="L97" s="72"/>
      <c r="M97" s="72"/>
      <c r="N97" s="159"/>
      <c r="O97" s="160"/>
      <c r="P97" s="160"/>
      <c r="Q97" s="160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C99" s="72"/>
      <c r="F99" s="72"/>
      <c r="G99" s="72"/>
      <c r="H99" s="72"/>
      <c r="I99" s="72"/>
      <c r="J99" s="72"/>
      <c r="K99" s="72"/>
      <c r="L99" s="72"/>
      <c r="M99" s="72"/>
      <c r="R99" s="89"/>
    </row>
    <row r="100" spans="2:18" s="8" customFormat="1" ht="19.5" customHeight="1">
      <c r="B100" s="87"/>
      <c r="C100" s="72"/>
      <c r="F100" s="72"/>
      <c r="G100" s="72"/>
      <c r="H100" s="72"/>
      <c r="I100" s="72"/>
      <c r="J100" s="72"/>
      <c r="K100" s="72"/>
      <c r="L100" s="72"/>
      <c r="M100" s="72"/>
      <c r="R100" s="89"/>
    </row>
    <row r="101" spans="2:18" s="8" customFormat="1" ht="19.5" customHeight="1">
      <c r="B101" s="87"/>
      <c r="C101" s="72"/>
      <c r="D101" s="88"/>
      <c r="E101" s="72"/>
      <c r="F101" s="72"/>
      <c r="G101" s="72"/>
      <c r="H101" s="72"/>
      <c r="I101" s="72"/>
      <c r="J101" s="72"/>
      <c r="K101" s="72"/>
      <c r="L101" s="72"/>
      <c r="M101" s="72"/>
      <c r="N101" s="159"/>
      <c r="O101" s="160"/>
      <c r="P101" s="160"/>
      <c r="Q101" s="160"/>
      <c r="R101" s="89"/>
    </row>
    <row r="102" spans="2:18" s="8" customFormat="1" ht="19.5" customHeight="1">
      <c r="B102" s="87"/>
      <c r="C102" s="72"/>
      <c r="D102" s="88"/>
      <c r="E102" s="72"/>
      <c r="F102" s="72"/>
      <c r="G102" s="72"/>
      <c r="H102" s="72"/>
      <c r="I102" s="72"/>
      <c r="J102" s="72"/>
      <c r="K102" s="72"/>
      <c r="L102" s="72"/>
      <c r="M102" s="72"/>
      <c r="N102" s="159"/>
      <c r="O102" s="160"/>
      <c r="P102" s="160"/>
      <c r="Q102" s="160"/>
      <c r="R102" s="89"/>
    </row>
    <row r="103" spans="2:18" s="1" customFormat="1" ht="21.75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82" t="s">
        <v>122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176">
        <v>0</v>
      </c>
      <c r="O104" s="147"/>
      <c r="P104" s="147"/>
      <c r="Q104" s="147"/>
      <c r="R104" s="27"/>
    </row>
    <row r="105" spans="2:18" s="1" customFormat="1" ht="18" customHeight="1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18" s="1" customFormat="1" ht="29.25" customHeight="1">
      <c r="B106" s="25"/>
      <c r="C106" s="74" t="s">
        <v>94</v>
      </c>
      <c r="D106" s="75"/>
      <c r="E106" s="75"/>
      <c r="F106" s="75"/>
      <c r="G106" s="75"/>
      <c r="H106" s="75"/>
      <c r="I106" s="75"/>
      <c r="J106" s="75"/>
      <c r="K106" s="75"/>
      <c r="L106" s="167">
        <f>ROUND(SUM(N90+N104),2)</f>
        <v>0</v>
      </c>
      <c r="M106" s="175"/>
      <c r="N106" s="175"/>
      <c r="O106" s="175"/>
      <c r="P106" s="175"/>
      <c r="Q106" s="175"/>
      <c r="R106" s="27"/>
    </row>
    <row r="107" spans="2:18" s="1" customFormat="1" ht="6.75" customHeight="1"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1"/>
    </row>
    <row r="111" spans="2:18" s="1" customFormat="1" ht="6.7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4"/>
    </row>
    <row r="112" spans="2:18" s="1" customFormat="1" ht="36.75" customHeight="1">
      <c r="B112" s="25"/>
      <c r="C112" s="130" t="s">
        <v>123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27"/>
    </row>
    <row r="113" spans="2:18" s="1" customFormat="1" ht="6.75" customHeight="1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18" s="1" customFormat="1" ht="30" customHeight="1">
      <c r="B114" s="25"/>
      <c r="C114" s="22" t="s">
        <v>9</v>
      </c>
      <c r="D114" s="26"/>
      <c r="E114" s="26"/>
      <c r="F114" s="168" t="str">
        <f>F6</f>
        <v>Prvky zelenej infraštruktúry - MŠ Kalinovská 9, Košice</v>
      </c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26"/>
      <c r="R114" s="27"/>
    </row>
    <row r="115" spans="2:18" ht="30" customHeight="1">
      <c r="B115" s="16"/>
      <c r="C115" s="22" t="s">
        <v>97</v>
      </c>
      <c r="D115" s="17"/>
      <c r="E115" s="17"/>
      <c r="F115" s="168" t="s">
        <v>98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7"/>
      <c r="R115" s="18"/>
    </row>
    <row r="116" spans="2:18" ht="30" customHeight="1">
      <c r="B116" s="16"/>
      <c r="C116" s="22" t="s">
        <v>99</v>
      </c>
      <c r="D116" s="17"/>
      <c r="E116" s="17"/>
      <c r="F116" s="168" t="s">
        <v>100</v>
      </c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7"/>
      <c r="R116" s="18"/>
    </row>
    <row r="117" spans="2:18" s="1" customFormat="1" ht="36.75" customHeight="1">
      <c r="B117" s="25"/>
      <c r="C117" s="59" t="s">
        <v>101</v>
      </c>
      <c r="D117" s="26"/>
      <c r="E117" s="26"/>
      <c r="F117" s="148" t="str">
        <f>F9</f>
        <v>5 - DJ 35 - L</v>
      </c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8" customHeight="1">
      <c r="B119" s="25"/>
      <c r="C119" s="22" t="s">
        <v>12</v>
      </c>
      <c r="D119" s="26"/>
      <c r="E119" s="26"/>
      <c r="F119" s="20" t="str">
        <f>F11</f>
        <v>Kalinovska 9, Košice</v>
      </c>
      <c r="G119" s="26"/>
      <c r="H119" s="26"/>
      <c r="I119" s="26"/>
      <c r="J119" s="26"/>
      <c r="K119" s="22" t="s">
        <v>14</v>
      </c>
      <c r="L119" s="26"/>
      <c r="M119" s="169">
        <f>IF(O11="","",O11)</f>
        <v>0</v>
      </c>
      <c r="N119" s="147"/>
      <c r="O119" s="147"/>
      <c r="P119" s="147"/>
      <c r="Q119" s="26"/>
      <c r="R119" s="27"/>
    </row>
    <row r="120" spans="2:18" s="1" customFormat="1" ht="6.75" customHeight="1">
      <c r="B120" s="25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/>
    </row>
    <row r="121" spans="2:18" s="1" customFormat="1" ht="15">
      <c r="B121" s="25"/>
      <c r="C121" s="22" t="s">
        <v>15</v>
      </c>
      <c r="D121" s="26"/>
      <c r="E121" s="26"/>
      <c r="F121" s="20" t="str">
        <f>E14</f>
        <v>Mesto Košice, Trieda SNP 48/A, Košice</v>
      </c>
      <c r="G121" s="26"/>
      <c r="H121" s="26"/>
      <c r="I121" s="26"/>
      <c r="J121" s="26"/>
      <c r="K121" s="22" t="s">
        <v>20</v>
      </c>
      <c r="L121" s="26"/>
      <c r="M121" s="132" t="str">
        <f>E20</f>
        <v>Progressum s.r.o. </v>
      </c>
      <c r="N121" s="147"/>
      <c r="O121" s="147"/>
      <c r="P121" s="147"/>
      <c r="Q121" s="147"/>
      <c r="R121" s="27"/>
    </row>
    <row r="122" spans="2:18" s="1" customFormat="1" ht="14.25" customHeight="1">
      <c r="B122" s="25"/>
      <c r="C122" s="22" t="s">
        <v>19</v>
      </c>
      <c r="D122" s="26"/>
      <c r="E122" s="26"/>
      <c r="F122" s="20">
        <f>IF(E17="","",E17)</f>
      </c>
      <c r="G122" s="26"/>
      <c r="H122" s="26"/>
      <c r="I122" s="26"/>
      <c r="J122" s="26"/>
      <c r="K122" s="22" t="s">
        <v>22</v>
      </c>
      <c r="L122" s="26"/>
      <c r="M122" s="132">
        <f>E23</f>
        <v>0</v>
      </c>
      <c r="N122" s="147"/>
      <c r="O122" s="147"/>
      <c r="P122" s="147"/>
      <c r="Q122" s="147"/>
      <c r="R122" s="27"/>
    </row>
    <row r="123" spans="2:18" s="1" customFormat="1" ht="9.75" customHeight="1">
      <c r="B123" s="25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7"/>
    </row>
    <row r="124" spans="2:18" s="9" customFormat="1" ht="29.25" customHeight="1">
      <c r="B124" s="90"/>
      <c r="C124" s="91" t="s">
        <v>124</v>
      </c>
      <c r="D124" s="92" t="s">
        <v>125</v>
      </c>
      <c r="E124" s="92" t="s">
        <v>44</v>
      </c>
      <c r="F124" s="182" t="s">
        <v>126</v>
      </c>
      <c r="G124" s="183"/>
      <c r="H124" s="183"/>
      <c r="I124" s="183"/>
      <c r="J124" s="92" t="s">
        <v>127</v>
      </c>
      <c r="K124" s="92" t="s">
        <v>128</v>
      </c>
      <c r="L124" s="184" t="s">
        <v>129</v>
      </c>
      <c r="M124" s="183"/>
      <c r="N124" s="182" t="s">
        <v>107</v>
      </c>
      <c r="O124" s="183"/>
      <c r="P124" s="183"/>
      <c r="Q124" s="185"/>
      <c r="R124" s="93"/>
    </row>
    <row r="125" spans="2:18" s="1" customFormat="1" ht="29.25" customHeight="1">
      <c r="B125" s="25"/>
      <c r="C125" s="65" t="s">
        <v>103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192">
        <f>N126</f>
        <v>0</v>
      </c>
      <c r="O125" s="193"/>
      <c r="P125" s="193"/>
      <c r="Q125" s="193"/>
      <c r="R125" s="27"/>
    </row>
    <row r="126" spans="2:18" s="10" customFormat="1" ht="36.75" customHeight="1">
      <c r="B126" s="95"/>
      <c r="C126" s="96"/>
      <c r="D126" s="97" t="s">
        <v>115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190">
        <f>N127+N134</f>
        <v>0</v>
      </c>
      <c r="O126" s="191"/>
      <c r="P126" s="191"/>
      <c r="Q126" s="191"/>
      <c r="R126" s="98"/>
    </row>
    <row r="127" spans="2:18" s="10" customFormat="1" ht="18.75" customHeight="1">
      <c r="B127" s="95"/>
      <c r="C127" s="96"/>
      <c r="D127" s="102" t="s">
        <v>119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SUM(N128:Q133)</f>
        <v>0</v>
      </c>
      <c r="O127" s="189"/>
      <c r="P127" s="189"/>
      <c r="Q127" s="189"/>
      <c r="R127" s="98"/>
    </row>
    <row r="128" spans="2:18" s="1" customFormat="1" ht="22.5" customHeight="1">
      <c r="B128" s="103"/>
      <c r="C128" s="104">
        <v>1</v>
      </c>
      <c r="D128" s="104" t="s">
        <v>131</v>
      </c>
      <c r="E128" s="105" t="s">
        <v>189</v>
      </c>
      <c r="F128" s="177" t="s">
        <v>190</v>
      </c>
      <c r="G128" s="178"/>
      <c r="H128" s="178"/>
      <c r="I128" s="178"/>
      <c r="J128" s="106" t="s">
        <v>191</v>
      </c>
      <c r="K128" s="107">
        <v>6</v>
      </c>
      <c r="L128" s="179"/>
      <c r="M128" s="180"/>
      <c r="N128" s="181">
        <f aca="true" t="shared" si="0" ref="N128:N133">ROUND(L128*K128,2)</f>
        <v>0</v>
      </c>
      <c r="O128" s="178"/>
      <c r="P128" s="178"/>
      <c r="Q128" s="178"/>
      <c r="R128" s="108"/>
    </row>
    <row r="129" spans="2:18" s="1" customFormat="1" ht="22.5" customHeight="1">
      <c r="B129" s="103"/>
      <c r="C129" s="104">
        <v>2</v>
      </c>
      <c r="D129" s="104" t="s">
        <v>131</v>
      </c>
      <c r="E129" s="105" t="s">
        <v>193</v>
      </c>
      <c r="F129" s="177" t="s">
        <v>194</v>
      </c>
      <c r="G129" s="178"/>
      <c r="H129" s="178"/>
      <c r="I129" s="178"/>
      <c r="J129" s="106" t="s">
        <v>191</v>
      </c>
      <c r="K129" s="107">
        <v>12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22.5" customHeight="1">
      <c r="B130" s="103"/>
      <c r="C130" s="104">
        <v>3</v>
      </c>
      <c r="D130" s="104" t="s">
        <v>131</v>
      </c>
      <c r="E130" s="105" t="s">
        <v>195</v>
      </c>
      <c r="F130" s="177" t="s">
        <v>196</v>
      </c>
      <c r="G130" s="178"/>
      <c r="H130" s="178"/>
      <c r="I130" s="178"/>
      <c r="J130" s="106" t="s">
        <v>156</v>
      </c>
      <c r="K130" s="107">
        <v>42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22.5" customHeight="1">
      <c r="B131" s="103"/>
      <c r="C131" s="104">
        <v>4</v>
      </c>
      <c r="D131" s="104" t="s">
        <v>131</v>
      </c>
      <c r="E131" s="105" t="s">
        <v>198</v>
      </c>
      <c r="F131" s="177" t="s">
        <v>199</v>
      </c>
      <c r="G131" s="178"/>
      <c r="H131" s="178"/>
      <c r="I131" s="178"/>
      <c r="J131" s="106" t="s">
        <v>191</v>
      </c>
      <c r="K131" s="107">
        <v>18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44.25" customHeight="1">
      <c r="B132" s="103"/>
      <c r="C132" s="104">
        <v>5</v>
      </c>
      <c r="D132" s="104" t="s">
        <v>131</v>
      </c>
      <c r="E132" s="105" t="s">
        <v>202</v>
      </c>
      <c r="F132" s="177" t="s">
        <v>203</v>
      </c>
      <c r="G132" s="178"/>
      <c r="H132" s="178"/>
      <c r="I132" s="178"/>
      <c r="J132" s="106" t="s">
        <v>156</v>
      </c>
      <c r="K132" s="107">
        <v>90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44.25" customHeight="1">
      <c r="B133" s="103"/>
      <c r="C133" s="104">
        <v>6</v>
      </c>
      <c r="D133" s="104" t="s">
        <v>131</v>
      </c>
      <c r="E133" s="105" t="s">
        <v>204</v>
      </c>
      <c r="F133" s="177" t="s">
        <v>205</v>
      </c>
      <c r="G133" s="178"/>
      <c r="H133" s="178"/>
      <c r="I133" s="178"/>
      <c r="J133" s="106" t="s">
        <v>156</v>
      </c>
      <c r="K133" s="107">
        <v>20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0" customFormat="1" ht="29.25" customHeight="1">
      <c r="B134" s="95"/>
      <c r="C134" s="96"/>
      <c r="D134" s="102" t="s">
        <v>120</v>
      </c>
      <c r="E134" s="102"/>
      <c r="F134" s="102"/>
      <c r="G134" s="102"/>
      <c r="H134" s="102"/>
      <c r="I134" s="102"/>
      <c r="J134" s="102"/>
      <c r="K134" s="102"/>
      <c r="L134" s="102"/>
      <c r="M134" s="102"/>
      <c r="N134" s="188">
        <f>SUM(N135:Q136)</f>
        <v>0</v>
      </c>
      <c r="O134" s="189"/>
      <c r="P134" s="189"/>
      <c r="Q134" s="189"/>
      <c r="R134" s="98"/>
    </row>
    <row r="135" spans="2:18" s="1" customFormat="1" ht="22.5" customHeight="1">
      <c r="B135" s="103"/>
      <c r="C135" s="104">
        <v>7</v>
      </c>
      <c r="D135" s="104" t="s">
        <v>131</v>
      </c>
      <c r="E135" s="105" t="s">
        <v>218</v>
      </c>
      <c r="F135" s="177" t="s">
        <v>219</v>
      </c>
      <c r="G135" s="178"/>
      <c r="H135" s="178"/>
      <c r="I135" s="178"/>
      <c r="J135" s="106" t="s">
        <v>191</v>
      </c>
      <c r="K135" s="107">
        <v>1</v>
      </c>
      <c r="L135" s="179"/>
      <c r="M135" s="180"/>
      <c r="N135" s="181">
        <f>ROUND(L135*K135,2)</f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>
        <v>8</v>
      </c>
      <c r="D136" s="104" t="s">
        <v>131</v>
      </c>
      <c r="E136" s="105" t="s">
        <v>220</v>
      </c>
      <c r="F136" s="177" t="s">
        <v>221</v>
      </c>
      <c r="G136" s="178"/>
      <c r="H136" s="178"/>
      <c r="I136" s="178"/>
      <c r="J136" s="106" t="s">
        <v>191</v>
      </c>
      <c r="K136" s="107">
        <v>6</v>
      </c>
      <c r="L136" s="179"/>
      <c r="M136" s="180"/>
      <c r="N136" s="181">
        <f>ROUND(L136*K136,2)</f>
        <v>0</v>
      </c>
      <c r="O136" s="178"/>
      <c r="P136" s="178"/>
      <c r="Q136" s="178"/>
      <c r="R136" s="108"/>
    </row>
    <row r="137" spans="2:18" s="1" customFormat="1" ht="6.75" customHeight="1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</sheetData>
  <sheetProtection/>
  <mergeCells count="92">
    <mergeCell ref="F136:I136"/>
    <mergeCell ref="L136:M136"/>
    <mergeCell ref="N136:Q136"/>
    <mergeCell ref="H1:K1"/>
    <mergeCell ref="N127:Q127"/>
    <mergeCell ref="N134:Q134"/>
    <mergeCell ref="N126:Q126"/>
    <mergeCell ref="N125:Q125"/>
    <mergeCell ref="F133:I133"/>
    <mergeCell ref="L133:M133"/>
    <mergeCell ref="L129:M129"/>
    <mergeCell ref="N129:Q129"/>
    <mergeCell ref="F130:I130"/>
    <mergeCell ref="L130:M130"/>
    <mergeCell ref="F135:I135"/>
    <mergeCell ref="L135:M135"/>
    <mergeCell ref="N135:Q135"/>
    <mergeCell ref="N133:Q133"/>
    <mergeCell ref="F132:I132"/>
    <mergeCell ref="M122:Q122"/>
    <mergeCell ref="F124:I124"/>
    <mergeCell ref="L124:M124"/>
    <mergeCell ref="N124:Q124"/>
    <mergeCell ref="L132:M132"/>
    <mergeCell ref="N132:Q132"/>
    <mergeCell ref="F131:I131"/>
    <mergeCell ref="L131:M131"/>
    <mergeCell ref="N131:Q131"/>
    <mergeCell ref="F129:I129"/>
    <mergeCell ref="F114:P114"/>
    <mergeCell ref="F116:P116"/>
    <mergeCell ref="F115:P115"/>
    <mergeCell ref="F117:P117"/>
    <mergeCell ref="M119:P119"/>
    <mergeCell ref="N130:Q130"/>
    <mergeCell ref="F128:I128"/>
    <mergeCell ref="L128:M128"/>
    <mergeCell ref="N128:Q128"/>
    <mergeCell ref="M121:Q121"/>
    <mergeCell ref="N101:Q101"/>
    <mergeCell ref="N102:Q102"/>
    <mergeCell ref="N104:Q104"/>
    <mergeCell ref="L106:Q106"/>
    <mergeCell ref="N94:Q94"/>
    <mergeCell ref="C112:Q112"/>
    <mergeCell ref="N91:Q91"/>
    <mergeCell ref="N96:Q96"/>
    <mergeCell ref="N97:Q97"/>
    <mergeCell ref="N98:Q98"/>
    <mergeCell ref="M86:Q86"/>
    <mergeCell ref="C88:G88"/>
    <mergeCell ref="N88:Q88"/>
    <mergeCell ref="N90:Q90"/>
    <mergeCell ref="N92:Q92"/>
    <mergeCell ref="N93:Q93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4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4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L127" sqref="L127:M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100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232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N103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100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6 - Kočikáreň 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115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119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N126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120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N131</f>
        <v>0</v>
      </c>
      <c r="O93" s="160"/>
      <c r="P93" s="160"/>
      <c r="Q93" s="160"/>
      <c r="R93" s="89"/>
    </row>
    <row r="94" spans="2:18" s="8" customFormat="1" ht="19.5" customHeight="1">
      <c r="B94" s="87"/>
      <c r="C94" s="72"/>
      <c r="D94" s="88"/>
      <c r="E94" s="72"/>
      <c r="F94" s="72"/>
      <c r="G94" s="72"/>
      <c r="H94" s="72"/>
      <c r="I94" s="72"/>
      <c r="J94" s="72"/>
      <c r="K94" s="72"/>
      <c r="L94" s="72"/>
      <c r="M94" s="72"/>
      <c r="N94" s="159"/>
      <c r="O94" s="160"/>
      <c r="P94" s="160"/>
      <c r="Q94" s="160"/>
      <c r="R94" s="89"/>
    </row>
    <row r="95" spans="2:18" s="7" customFormat="1" ht="24.75" customHeight="1">
      <c r="B95" s="83"/>
      <c r="C95" s="84"/>
      <c r="R95" s="86"/>
    </row>
    <row r="96" spans="2:18" s="8" customFormat="1" ht="19.5" customHeight="1">
      <c r="B96" s="87"/>
      <c r="C96" s="72"/>
      <c r="R96" s="89"/>
    </row>
    <row r="97" spans="2:18" s="8" customFormat="1" ht="19.5" customHeight="1">
      <c r="B97" s="87"/>
      <c r="C97" s="72"/>
      <c r="R97" s="89"/>
    </row>
    <row r="98" spans="2:18" s="8" customFormat="1" ht="19.5" customHeight="1">
      <c r="B98" s="87"/>
      <c r="C98" s="72"/>
      <c r="D98" s="88"/>
      <c r="E98" s="72"/>
      <c r="F98" s="72"/>
      <c r="G98" s="72"/>
      <c r="H98" s="72"/>
      <c r="I98" s="72"/>
      <c r="J98" s="72"/>
      <c r="K98" s="72"/>
      <c r="L98" s="72"/>
      <c r="M98" s="72"/>
      <c r="N98" s="159"/>
      <c r="O98" s="160"/>
      <c r="P98" s="160"/>
      <c r="Q98" s="160"/>
      <c r="R98" s="89"/>
    </row>
    <row r="99" spans="2:18" s="8" customFormat="1" ht="19.5" customHeight="1">
      <c r="B99" s="87"/>
      <c r="C99" s="72"/>
      <c r="R99" s="89"/>
    </row>
    <row r="100" spans="2:18" s="8" customFormat="1" ht="19.5" customHeight="1">
      <c r="B100" s="87"/>
      <c r="C100" s="72"/>
      <c r="R100" s="89"/>
    </row>
    <row r="101" spans="2:18" s="8" customFormat="1" ht="19.5" customHeight="1">
      <c r="B101" s="87"/>
      <c r="C101" s="72"/>
      <c r="D101" s="88"/>
      <c r="E101" s="72"/>
      <c r="F101" s="72"/>
      <c r="G101" s="72"/>
      <c r="H101" s="72"/>
      <c r="I101" s="72"/>
      <c r="J101" s="72"/>
      <c r="K101" s="72"/>
      <c r="L101" s="72"/>
      <c r="M101" s="72"/>
      <c r="N101" s="159"/>
      <c r="O101" s="160"/>
      <c r="P101" s="160"/>
      <c r="Q101" s="160"/>
      <c r="R101" s="89"/>
    </row>
    <row r="102" spans="2:18" s="1" customFormat="1" ht="21.75" customHeight="1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7"/>
    </row>
    <row r="103" spans="2:18" s="1" customFormat="1" ht="29.25" customHeight="1">
      <c r="B103" s="25"/>
      <c r="C103" s="82" t="s">
        <v>122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176">
        <v>0</v>
      </c>
      <c r="O103" s="147"/>
      <c r="P103" s="147"/>
      <c r="Q103" s="147"/>
      <c r="R103" s="27"/>
    </row>
    <row r="104" spans="2:18" s="1" customFormat="1" ht="18" customHeight="1"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</row>
    <row r="105" spans="2:18" s="1" customFormat="1" ht="29.25" customHeight="1">
      <c r="B105" s="25"/>
      <c r="C105" s="74" t="s">
        <v>94</v>
      </c>
      <c r="D105" s="75"/>
      <c r="E105" s="75"/>
      <c r="F105" s="75"/>
      <c r="G105" s="75"/>
      <c r="H105" s="75"/>
      <c r="I105" s="75"/>
      <c r="J105" s="75"/>
      <c r="K105" s="75"/>
      <c r="L105" s="167">
        <f>ROUND(SUM(N90+N103),2)</f>
        <v>0</v>
      </c>
      <c r="M105" s="175"/>
      <c r="N105" s="175"/>
      <c r="O105" s="175"/>
      <c r="P105" s="175"/>
      <c r="Q105" s="175"/>
      <c r="R105" s="27"/>
    </row>
    <row r="106" spans="2:18" s="1" customFormat="1" ht="6.75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1"/>
    </row>
    <row r="110" spans="2:18" s="1" customFormat="1" ht="6.75" customHeight="1"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4"/>
    </row>
    <row r="111" spans="2:18" s="1" customFormat="1" ht="36.75" customHeight="1">
      <c r="B111" s="25"/>
      <c r="C111" s="130" t="s">
        <v>123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7"/>
    </row>
    <row r="112" spans="2:18" s="1" customFormat="1" ht="6.75" customHeight="1">
      <c r="B112" s="25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7"/>
    </row>
    <row r="113" spans="2:18" s="1" customFormat="1" ht="30" customHeight="1">
      <c r="B113" s="25"/>
      <c r="C113" s="22" t="s">
        <v>9</v>
      </c>
      <c r="D113" s="26"/>
      <c r="E113" s="26"/>
      <c r="F113" s="168" t="str">
        <f>F6</f>
        <v>Prvky zelenej infraštruktúry - MŠ Kalinovská 9, Košice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26"/>
      <c r="R113" s="27"/>
    </row>
    <row r="114" spans="2:18" ht="30" customHeight="1">
      <c r="B114" s="16"/>
      <c r="C114" s="22" t="s">
        <v>97</v>
      </c>
      <c r="D114" s="17"/>
      <c r="E114" s="17"/>
      <c r="F114" s="168" t="s">
        <v>98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ht="30" customHeight="1">
      <c r="B115" s="16"/>
      <c r="C115" s="22" t="s">
        <v>99</v>
      </c>
      <c r="D115" s="17"/>
      <c r="E115" s="17"/>
      <c r="F115" s="168" t="s">
        <v>100</v>
      </c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7"/>
      <c r="R115" s="18"/>
    </row>
    <row r="116" spans="2:18" s="1" customFormat="1" ht="36.75" customHeight="1">
      <c r="B116" s="25"/>
      <c r="C116" s="59" t="s">
        <v>101</v>
      </c>
      <c r="D116" s="26"/>
      <c r="E116" s="26"/>
      <c r="F116" s="148" t="str">
        <f>F9</f>
        <v>6 - Kočikáreň </v>
      </c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26"/>
      <c r="R116" s="27"/>
    </row>
    <row r="117" spans="2:18" s="1" customFormat="1" ht="6.75" customHeight="1">
      <c r="B117" s="25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7"/>
    </row>
    <row r="118" spans="2:18" s="1" customFormat="1" ht="18" customHeight="1">
      <c r="B118" s="25"/>
      <c r="C118" s="22" t="s">
        <v>12</v>
      </c>
      <c r="D118" s="26"/>
      <c r="E118" s="26"/>
      <c r="F118" s="20" t="str">
        <f>F11</f>
        <v>Kalinovska 9, Košice</v>
      </c>
      <c r="G118" s="26"/>
      <c r="H118" s="26"/>
      <c r="I118" s="26"/>
      <c r="J118" s="26"/>
      <c r="K118" s="22" t="s">
        <v>14</v>
      </c>
      <c r="L118" s="26"/>
      <c r="M118" s="169">
        <f>IF(O11="","",O11)</f>
        <v>0</v>
      </c>
      <c r="N118" s="147"/>
      <c r="O118" s="147"/>
      <c r="P118" s="147"/>
      <c r="Q118" s="26"/>
      <c r="R118" s="27"/>
    </row>
    <row r="119" spans="2:18" s="1" customFormat="1" ht="6.75" customHeight="1">
      <c r="B119" s="25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7"/>
    </row>
    <row r="120" spans="2:18" s="1" customFormat="1" ht="15">
      <c r="B120" s="25"/>
      <c r="C120" s="22" t="s">
        <v>15</v>
      </c>
      <c r="D120" s="26"/>
      <c r="E120" s="26"/>
      <c r="F120" s="20" t="str">
        <f>E14</f>
        <v>Mesto Košice, Trieda SNP 48/A, Košice</v>
      </c>
      <c r="G120" s="26"/>
      <c r="H120" s="26"/>
      <c r="I120" s="26"/>
      <c r="J120" s="26"/>
      <c r="K120" s="22" t="s">
        <v>20</v>
      </c>
      <c r="L120" s="26"/>
      <c r="M120" s="132" t="str">
        <f>E20</f>
        <v>Progressum s.r.o. </v>
      </c>
      <c r="N120" s="147"/>
      <c r="O120" s="147"/>
      <c r="P120" s="147"/>
      <c r="Q120" s="147"/>
      <c r="R120" s="27"/>
    </row>
    <row r="121" spans="2:18" s="1" customFormat="1" ht="14.25" customHeight="1">
      <c r="B121" s="25"/>
      <c r="C121" s="22" t="s">
        <v>19</v>
      </c>
      <c r="D121" s="26"/>
      <c r="E121" s="26"/>
      <c r="F121" s="20">
        <f>IF(E17="","",E17)</f>
      </c>
      <c r="G121" s="26"/>
      <c r="H121" s="26"/>
      <c r="I121" s="26"/>
      <c r="J121" s="26"/>
      <c r="K121" s="22" t="s">
        <v>22</v>
      </c>
      <c r="L121" s="26"/>
      <c r="M121" s="132">
        <f>E23</f>
        <v>0</v>
      </c>
      <c r="N121" s="147"/>
      <c r="O121" s="147"/>
      <c r="P121" s="147"/>
      <c r="Q121" s="147"/>
      <c r="R121" s="27"/>
    </row>
    <row r="122" spans="2:18" s="1" customFormat="1" ht="9.75" customHeight="1">
      <c r="B122" s="25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7"/>
    </row>
    <row r="123" spans="2:18" s="9" customFormat="1" ht="29.25" customHeight="1">
      <c r="B123" s="90"/>
      <c r="C123" s="91" t="s">
        <v>124</v>
      </c>
      <c r="D123" s="92" t="s">
        <v>125</v>
      </c>
      <c r="E123" s="92" t="s">
        <v>44</v>
      </c>
      <c r="F123" s="182" t="s">
        <v>126</v>
      </c>
      <c r="G123" s="183"/>
      <c r="H123" s="183"/>
      <c r="I123" s="183"/>
      <c r="J123" s="92" t="s">
        <v>127</v>
      </c>
      <c r="K123" s="92" t="s">
        <v>128</v>
      </c>
      <c r="L123" s="184" t="s">
        <v>129</v>
      </c>
      <c r="M123" s="183"/>
      <c r="N123" s="182" t="s">
        <v>107</v>
      </c>
      <c r="O123" s="183"/>
      <c r="P123" s="183"/>
      <c r="Q123" s="185"/>
      <c r="R123" s="93"/>
    </row>
    <row r="124" spans="2:18" s="1" customFormat="1" ht="29.25" customHeight="1">
      <c r="B124" s="25"/>
      <c r="C124" s="65" t="s">
        <v>103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192">
        <f>N125</f>
        <v>0</v>
      </c>
      <c r="O124" s="193"/>
      <c r="P124" s="193"/>
      <c r="Q124" s="193"/>
      <c r="R124" s="27"/>
    </row>
    <row r="125" spans="2:18" s="10" customFormat="1" ht="36.75" customHeight="1">
      <c r="B125" s="95"/>
      <c r="C125" s="96"/>
      <c r="D125" s="97" t="s">
        <v>115</v>
      </c>
      <c r="E125" s="97"/>
      <c r="F125" s="97"/>
      <c r="G125" s="97"/>
      <c r="H125" s="97"/>
      <c r="I125" s="97"/>
      <c r="J125" s="97"/>
      <c r="K125" s="97"/>
      <c r="L125" s="97"/>
      <c r="M125" s="97"/>
      <c r="N125" s="190">
        <f>N126+N131</f>
        <v>0</v>
      </c>
      <c r="O125" s="191"/>
      <c r="P125" s="191"/>
      <c r="Q125" s="191"/>
      <c r="R125" s="98"/>
    </row>
    <row r="126" spans="2:18" s="10" customFormat="1" ht="29.25" customHeight="1">
      <c r="B126" s="95"/>
      <c r="C126" s="96"/>
      <c r="D126" s="102" t="s">
        <v>119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88">
        <f>SUM(N127:Q130)</f>
        <v>0</v>
      </c>
      <c r="O126" s="189"/>
      <c r="P126" s="189"/>
      <c r="Q126" s="189"/>
      <c r="R126" s="98"/>
    </row>
    <row r="127" spans="2:18" s="1" customFormat="1" ht="22.5" customHeight="1">
      <c r="B127" s="103"/>
      <c r="C127" s="104">
        <v>1</v>
      </c>
      <c r="D127" s="104" t="s">
        <v>131</v>
      </c>
      <c r="E127" s="105" t="s">
        <v>189</v>
      </c>
      <c r="F127" s="177" t="s">
        <v>190</v>
      </c>
      <c r="G127" s="178"/>
      <c r="H127" s="178"/>
      <c r="I127" s="178"/>
      <c r="J127" s="106" t="s">
        <v>191</v>
      </c>
      <c r="K127" s="107">
        <v>2</v>
      </c>
      <c r="L127" s="179"/>
      <c r="M127" s="180"/>
      <c r="N127" s="181">
        <f>ROUND(L127*K127,2)</f>
        <v>0</v>
      </c>
      <c r="O127" s="178"/>
      <c r="P127" s="178"/>
      <c r="Q127" s="178"/>
      <c r="R127" s="108"/>
    </row>
    <row r="128" spans="2:18" s="1" customFormat="1" ht="22.5" customHeight="1">
      <c r="B128" s="103"/>
      <c r="C128" s="104">
        <v>2</v>
      </c>
      <c r="D128" s="104" t="s">
        <v>131</v>
      </c>
      <c r="E128" s="105" t="s">
        <v>193</v>
      </c>
      <c r="F128" s="177" t="s">
        <v>194</v>
      </c>
      <c r="G128" s="178"/>
      <c r="H128" s="178"/>
      <c r="I128" s="178"/>
      <c r="J128" s="106" t="s">
        <v>191</v>
      </c>
      <c r="K128" s="107">
        <v>4</v>
      </c>
      <c r="L128" s="179"/>
      <c r="M128" s="180"/>
      <c r="N128" s="181">
        <f>ROUND(L128*K128,2)</f>
        <v>0</v>
      </c>
      <c r="O128" s="178"/>
      <c r="P128" s="178"/>
      <c r="Q128" s="178"/>
      <c r="R128" s="108"/>
    </row>
    <row r="129" spans="2:18" s="1" customFormat="1" ht="22.5" customHeight="1">
      <c r="B129" s="103"/>
      <c r="C129" s="104">
        <v>3</v>
      </c>
      <c r="D129" s="104" t="s">
        <v>131</v>
      </c>
      <c r="E129" s="105" t="s">
        <v>195</v>
      </c>
      <c r="F129" s="177" t="s">
        <v>196</v>
      </c>
      <c r="G129" s="178"/>
      <c r="H129" s="178"/>
      <c r="I129" s="178"/>
      <c r="J129" s="106" t="s">
        <v>156</v>
      </c>
      <c r="K129" s="107">
        <v>8</v>
      </c>
      <c r="L129" s="179"/>
      <c r="M129" s="180"/>
      <c r="N129" s="181">
        <f>ROUND(L129*K129,2)</f>
        <v>0</v>
      </c>
      <c r="O129" s="178"/>
      <c r="P129" s="178"/>
      <c r="Q129" s="178"/>
      <c r="R129" s="108"/>
    </row>
    <row r="130" spans="2:18" s="1" customFormat="1" ht="22.5" customHeight="1">
      <c r="B130" s="103"/>
      <c r="C130" s="104">
        <v>4</v>
      </c>
      <c r="D130" s="104" t="s">
        <v>131</v>
      </c>
      <c r="E130" s="105" t="s">
        <v>198</v>
      </c>
      <c r="F130" s="177" t="s">
        <v>199</v>
      </c>
      <c r="G130" s="178"/>
      <c r="H130" s="178"/>
      <c r="I130" s="178"/>
      <c r="J130" s="106" t="s">
        <v>191</v>
      </c>
      <c r="K130" s="107">
        <v>6</v>
      </c>
      <c r="L130" s="179"/>
      <c r="M130" s="180"/>
      <c r="N130" s="181">
        <f>ROUND(L130*K130,2)</f>
        <v>0</v>
      </c>
      <c r="O130" s="178"/>
      <c r="P130" s="178"/>
      <c r="Q130" s="178"/>
      <c r="R130" s="108"/>
    </row>
    <row r="131" spans="2:18" s="10" customFormat="1" ht="29.25" customHeight="1">
      <c r="B131" s="95"/>
      <c r="C131" s="96"/>
      <c r="D131" s="102" t="s">
        <v>120</v>
      </c>
      <c r="E131" s="102"/>
      <c r="F131" s="102"/>
      <c r="G131" s="102"/>
      <c r="H131" s="102"/>
      <c r="I131" s="102"/>
      <c r="J131" s="102"/>
      <c r="K131" s="102"/>
      <c r="L131" s="102"/>
      <c r="M131" s="102"/>
      <c r="N131" s="188">
        <f>SUM(N132:Q133)</f>
        <v>0</v>
      </c>
      <c r="O131" s="189"/>
      <c r="P131" s="189"/>
      <c r="Q131" s="189"/>
      <c r="R131" s="98"/>
    </row>
    <row r="132" spans="2:18" s="1" customFormat="1" ht="22.5" customHeight="1">
      <c r="B132" s="103"/>
      <c r="C132" s="104">
        <v>5</v>
      </c>
      <c r="D132" s="104" t="s">
        <v>131</v>
      </c>
      <c r="E132" s="105" t="s">
        <v>218</v>
      </c>
      <c r="F132" s="177" t="s">
        <v>219</v>
      </c>
      <c r="G132" s="178"/>
      <c r="H132" s="178"/>
      <c r="I132" s="178"/>
      <c r="J132" s="106" t="s">
        <v>191</v>
      </c>
      <c r="K132" s="107">
        <v>1</v>
      </c>
      <c r="L132" s="179"/>
      <c r="M132" s="180"/>
      <c r="N132" s="181">
        <f>ROUND(L132*K132,2)</f>
        <v>0</v>
      </c>
      <c r="O132" s="178"/>
      <c r="P132" s="178"/>
      <c r="Q132" s="178"/>
      <c r="R132" s="108"/>
    </row>
    <row r="133" spans="2:18" s="1" customFormat="1" ht="31.5" customHeight="1">
      <c r="B133" s="103"/>
      <c r="C133" s="104">
        <v>6</v>
      </c>
      <c r="D133" s="104" t="s">
        <v>131</v>
      </c>
      <c r="E133" s="105" t="s">
        <v>220</v>
      </c>
      <c r="F133" s="177" t="s">
        <v>221</v>
      </c>
      <c r="G133" s="178"/>
      <c r="H133" s="178"/>
      <c r="I133" s="178"/>
      <c r="J133" s="106" t="s">
        <v>191</v>
      </c>
      <c r="K133" s="107">
        <v>2</v>
      </c>
      <c r="L133" s="179"/>
      <c r="M133" s="180"/>
      <c r="N133" s="181">
        <f>ROUND(L133*K133,2)</f>
        <v>0</v>
      </c>
      <c r="O133" s="178"/>
      <c r="P133" s="178"/>
      <c r="Q133" s="178"/>
      <c r="R133" s="108"/>
    </row>
    <row r="134" spans="2:18" s="1" customFormat="1" ht="6.75" customHeight="1"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</sheetData>
  <sheetProtection/>
  <mergeCells count="83">
    <mergeCell ref="H1:K1"/>
    <mergeCell ref="N124:Q124"/>
    <mergeCell ref="N125:Q125"/>
    <mergeCell ref="F132:I132"/>
    <mergeCell ref="L132:M132"/>
    <mergeCell ref="N132:Q132"/>
    <mergeCell ref="F129:I129"/>
    <mergeCell ref="L129:M129"/>
    <mergeCell ref="N126:Q126"/>
    <mergeCell ref="N131:Q131"/>
    <mergeCell ref="F133:I133"/>
    <mergeCell ref="L133:M133"/>
    <mergeCell ref="N133:Q133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13:P113"/>
    <mergeCell ref="F115:P115"/>
    <mergeCell ref="F114:P114"/>
    <mergeCell ref="F116:P116"/>
    <mergeCell ref="M118:P118"/>
    <mergeCell ref="M120:Q120"/>
    <mergeCell ref="N101:Q101"/>
    <mergeCell ref="N103:Q103"/>
    <mergeCell ref="L105:Q105"/>
    <mergeCell ref="C111:Q111"/>
    <mergeCell ref="N94:Q94"/>
    <mergeCell ref="M121:Q121"/>
    <mergeCell ref="N91:Q91"/>
    <mergeCell ref="N98:Q98"/>
    <mergeCell ref="M86:Q86"/>
    <mergeCell ref="C88:G88"/>
    <mergeCell ref="N88:Q88"/>
    <mergeCell ref="N90:Q90"/>
    <mergeCell ref="N92:Q92"/>
    <mergeCell ref="N93:Q93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3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102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1 - Objekt HP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N161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N163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N168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N174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1 - Objekt HP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48.4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31.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239</v>
      </c>
      <c r="G128" s="178"/>
      <c r="H128" s="178"/>
      <c r="I128" s="178"/>
      <c r="J128" s="106" t="s">
        <v>132</v>
      </c>
      <c r="K128" s="107">
        <v>20.16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46.08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288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288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7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7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150.015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1500.15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150.015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1500.15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150.015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N140+N146+N161+N163+N168+N174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348.8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469.776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0.031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3.132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562.753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SUM(N147:Q160)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32.58</v>
      </c>
      <c r="L147" s="179"/>
      <c r="M147" s="180"/>
      <c r="N147" s="181">
        <f aca="true" t="shared" si="1" ref="N147:N160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33.232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43.44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44.309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44.25" customHeight="1">
      <c r="B151" s="103"/>
      <c r="C151" s="104" t="s">
        <v>148</v>
      </c>
      <c r="D151" s="104" t="s">
        <v>131</v>
      </c>
      <c r="E151" s="105" t="s">
        <v>267</v>
      </c>
      <c r="F151" s="177" t="s">
        <v>268</v>
      </c>
      <c r="G151" s="178"/>
      <c r="H151" s="178"/>
      <c r="I151" s="178"/>
      <c r="J151" s="106" t="s">
        <v>133</v>
      </c>
      <c r="K151" s="107">
        <v>48.4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186</v>
      </c>
      <c r="F152" s="200" t="s">
        <v>269</v>
      </c>
      <c r="G152" s="201"/>
      <c r="H152" s="201"/>
      <c r="I152" s="201"/>
      <c r="J152" s="112" t="s">
        <v>133</v>
      </c>
      <c r="K152" s="113">
        <v>49.368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270</v>
      </c>
      <c r="F153" s="177" t="s">
        <v>271</v>
      </c>
      <c r="G153" s="178"/>
      <c r="H153" s="178"/>
      <c r="I153" s="178"/>
      <c r="J153" s="106" t="s">
        <v>133</v>
      </c>
      <c r="K153" s="107">
        <v>290.4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31.5" customHeight="1">
      <c r="B154" s="103"/>
      <c r="C154" s="110" t="s">
        <v>152</v>
      </c>
      <c r="D154" s="110" t="s">
        <v>176</v>
      </c>
      <c r="E154" s="111" t="s">
        <v>272</v>
      </c>
      <c r="F154" s="200" t="s">
        <v>273</v>
      </c>
      <c r="G154" s="201"/>
      <c r="H154" s="201"/>
      <c r="I154" s="201"/>
      <c r="J154" s="112" t="s">
        <v>132</v>
      </c>
      <c r="K154" s="113">
        <v>2.962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31.5" customHeight="1">
      <c r="B155" s="103"/>
      <c r="C155" s="104" t="s">
        <v>153</v>
      </c>
      <c r="D155" s="104" t="s">
        <v>131</v>
      </c>
      <c r="E155" s="105" t="s">
        <v>274</v>
      </c>
      <c r="F155" s="177" t="s">
        <v>275</v>
      </c>
      <c r="G155" s="178"/>
      <c r="H155" s="178"/>
      <c r="I155" s="178"/>
      <c r="J155" s="106" t="s">
        <v>133</v>
      </c>
      <c r="K155" s="107">
        <v>290.4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157</v>
      </c>
      <c r="D156" s="110" t="s">
        <v>176</v>
      </c>
      <c r="E156" s="111" t="s">
        <v>276</v>
      </c>
      <c r="F156" s="200" t="s">
        <v>277</v>
      </c>
      <c r="G156" s="201"/>
      <c r="H156" s="201"/>
      <c r="I156" s="201"/>
      <c r="J156" s="112" t="s">
        <v>133</v>
      </c>
      <c r="K156" s="113">
        <v>296.208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158</v>
      </c>
      <c r="D157" s="110" t="s">
        <v>176</v>
      </c>
      <c r="E157" s="111" t="s">
        <v>278</v>
      </c>
      <c r="F157" s="200" t="s">
        <v>279</v>
      </c>
      <c r="G157" s="201"/>
      <c r="H157" s="201"/>
      <c r="I157" s="201"/>
      <c r="J157" s="112" t="s">
        <v>133</v>
      </c>
      <c r="K157" s="113">
        <v>296.208</v>
      </c>
      <c r="L157" s="202"/>
      <c r="M157" s="203"/>
      <c r="N157" s="204">
        <f t="shared" si="1"/>
        <v>0</v>
      </c>
      <c r="O157" s="178"/>
      <c r="P157" s="178"/>
      <c r="Q157" s="178"/>
      <c r="R157" s="108"/>
    </row>
    <row r="158" spans="2:18" s="1" customFormat="1" ht="44.25" customHeight="1">
      <c r="B158" s="103"/>
      <c r="C158" s="104" t="s">
        <v>161</v>
      </c>
      <c r="D158" s="104" t="s">
        <v>131</v>
      </c>
      <c r="E158" s="105" t="s">
        <v>280</v>
      </c>
      <c r="F158" s="177" t="s">
        <v>281</v>
      </c>
      <c r="G158" s="178"/>
      <c r="H158" s="178"/>
      <c r="I158" s="178"/>
      <c r="J158" s="106" t="s">
        <v>191</v>
      </c>
      <c r="K158" s="107">
        <v>2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" customFormat="1" ht="31.5" customHeight="1">
      <c r="B159" s="103"/>
      <c r="C159" s="104" t="s">
        <v>164</v>
      </c>
      <c r="D159" s="104" t="s">
        <v>131</v>
      </c>
      <c r="E159" s="105" t="s">
        <v>282</v>
      </c>
      <c r="F159" s="177" t="s">
        <v>283</v>
      </c>
      <c r="G159" s="178"/>
      <c r="H159" s="178"/>
      <c r="I159" s="178"/>
      <c r="J159" s="106" t="s">
        <v>191</v>
      </c>
      <c r="K159" s="107">
        <v>6</v>
      </c>
      <c r="L159" s="179"/>
      <c r="M159" s="180"/>
      <c r="N159" s="181">
        <f t="shared" si="1"/>
        <v>0</v>
      </c>
      <c r="O159" s="178"/>
      <c r="P159" s="178"/>
      <c r="Q159" s="178"/>
      <c r="R159" s="108"/>
    </row>
    <row r="160" spans="2:18" s="1" customFormat="1" ht="31.5" customHeight="1">
      <c r="B160" s="103"/>
      <c r="C160" s="104" t="s">
        <v>167</v>
      </c>
      <c r="D160" s="104" t="s">
        <v>131</v>
      </c>
      <c r="E160" s="105" t="s">
        <v>284</v>
      </c>
      <c r="F160" s="177" t="s">
        <v>285</v>
      </c>
      <c r="G160" s="178"/>
      <c r="H160" s="178"/>
      <c r="I160" s="178"/>
      <c r="J160" s="106" t="s">
        <v>151</v>
      </c>
      <c r="K160" s="107">
        <v>3.926</v>
      </c>
      <c r="L160" s="179"/>
      <c r="M160" s="180"/>
      <c r="N160" s="181">
        <f t="shared" si="1"/>
        <v>0</v>
      </c>
      <c r="O160" s="178"/>
      <c r="P160" s="178"/>
      <c r="Q160" s="178"/>
      <c r="R160" s="108"/>
    </row>
    <row r="161" spans="2:18" s="10" customFormat="1" ht="29.25" customHeight="1">
      <c r="B161" s="95"/>
      <c r="C161" s="96"/>
      <c r="D161" s="102" t="s">
        <v>234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88">
        <f>SUM(N162)</f>
        <v>0</v>
      </c>
      <c r="O161" s="189"/>
      <c r="P161" s="189"/>
      <c r="Q161" s="189"/>
      <c r="R161" s="98"/>
    </row>
    <row r="162" spans="2:18" s="1" customFormat="1" ht="31.5" customHeight="1">
      <c r="B162" s="103"/>
      <c r="C162" s="104" t="s">
        <v>170</v>
      </c>
      <c r="D162" s="104" t="s">
        <v>131</v>
      </c>
      <c r="E162" s="105" t="s">
        <v>286</v>
      </c>
      <c r="F162" s="177" t="s">
        <v>287</v>
      </c>
      <c r="G162" s="178"/>
      <c r="H162" s="178"/>
      <c r="I162" s="178"/>
      <c r="J162" s="106" t="s">
        <v>191</v>
      </c>
      <c r="K162" s="107">
        <v>4</v>
      </c>
      <c r="L162" s="179"/>
      <c r="M162" s="180"/>
      <c r="N162" s="181">
        <f>ROUND(L162*K162,2)</f>
        <v>0</v>
      </c>
      <c r="O162" s="178"/>
      <c r="P162" s="178"/>
      <c r="Q162" s="178"/>
      <c r="R162" s="108"/>
    </row>
    <row r="163" spans="2:18" s="10" customFormat="1" ht="29.25" customHeight="1">
      <c r="B163" s="95"/>
      <c r="C163" s="96"/>
      <c r="D163" s="102" t="s">
        <v>235</v>
      </c>
      <c r="E163" s="102"/>
      <c r="F163" s="102"/>
      <c r="G163" s="102"/>
      <c r="H163" s="102"/>
      <c r="I163" s="102"/>
      <c r="J163" s="102"/>
      <c r="K163" s="102"/>
      <c r="L163" s="102"/>
      <c r="M163" s="102"/>
      <c r="N163" s="188">
        <f>SUM(N164:Q167)</f>
        <v>0</v>
      </c>
      <c r="O163" s="189"/>
      <c r="P163" s="189"/>
      <c r="Q163" s="189"/>
      <c r="R163" s="98"/>
    </row>
    <row r="164" spans="2:18" s="1" customFormat="1" ht="44.25" customHeight="1">
      <c r="B164" s="103"/>
      <c r="C164" s="104" t="s">
        <v>173</v>
      </c>
      <c r="D164" s="104" t="s">
        <v>131</v>
      </c>
      <c r="E164" s="105" t="s">
        <v>288</v>
      </c>
      <c r="F164" s="177" t="s">
        <v>289</v>
      </c>
      <c r="G164" s="178"/>
      <c r="H164" s="178"/>
      <c r="I164" s="178"/>
      <c r="J164" s="106" t="s">
        <v>156</v>
      </c>
      <c r="K164" s="107">
        <v>48.4</v>
      </c>
      <c r="L164" s="179"/>
      <c r="M164" s="180"/>
      <c r="N164" s="181">
        <f>ROUND(L164*K164,2)</f>
        <v>0</v>
      </c>
      <c r="O164" s="178"/>
      <c r="P164" s="178"/>
      <c r="Q164" s="178"/>
      <c r="R164" s="108"/>
    </row>
    <row r="165" spans="2:18" s="1" customFormat="1" ht="22.5" customHeight="1">
      <c r="B165" s="103"/>
      <c r="C165" s="110" t="s">
        <v>174</v>
      </c>
      <c r="D165" s="110" t="s">
        <v>176</v>
      </c>
      <c r="E165" s="111" t="s">
        <v>290</v>
      </c>
      <c r="F165" s="200" t="s">
        <v>291</v>
      </c>
      <c r="G165" s="201"/>
      <c r="H165" s="201"/>
      <c r="I165" s="201"/>
      <c r="J165" s="112" t="s">
        <v>132</v>
      </c>
      <c r="K165" s="113">
        <v>1.597</v>
      </c>
      <c r="L165" s="202"/>
      <c r="M165" s="203"/>
      <c r="N165" s="204">
        <f>ROUND(L165*K165,2)</f>
        <v>0</v>
      </c>
      <c r="O165" s="178"/>
      <c r="P165" s="178"/>
      <c r="Q165" s="178"/>
      <c r="R165" s="108"/>
    </row>
    <row r="166" spans="2:18" s="1" customFormat="1" ht="31.5" customHeight="1">
      <c r="B166" s="103"/>
      <c r="C166" s="104" t="s">
        <v>175</v>
      </c>
      <c r="D166" s="104" t="s">
        <v>131</v>
      </c>
      <c r="E166" s="105" t="s">
        <v>292</v>
      </c>
      <c r="F166" s="177" t="s">
        <v>293</v>
      </c>
      <c r="G166" s="178"/>
      <c r="H166" s="178"/>
      <c r="I166" s="178"/>
      <c r="J166" s="106" t="s">
        <v>133</v>
      </c>
      <c r="K166" s="107">
        <v>32.58</v>
      </c>
      <c r="L166" s="179"/>
      <c r="M166" s="180"/>
      <c r="N166" s="181">
        <f>ROUND(L166*K166,2)</f>
        <v>0</v>
      </c>
      <c r="O166" s="178"/>
      <c r="P166" s="178"/>
      <c r="Q166" s="178"/>
      <c r="R166" s="108"/>
    </row>
    <row r="167" spans="2:18" s="1" customFormat="1" ht="31.5" customHeight="1">
      <c r="B167" s="103"/>
      <c r="C167" s="104" t="s">
        <v>177</v>
      </c>
      <c r="D167" s="104" t="s">
        <v>131</v>
      </c>
      <c r="E167" s="105" t="s">
        <v>294</v>
      </c>
      <c r="F167" s="177" t="s">
        <v>295</v>
      </c>
      <c r="G167" s="178"/>
      <c r="H167" s="178"/>
      <c r="I167" s="178"/>
      <c r="J167" s="106" t="s">
        <v>151</v>
      </c>
      <c r="K167" s="107">
        <v>0.499</v>
      </c>
      <c r="L167" s="179"/>
      <c r="M167" s="180"/>
      <c r="N167" s="181">
        <f>ROUND(L167*K167,2)</f>
        <v>0</v>
      </c>
      <c r="O167" s="178"/>
      <c r="P167" s="178"/>
      <c r="Q167" s="178"/>
      <c r="R167" s="108"/>
    </row>
    <row r="168" spans="2:18" s="10" customFormat="1" ht="29.25" customHeight="1">
      <c r="B168" s="95"/>
      <c r="C168" s="96"/>
      <c r="D168" s="102" t="s">
        <v>119</v>
      </c>
      <c r="E168" s="102"/>
      <c r="F168" s="102"/>
      <c r="G168" s="102"/>
      <c r="H168" s="102"/>
      <c r="I168" s="102"/>
      <c r="J168" s="102"/>
      <c r="K168" s="102"/>
      <c r="L168" s="102"/>
      <c r="M168" s="102"/>
      <c r="N168" s="188">
        <f>SUM(N169:Q173)</f>
        <v>0</v>
      </c>
      <c r="O168" s="189"/>
      <c r="P168" s="189"/>
      <c r="Q168" s="189"/>
      <c r="R168" s="98"/>
    </row>
    <row r="169" spans="2:18" s="1" customFormat="1" ht="31.5" customHeight="1">
      <c r="B169" s="103"/>
      <c r="C169" s="104" t="s">
        <v>178</v>
      </c>
      <c r="D169" s="104" t="s">
        <v>131</v>
      </c>
      <c r="E169" s="105" t="s">
        <v>296</v>
      </c>
      <c r="F169" s="177" t="s">
        <v>297</v>
      </c>
      <c r="G169" s="178"/>
      <c r="H169" s="178"/>
      <c r="I169" s="178"/>
      <c r="J169" s="106" t="s">
        <v>133</v>
      </c>
      <c r="K169" s="107">
        <v>290.4</v>
      </c>
      <c r="L169" s="179"/>
      <c r="M169" s="180"/>
      <c r="N169" s="181">
        <f>ROUND(L169*K169,2)</f>
        <v>0</v>
      </c>
      <c r="O169" s="178"/>
      <c r="P169" s="178"/>
      <c r="Q169" s="178"/>
      <c r="R169" s="108"/>
    </row>
    <row r="170" spans="2:18" s="1" customFormat="1" ht="22.5" customHeight="1">
      <c r="B170" s="103"/>
      <c r="C170" s="110" t="s">
        <v>179</v>
      </c>
      <c r="D170" s="110" t="s">
        <v>176</v>
      </c>
      <c r="E170" s="111" t="s">
        <v>182</v>
      </c>
      <c r="F170" s="200" t="s">
        <v>298</v>
      </c>
      <c r="G170" s="201"/>
      <c r="H170" s="201"/>
      <c r="I170" s="201"/>
      <c r="J170" s="112" t="s">
        <v>133</v>
      </c>
      <c r="K170" s="113">
        <v>333.96</v>
      </c>
      <c r="L170" s="202"/>
      <c r="M170" s="203"/>
      <c r="N170" s="204">
        <f>ROUND(L170*K170,2)</f>
        <v>0</v>
      </c>
      <c r="O170" s="178"/>
      <c r="P170" s="178"/>
      <c r="Q170" s="178"/>
      <c r="R170" s="108"/>
    </row>
    <row r="171" spans="2:18" s="1" customFormat="1" ht="31.5" customHeight="1">
      <c r="B171" s="103"/>
      <c r="C171" s="104" t="s">
        <v>180</v>
      </c>
      <c r="D171" s="104" t="s">
        <v>131</v>
      </c>
      <c r="E171" s="105" t="s">
        <v>299</v>
      </c>
      <c r="F171" s="177" t="s">
        <v>300</v>
      </c>
      <c r="G171" s="178"/>
      <c r="H171" s="178"/>
      <c r="I171" s="178"/>
      <c r="J171" s="106" t="s">
        <v>133</v>
      </c>
      <c r="K171" s="107">
        <v>411.004</v>
      </c>
      <c r="L171" s="179"/>
      <c r="M171" s="180"/>
      <c r="N171" s="181">
        <f>ROUND(L171*K171,2)</f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10" t="s">
        <v>181</v>
      </c>
      <c r="D172" s="110" t="s">
        <v>176</v>
      </c>
      <c r="E172" s="111" t="s">
        <v>301</v>
      </c>
      <c r="F172" s="200" t="s">
        <v>302</v>
      </c>
      <c r="G172" s="201"/>
      <c r="H172" s="201"/>
      <c r="I172" s="201"/>
      <c r="J172" s="112" t="s">
        <v>133</v>
      </c>
      <c r="K172" s="113">
        <v>429.686</v>
      </c>
      <c r="L172" s="202"/>
      <c r="M172" s="203"/>
      <c r="N172" s="204">
        <f>ROUND(L172*K172,2)</f>
        <v>0</v>
      </c>
      <c r="O172" s="178"/>
      <c r="P172" s="178"/>
      <c r="Q172" s="178"/>
      <c r="R172" s="108"/>
    </row>
    <row r="173" spans="2:18" s="1" customFormat="1" ht="22.5" customHeight="1">
      <c r="B173" s="103"/>
      <c r="C173" s="104" t="s">
        <v>183</v>
      </c>
      <c r="D173" s="104" t="s">
        <v>131</v>
      </c>
      <c r="E173" s="105" t="s">
        <v>303</v>
      </c>
      <c r="F173" s="177" t="s">
        <v>304</v>
      </c>
      <c r="G173" s="178"/>
      <c r="H173" s="178"/>
      <c r="I173" s="178"/>
      <c r="J173" s="106" t="s">
        <v>191</v>
      </c>
      <c r="K173" s="107">
        <v>6</v>
      </c>
      <c r="L173" s="179"/>
      <c r="M173" s="180"/>
      <c r="N173" s="181">
        <f>ROUND(L173*K173,2)</f>
        <v>0</v>
      </c>
      <c r="O173" s="178"/>
      <c r="P173" s="178"/>
      <c r="Q173" s="178"/>
      <c r="R173" s="108"/>
    </row>
    <row r="174" spans="2:18" s="10" customFormat="1" ht="29.25" customHeight="1">
      <c r="B174" s="95"/>
      <c r="C174" s="96"/>
      <c r="D174" s="102" t="s">
        <v>120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88">
        <f>SUM(N175:Q176)</f>
        <v>0</v>
      </c>
      <c r="O174" s="189"/>
      <c r="P174" s="189"/>
      <c r="Q174" s="189"/>
      <c r="R174" s="98"/>
    </row>
    <row r="175" spans="2:18" s="1" customFormat="1" ht="31.5" customHeight="1">
      <c r="B175" s="103"/>
      <c r="C175" s="104" t="s">
        <v>184</v>
      </c>
      <c r="D175" s="104" t="s">
        <v>131</v>
      </c>
      <c r="E175" s="105" t="s">
        <v>305</v>
      </c>
      <c r="F175" s="177" t="s">
        <v>306</v>
      </c>
      <c r="G175" s="178"/>
      <c r="H175" s="178"/>
      <c r="I175" s="178"/>
      <c r="J175" s="106" t="s">
        <v>133</v>
      </c>
      <c r="K175" s="107">
        <v>23.808</v>
      </c>
      <c r="L175" s="179"/>
      <c r="M175" s="180"/>
      <c r="N175" s="181">
        <f>ROUND(L175*K175,2)</f>
        <v>0</v>
      </c>
      <c r="O175" s="178"/>
      <c r="P175" s="178"/>
      <c r="Q175" s="178"/>
      <c r="R175" s="108"/>
    </row>
    <row r="176" spans="2:18" s="1" customFormat="1" ht="31.5" customHeight="1">
      <c r="B176" s="103"/>
      <c r="C176" s="104" t="s">
        <v>185</v>
      </c>
      <c r="D176" s="104" t="s">
        <v>131</v>
      </c>
      <c r="E176" s="105" t="s">
        <v>307</v>
      </c>
      <c r="F176" s="177" t="s">
        <v>308</v>
      </c>
      <c r="G176" s="178"/>
      <c r="H176" s="178"/>
      <c r="I176" s="178"/>
      <c r="J176" s="106" t="s">
        <v>191</v>
      </c>
      <c r="K176" s="107">
        <v>8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" customFormat="1" ht="6.75" customHeight="1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</sheetData>
  <sheetProtection/>
  <mergeCells count="205">
    <mergeCell ref="N174:Q174"/>
    <mergeCell ref="H1:K1"/>
    <mergeCell ref="N127:Q127"/>
    <mergeCell ref="N139:Q139"/>
    <mergeCell ref="N140:Q140"/>
    <mergeCell ref="N146:Q146"/>
    <mergeCell ref="N161:Q161"/>
    <mergeCell ref="N163:Q163"/>
    <mergeCell ref="F172:I172"/>
    <mergeCell ref="L172:M172"/>
    <mergeCell ref="F175:I175"/>
    <mergeCell ref="L175:M175"/>
    <mergeCell ref="N175:Q175"/>
    <mergeCell ref="F176:I176"/>
    <mergeCell ref="L176:M176"/>
    <mergeCell ref="N176:Q176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9:I169"/>
    <mergeCell ref="L169:M169"/>
    <mergeCell ref="N169:Q169"/>
    <mergeCell ref="N168:Q168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"/>
  <sheetViews>
    <sheetView showGridLines="0" zoomScalePageLayoutView="0" workbookViewId="0" topLeftCell="A1">
      <pane ySplit="1" topLeftCell="A125" activePane="bottomLeft" state="frozen"/>
      <selection pane="topLeft" activeCell="A1" sqref="A1"/>
      <selection pane="bottomLeft" activeCell="L126" sqref="L126:M1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</cols>
  <sheetData>
    <row r="1" spans="1:19" ht="21.75" customHeight="1">
      <c r="A1" s="119"/>
      <c r="B1" s="116"/>
      <c r="C1" s="116"/>
      <c r="D1" s="117" t="s">
        <v>1</v>
      </c>
      <c r="E1" s="116"/>
      <c r="F1" s="118" t="s">
        <v>552</v>
      </c>
      <c r="G1" s="118"/>
      <c r="H1" s="187" t="s">
        <v>553</v>
      </c>
      <c r="I1" s="187"/>
      <c r="J1" s="187"/>
      <c r="K1" s="187"/>
      <c r="L1" s="118" t="s">
        <v>554</v>
      </c>
      <c r="M1" s="116"/>
      <c r="N1" s="116"/>
      <c r="O1" s="117" t="s">
        <v>95</v>
      </c>
      <c r="P1" s="116"/>
      <c r="Q1" s="116"/>
      <c r="R1" s="116"/>
      <c r="S1" s="11"/>
    </row>
    <row r="2" spans="3:17" ht="36.75" customHeight="1">
      <c r="C2" s="128" t="s">
        <v>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2:18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2:18" ht="36.75" customHeight="1">
      <c r="B4" s="16"/>
      <c r="C4" s="130" t="s">
        <v>96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8"/>
    </row>
    <row r="5" spans="2:18" ht="6.7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spans="2:18" ht="24.75" customHeight="1">
      <c r="B6" s="16"/>
      <c r="C6" s="17"/>
      <c r="D6" s="22" t="s">
        <v>9</v>
      </c>
      <c r="E6" s="17"/>
      <c r="F6" s="168" t="str">
        <f>'Rekapitulácia stavby'!K6</f>
        <v>Prvky zelenej infraštruktúry - MŠ Kalinovská 9, Košice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7"/>
      <c r="R6" s="18"/>
    </row>
    <row r="7" spans="2:18" ht="24.75" customHeight="1">
      <c r="B7" s="16"/>
      <c r="C7" s="17"/>
      <c r="D7" s="22" t="s">
        <v>97</v>
      </c>
      <c r="E7" s="17"/>
      <c r="F7" s="168" t="s">
        <v>98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7"/>
      <c r="R7" s="18"/>
    </row>
    <row r="8" spans="2:18" ht="24.75" customHeight="1">
      <c r="B8" s="16"/>
      <c r="C8" s="17"/>
      <c r="D8" s="22" t="s">
        <v>99</v>
      </c>
      <c r="E8" s="17"/>
      <c r="F8" s="168" t="s">
        <v>233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7"/>
      <c r="R8" s="18"/>
    </row>
    <row r="9" spans="2:18" s="1" customFormat="1" ht="32.25" customHeight="1">
      <c r="B9" s="25"/>
      <c r="C9" s="26"/>
      <c r="D9" s="21" t="s">
        <v>101</v>
      </c>
      <c r="E9" s="26"/>
      <c r="F9" s="133" t="s">
        <v>226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26"/>
      <c r="R9" s="27"/>
    </row>
    <row r="10" spans="2:18" s="1" customFormat="1" ht="14.25" customHeight="1">
      <c r="B10" s="25"/>
      <c r="C10" s="26"/>
      <c r="D10" s="22" t="s">
        <v>10</v>
      </c>
      <c r="E10" s="26"/>
      <c r="F10" s="20" t="s">
        <v>2</v>
      </c>
      <c r="G10" s="26"/>
      <c r="H10" s="26"/>
      <c r="I10" s="26"/>
      <c r="J10" s="26"/>
      <c r="K10" s="26"/>
      <c r="L10" s="26"/>
      <c r="M10" s="22" t="s">
        <v>11</v>
      </c>
      <c r="N10" s="26"/>
      <c r="O10" s="20" t="s">
        <v>2</v>
      </c>
      <c r="P10" s="26"/>
      <c r="Q10" s="26"/>
      <c r="R10" s="27"/>
    </row>
    <row r="11" spans="2:18" s="1" customFormat="1" ht="14.25" customHeight="1">
      <c r="B11" s="25"/>
      <c r="C11" s="26"/>
      <c r="D11" s="22" t="s">
        <v>12</v>
      </c>
      <c r="E11" s="26"/>
      <c r="F11" s="20" t="s">
        <v>13</v>
      </c>
      <c r="G11" s="26"/>
      <c r="H11" s="26"/>
      <c r="I11" s="26"/>
      <c r="J11" s="26"/>
      <c r="K11" s="26"/>
      <c r="L11" s="26"/>
      <c r="M11" s="22" t="s">
        <v>14</v>
      </c>
      <c r="N11" s="26"/>
      <c r="O11" s="169">
        <f>'Rekapitulácia stavby'!AN8</f>
        <v>0</v>
      </c>
      <c r="P11" s="147"/>
      <c r="Q11" s="26"/>
      <c r="R11" s="27"/>
    </row>
    <row r="12" spans="2:18" s="1" customFormat="1" ht="10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2:18" s="1" customFormat="1" ht="14.25" customHeight="1">
      <c r="B13" s="25"/>
      <c r="C13" s="26"/>
      <c r="D13" s="22" t="s">
        <v>15</v>
      </c>
      <c r="E13" s="26"/>
      <c r="F13" s="26"/>
      <c r="G13" s="26"/>
      <c r="H13" s="26"/>
      <c r="I13" s="26"/>
      <c r="J13" s="26"/>
      <c r="K13" s="26"/>
      <c r="L13" s="26"/>
      <c r="M13" s="22" t="s">
        <v>16</v>
      </c>
      <c r="N13" s="26"/>
      <c r="O13" s="132" t="s">
        <v>2</v>
      </c>
      <c r="P13" s="147"/>
      <c r="Q13" s="26"/>
      <c r="R13" s="27"/>
    </row>
    <row r="14" spans="2:18" s="1" customFormat="1" ht="18" customHeight="1">
      <c r="B14" s="25"/>
      <c r="C14" s="26"/>
      <c r="D14" s="26"/>
      <c r="E14" s="20" t="s">
        <v>17</v>
      </c>
      <c r="F14" s="26"/>
      <c r="G14" s="26"/>
      <c r="H14" s="26"/>
      <c r="I14" s="26"/>
      <c r="J14" s="26"/>
      <c r="K14" s="26"/>
      <c r="L14" s="26"/>
      <c r="M14" s="22" t="s">
        <v>18</v>
      </c>
      <c r="N14" s="26"/>
      <c r="O14" s="132" t="s">
        <v>2</v>
      </c>
      <c r="P14" s="147"/>
      <c r="Q14" s="26"/>
      <c r="R14" s="27"/>
    </row>
    <row r="15" spans="2:18" s="1" customFormat="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2:18" s="1" customFormat="1" ht="14.25" customHeight="1">
      <c r="B16" s="25"/>
      <c r="C16" s="26"/>
      <c r="D16" s="22" t="s">
        <v>19</v>
      </c>
      <c r="E16" s="26"/>
      <c r="F16" s="26"/>
      <c r="G16" s="26"/>
      <c r="H16" s="26"/>
      <c r="I16" s="26"/>
      <c r="J16" s="26"/>
      <c r="K16" s="26"/>
      <c r="L16" s="26"/>
      <c r="M16" s="22" t="s">
        <v>16</v>
      </c>
      <c r="N16" s="26"/>
      <c r="O16" s="132">
        <f>IF('Rekapitulácia stavby'!AN13="","",'Rekapitulácia stavby'!AN13)</f>
      </c>
      <c r="P16" s="147"/>
      <c r="Q16" s="26"/>
      <c r="R16" s="27"/>
    </row>
    <row r="17" spans="2:18" s="1" customFormat="1" ht="18" customHeight="1">
      <c r="B17" s="25"/>
      <c r="C17" s="26"/>
      <c r="D17" s="26"/>
      <c r="E17" s="20">
        <f>IF('Rekapitulácia stavby'!E14="","",'Rekapitulácia stavby'!E14)</f>
      </c>
      <c r="F17" s="26"/>
      <c r="G17" s="26"/>
      <c r="H17" s="26"/>
      <c r="I17" s="26"/>
      <c r="J17" s="26"/>
      <c r="K17" s="26"/>
      <c r="L17" s="26"/>
      <c r="M17" s="22" t="s">
        <v>18</v>
      </c>
      <c r="N17" s="26"/>
      <c r="O17" s="132">
        <f>IF('Rekapitulácia stavby'!AN14="","",'Rekapitulácia stavby'!AN14)</f>
      </c>
      <c r="P17" s="147"/>
      <c r="Q17" s="26"/>
      <c r="R17" s="27"/>
    </row>
    <row r="18" spans="2:18" s="1" customFormat="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2:18" s="1" customFormat="1" ht="14.25" customHeight="1">
      <c r="B19" s="25"/>
      <c r="C19" s="26"/>
      <c r="D19" s="22" t="s">
        <v>20</v>
      </c>
      <c r="E19" s="26"/>
      <c r="F19" s="26"/>
      <c r="G19" s="26"/>
      <c r="H19" s="26"/>
      <c r="I19" s="26"/>
      <c r="J19" s="26"/>
      <c r="K19" s="26"/>
      <c r="L19" s="26"/>
      <c r="M19" s="22" t="s">
        <v>16</v>
      </c>
      <c r="N19" s="26"/>
      <c r="O19" s="132" t="s">
        <v>2</v>
      </c>
      <c r="P19" s="147"/>
      <c r="Q19" s="26"/>
      <c r="R19" s="27"/>
    </row>
    <row r="20" spans="2:18" s="1" customFormat="1" ht="18" customHeight="1">
      <c r="B20" s="25"/>
      <c r="C20" s="26"/>
      <c r="D20" s="26"/>
      <c r="E20" s="20" t="s">
        <v>21</v>
      </c>
      <c r="F20" s="26"/>
      <c r="G20" s="26"/>
      <c r="H20" s="26"/>
      <c r="I20" s="26"/>
      <c r="J20" s="26"/>
      <c r="K20" s="26"/>
      <c r="L20" s="26"/>
      <c r="M20" s="22" t="s">
        <v>18</v>
      </c>
      <c r="N20" s="26"/>
      <c r="O20" s="132" t="s">
        <v>2</v>
      </c>
      <c r="P20" s="147"/>
      <c r="Q20" s="26"/>
      <c r="R20" s="27"/>
    </row>
    <row r="21" spans="2:18" s="1" customFormat="1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</row>
    <row r="22" spans="2:18" s="1" customFormat="1" ht="14.25" customHeight="1">
      <c r="B22" s="25"/>
      <c r="C22" s="26"/>
      <c r="D22" s="22" t="s">
        <v>22</v>
      </c>
      <c r="E22" s="26"/>
      <c r="F22" s="26"/>
      <c r="G22" s="26"/>
      <c r="H22" s="26"/>
      <c r="I22" s="26"/>
      <c r="J22" s="26"/>
      <c r="K22" s="26"/>
      <c r="L22" s="26"/>
      <c r="M22" s="22" t="s">
        <v>16</v>
      </c>
      <c r="N22" s="26"/>
      <c r="O22" s="132" t="s">
        <v>2</v>
      </c>
      <c r="P22" s="147"/>
      <c r="Q22" s="26"/>
      <c r="R22" s="27"/>
    </row>
    <row r="23" spans="2:18" s="1" customFormat="1" ht="18" customHeight="1">
      <c r="B23" s="25"/>
      <c r="C23" s="26"/>
      <c r="D23" s="26"/>
      <c r="E23" s="20"/>
      <c r="F23" s="26"/>
      <c r="G23" s="26"/>
      <c r="H23" s="26"/>
      <c r="I23" s="26"/>
      <c r="J23" s="26"/>
      <c r="K23" s="26"/>
      <c r="L23" s="26"/>
      <c r="M23" s="22" t="s">
        <v>18</v>
      </c>
      <c r="N23" s="26"/>
      <c r="O23" s="132" t="s">
        <v>2</v>
      </c>
      <c r="P23" s="147"/>
      <c r="Q23" s="26"/>
      <c r="R23" s="27"/>
    </row>
    <row r="24" spans="2:18" s="1" customFormat="1" ht="6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2:18" s="1" customFormat="1" ht="14.25" customHeight="1">
      <c r="B25" s="25"/>
      <c r="C25" s="26"/>
      <c r="D25" s="22" t="s">
        <v>23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22.5" customHeight="1">
      <c r="B26" s="25"/>
      <c r="C26" s="26"/>
      <c r="D26" s="26"/>
      <c r="E26" s="134" t="s">
        <v>2</v>
      </c>
      <c r="F26" s="147"/>
      <c r="G26" s="147"/>
      <c r="H26" s="147"/>
      <c r="I26" s="147"/>
      <c r="J26" s="147"/>
      <c r="K26" s="147"/>
      <c r="L26" s="147"/>
      <c r="M26" s="26"/>
      <c r="N26" s="26"/>
      <c r="O26" s="26"/>
      <c r="P26" s="26"/>
      <c r="Q26" s="26"/>
      <c r="R26" s="27"/>
    </row>
    <row r="27" spans="2:18" s="1" customFormat="1" ht="6.7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</row>
    <row r="28" spans="2:18" s="1" customFormat="1" ht="6.75" customHeight="1">
      <c r="B28" s="25"/>
      <c r="C28" s="26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26"/>
      <c r="R28" s="27"/>
    </row>
    <row r="29" spans="2:18" s="1" customFormat="1" ht="14.25" customHeight="1">
      <c r="B29" s="25"/>
      <c r="C29" s="26"/>
      <c r="D29" s="76" t="s">
        <v>103</v>
      </c>
      <c r="E29" s="26"/>
      <c r="F29" s="26"/>
      <c r="G29" s="26"/>
      <c r="H29" s="26"/>
      <c r="I29" s="26"/>
      <c r="J29" s="26"/>
      <c r="K29" s="26"/>
      <c r="L29" s="26"/>
      <c r="M29" s="135">
        <f>N90</f>
        <v>0</v>
      </c>
      <c r="N29" s="147"/>
      <c r="O29" s="147"/>
      <c r="P29" s="147"/>
      <c r="Q29" s="26"/>
      <c r="R29" s="27"/>
    </row>
    <row r="30" spans="2:18" s="1" customFormat="1" ht="14.25" customHeight="1">
      <c r="B30" s="25"/>
      <c r="C30" s="26"/>
      <c r="D30" s="24" t="s">
        <v>104</v>
      </c>
      <c r="E30" s="26"/>
      <c r="F30" s="26"/>
      <c r="G30" s="26"/>
      <c r="H30" s="26"/>
      <c r="I30" s="26"/>
      <c r="J30" s="26"/>
      <c r="K30" s="26"/>
      <c r="L30" s="26"/>
      <c r="M30" s="135">
        <f>N102</f>
        <v>0</v>
      </c>
      <c r="N30" s="147"/>
      <c r="O30" s="147"/>
      <c r="P30" s="147"/>
      <c r="Q30" s="26"/>
      <c r="R30" s="27"/>
    </row>
    <row r="31" spans="2:18" s="1" customFormat="1" ht="6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2:18" s="1" customFormat="1" ht="24.75" customHeight="1">
      <c r="B32" s="25"/>
      <c r="C32" s="26"/>
      <c r="D32" s="77" t="s">
        <v>26</v>
      </c>
      <c r="E32" s="26"/>
      <c r="F32" s="26"/>
      <c r="G32" s="26"/>
      <c r="H32" s="26"/>
      <c r="I32" s="26"/>
      <c r="J32" s="26"/>
      <c r="K32" s="26"/>
      <c r="L32" s="26"/>
      <c r="M32" s="170">
        <f>ROUND(M29+M30,2)</f>
        <v>0</v>
      </c>
      <c r="N32" s="147"/>
      <c r="O32" s="147"/>
      <c r="P32" s="147"/>
      <c r="Q32" s="26"/>
      <c r="R32" s="27"/>
    </row>
    <row r="33" spans="2:18" s="1" customFormat="1" ht="6.75" customHeight="1">
      <c r="B33" s="25"/>
      <c r="C33" s="2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26"/>
      <c r="R33" s="27"/>
    </row>
    <row r="34" spans="2:18" s="1" customFormat="1" ht="14.25" customHeight="1">
      <c r="B34" s="25"/>
      <c r="C34" s="26"/>
      <c r="D34" s="32" t="s">
        <v>27</v>
      </c>
      <c r="E34" s="32" t="s">
        <v>28</v>
      </c>
      <c r="F34" s="33">
        <v>0.2</v>
      </c>
      <c r="G34" s="78" t="s">
        <v>29</v>
      </c>
      <c r="H34" s="171">
        <f>M32</f>
        <v>0</v>
      </c>
      <c r="I34" s="147"/>
      <c r="J34" s="147"/>
      <c r="K34" s="26"/>
      <c r="L34" s="26"/>
      <c r="M34" s="171">
        <f>H34*F34</f>
        <v>0</v>
      </c>
      <c r="N34" s="147"/>
      <c r="O34" s="147"/>
      <c r="P34" s="147"/>
      <c r="Q34" s="26"/>
      <c r="R34" s="27"/>
    </row>
    <row r="35" spans="2:18" s="1" customFormat="1" ht="14.25" customHeight="1">
      <c r="B35" s="25"/>
      <c r="C35" s="26"/>
      <c r="D35" s="26"/>
      <c r="E35" s="32" t="s">
        <v>30</v>
      </c>
      <c r="F35" s="33">
        <v>0.2</v>
      </c>
      <c r="G35" s="78" t="s">
        <v>29</v>
      </c>
      <c r="H35" s="171"/>
      <c r="I35" s="147"/>
      <c r="J35" s="147"/>
      <c r="K35" s="26"/>
      <c r="L35" s="26"/>
      <c r="M35" s="171"/>
      <c r="N35" s="147"/>
      <c r="O35" s="147"/>
      <c r="P35" s="147"/>
      <c r="Q35" s="26"/>
      <c r="R35" s="27"/>
    </row>
    <row r="36" spans="2:18" s="1" customFormat="1" ht="14.25" customHeight="1" hidden="1">
      <c r="B36" s="25"/>
      <c r="C36" s="26"/>
      <c r="D36" s="26"/>
      <c r="E36" s="32" t="s">
        <v>31</v>
      </c>
      <c r="F36" s="33">
        <v>0.2</v>
      </c>
      <c r="G36" s="78" t="s">
        <v>29</v>
      </c>
      <c r="H36" s="171" t="e">
        <f>ROUND((SUM(#REF!)+SUM(#REF!)),2)</f>
        <v>#REF!</v>
      </c>
      <c r="I36" s="147"/>
      <c r="J36" s="147"/>
      <c r="K36" s="26"/>
      <c r="L36" s="26"/>
      <c r="M36" s="171">
        <v>0</v>
      </c>
      <c r="N36" s="147"/>
      <c r="O36" s="147"/>
      <c r="P36" s="147"/>
      <c r="Q36" s="26"/>
      <c r="R36" s="27"/>
    </row>
    <row r="37" spans="2:18" s="1" customFormat="1" ht="14.25" customHeight="1" hidden="1">
      <c r="B37" s="25"/>
      <c r="C37" s="26"/>
      <c r="D37" s="26"/>
      <c r="E37" s="32" t="s">
        <v>32</v>
      </c>
      <c r="F37" s="33">
        <v>0.2</v>
      </c>
      <c r="G37" s="78" t="s">
        <v>29</v>
      </c>
      <c r="H37" s="171" t="e">
        <f>ROUND((SUM(#REF!)+SUM(#REF!)),2)</f>
        <v>#REF!</v>
      </c>
      <c r="I37" s="147"/>
      <c r="J37" s="147"/>
      <c r="K37" s="26"/>
      <c r="L37" s="26"/>
      <c r="M37" s="171">
        <v>0</v>
      </c>
      <c r="N37" s="147"/>
      <c r="O37" s="147"/>
      <c r="P37" s="147"/>
      <c r="Q37" s="26"/>
      <c r="R37" s="27"/>
    </row>
    <row r="38" spans="2:18" s="1" customFormat="1" ht="14.25" customHeight="1" hidden="1">
      <c r="B38" s="25"/>
      <c r="C38" s="26"/>
      <c r="D38" s="26"/>
      <c r="E38" s="32" t="s">
        <v>33</v>
      </c>
      <c r="F38" s="33">
        <v>0</v>
      </c>
      <c r="G38" s="78" t="s">
        <v>29</v>
      </c>
      <c r="H38" s="171" t="e">
        <f>ROUND((SUM(#REF!)+SUM(#REF!)),2)</f>
        <v>#REF!</v>
      </c>
      <c r="I38" s="147"/>
      <c r="J38" s="147"/>
      <c r="K38" s="26"/>
      <c r="L38" s="26"/>
      <c r="M38" s="171">
        <v>0</v>
      </c>
      <c r="N38" s="147"/>
      <c r="O38" s="147"/>
      <c r="P38" s="147"/>
      <c r="Q38" s="26"/>
      <c r="R38" s="27"/>
    </row>
    <row r="39" spans="2:18" s="1" customFormat="1" ht="6.75" customHeight="1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24.75" customHeight="1">
      <c r="B40" s="25"/>
      <c r="C40" s="75"/>
      <c r="D40" s="79" t="s">
        <v>34</v>
      </c>
      <c r="E40" s="64"/>
      <c r="F40" s="64"/>
      <c r="G40" s="80" t="s">
        <v>35</v>
      </c>
      <c r="H40" s="81" t="s">
        <v>36</v>
      </c>
      <c r="I40" s="64"/>
      <c r="J40" s="64"/>
      <c r="K40" s="64"/>
      <c r="L40" s="172">
        <f>SUM(M32:M38)</f>
        <v>0</v>
      </c>
      <c r="M40" s="152"/>
      <c r="N40" s="152"/>
      <c r="O40" s="152"/>
      <c r="P40" s="154"/>
      <c r="Q40" s="75"/>
      <c r="R40" s="27"/>
    </row>
    <row r="41" spans="2:18" s="1" customFormat="1" ht="14.25" customHeigh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2:18" s="1" customFormat="1" ht="14.25" customHeigh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 spans="2:18" ht="13.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2:18" ht="13.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2:18" ht="13.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2:18" ht="13.5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2:18" ht="13.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2:18" ht="13.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2:18" ht="13.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s="1" customFormat="1" ht="15">
      <c r="B50" s="25"/>
      <c r="C50" s="26"/>
      <c r="D50" s="40" t="s">
        <v>37</v>
      </c>
      <c r="E50" s="41"/>
      <c r="F50" s="41"/>
      <c r="G50" s="41"/>
      <c r="H50" s="42"/>
      <c r="I50" s="26"/>
      <c r="J50" s="40" t="s">
        <v>38</v>
      </c>
      <c r="K50" s="41"/>
      <c r="L50" s="41"/>
      <c r="M50" s="41"/>
      <c r="N50" s="41"/>
      <c r="O50" s="41"/>
      <c r="P50" s="42"/>
      <c r="Q50" s="26"/>
      <c r="R50" s="27"/>
    </row>
    <row r="51" spans="2:18" ht="13.5">
      <c r="B51" s="16"/>
      <c r="C51" s="17"/>
      <c r="D51" s="43"/>
      <c r="E51" s="17"/>
      <c r="F51" s="17"/>
      <c r="G51" s="17"/>
      <c r="H51" s="44"/>
      <c r="I51" s="17"/>
      <c r="J51" s="43"/>
      <c r="K51" s="17"/>
      <c r="L51" s="17"/>
      <c r="M51" s="17"/>
      <c r="N51" s="17"/>
      <c r="O51" s="17"/>
      <c r="P51" s="44"/>
      <c r="Q51" s="17"/>
      <c r="R51" s="18"/>
    </row>
    <row r="52" spans="2:18" ht="13.5">
      <c r="B52" s="16"/>
      <c r="C52" s="17"/>
      <c r="D52" s="43"/>
      <c r="E52" s="17"/>
      <c r="F52" s="17"/>
      <c r="G52" s="17"/>
      <c r="H52" s="44"/>
      <c r="I52" s="17"/>
      <c r="J52" s="43"/>
      <c r="K52" s="17"/>
      <c r="L52" s="17"/>
      <c r="M52" s="17"/>
      <c r="N52" s="17"/>
      <c r="O52" s="17"/>
      <c r="P52" s="44"/>
      <c r="Q52" s="17"/>
      <c r="R52" s="18"/>
    </row>
    <row r="53" spans="2:18" ht="13.5">
      <c r="B53" s="16"/>
      <c r="C53" s="17"/>
      <c r="D53" s="43"/>
      <c r="E53" s="17"/>
      <c r="F53" s="17"/>
      <c r="G53" s="17"/>
      <c r="H53" s="44"/>
      <c r="I53" s="17"/>
      <c r="J53" s="43"/>
      <c r="K53" s="17"/>
      <c r="L53" s="17"/>
      <c r="M53" s="17"/>
      <c r="N53" s="17"/>
      <c r="O53" s="17"/>
      <c r="P53" s="44"/>
      <c r="Q53" s="17"/>
      <c r="R53" s="18"/>
    </row>
    <row r="54" spans="2:18" ht="13.5">
      <c r="B54" s="16"/>
      <c r="C54" s="17"/>
      <c r="D54" s="43"/>
      <c r="E54" s="17"/>
      <c r="F54" s="17"/>
      <c r="G54" s="17"/>
      <c r="H54" s="44"/>
      <c r="I54" s="17"/>
      <c r="J54" s="43"/>
      <c r="K54" s="17"/>
      <c r="L54" s="17"/>
      <c r="M54" s="17"/>
      <c r="N54" s="17"/>
      <c r="O54" s="17"/>
      <c r="P54" s="44"/>
      <c r="Q54" s="17"/>
      <c r="R54" s="18"/>
    </row>
    <row r="55" spans="2:18" ht="13.5">
      <c r="B55" s="16"/>
      <c r="C55" s="17"/>
      <c r="D55" s="43"/>
      <c r="E55" s="17"/>
      <c r="F55" s="17"/>
      <c r="G55" s="17"/>
      <c r="H55" s="44"/>
      <c r="I55" s="17"/>
      <c r="J55" s="43"/>
      <c r="K55" s="17"/>
      <c r="L55" s="17"/>
      <c r="M55" s="17"/>
      <c r="N55" s="17"/>
      <c r="O55" s="17"/>
      <c r="P55" s="44"/>
      <c r="Q55" s="17"/>
      <c r="R55" s="18"/>
    </row>
    <row r="56" spans="2:18" ht="13.5">
      <c r="B56" s="16"/>
      <c r="C56" s="17"/>
      <c r="D56" s="43"/>
      <c r="E56" s="17"/>
      <c r="F56" s="17"/>
      <c r="G56" s="17"/>
      <c r="H56" s="44"/>
      <c r="I56" s="17"/>
      <c r="J56" s="43"/>
      <c r="K56" s="17"/>
      <c r="L56" s="17"/>
      <c r="M56" s="17"/>
      <c r="N56" s="17"/>
      <c r="O56" s="17"/>
      <c r="P56" s="44"/>
      <c r="Q56" s="17"/>
      <c r="R56" s="18"/>
    </row>
    <row r="57" spans="2:18" ht="13.5">
      <c r="B57" s="16"/>
      <c r="C57" s="17"/>
      <c r="D57" s="43"/>
      <c r="E57" s="17"/>
      <c r="F57" s="17"/>
      <c r="G57" s="17"/>
      <c r="H57" s="44"/>
      <c r="I57" s="17"/>
      <c r="J57" s="43"/>
      <c r="K57" s="17"/>
      <c r="L57" s="17"/>
      <c r="M57" s="17"/>
      <c r="N57" s="17"/>
      <c r="O57" s="17"/>
      <c r="P57" s="44"/>
      <c r="Q57" s="17"/>
      <c r="R57" s="18"/>
    </row>
    <row r="58" spans="2:18" ht="13.5">
      <c r="B58" s="16"/>
      <c r="C58" s="17"/>
      <c r="D58" s="43"/>
      <c r="E58" s="17"/>
      <c r="F58" s="17"/>
      <c r="G58" s="17"/>
      <c r="H58" s="44"/>
      <c r="I58" s="17"/>
      <c r="J58" s="43"/>
      <c r="K58" s="17"/>
      <c r="L58" s="17"/>
      <c r="M58" s="17"/>
      <c r="N58" s="17"/>
      <c r="O58" s="17"/>
      <c r="P58" s="44"/>
      <c r="Q58" s="17"/>
      <c r="R58" s="18"/>
    </row>
    <row r="59" spans="2:18" s="1" customFormat="1" ht="15">
      <c r="B59" s="25"/>
      <c r="C59" s="26"/>
      <c r="D59" s="45" t="s">
        <v>39</v>
      </c>
      <c r="E59" s="46"/>
      <c r="F59" s="46"/>
      <c r="G59" s="47" t="s">
        <v>40</v>
      </c>
      <c r="H59" s="48"/>
      <c r="I59" s="26"/>
      <c r="J59" s="45" t="s">
        <v>39</v>
      </c>
      <c r="K59" s="46"/>
      <c r="L59" s="46"/>
      <c r="M59" s="46"/>
      <c r="N59" s="47" t="s">
        <v>40</v>
      </c>
      <c r="O59" s="46"/>
      <c r="P59" s="48"/>
      <c r="Q59" s="26"/>
      <c r="R59" s="27"/>
    </row>
    <row r="60" spans="2:18" ht="13.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2:18" s="1" customFormat="1" ht="15">
      <c r="B61" s="25"/>
      <c r="C61" s="26"/>
      <c r="D61" s="40" t="s">
        <v>41</v>
      </c>
      <c r="E61" s="41"/>
      <c r="F61" s="41"/>
      <c r="G61" s="41"/>
      <c r="H61" s="42"/>
      <c r="I61" s="26"/>
      <c r="J61" s="40" t="s">
        <v>42</v>
      </c>
      <c r="K61" s="41"/>
      <c r="L61" s="41"/>
      <c r="M61" s="41"/>
      <c r="N61" s="41"/>
      <c r="O61" s="41"/>
      <c r="P61" s="42"/>
      <c r="Q61" s="26"/>
      <c r="R61" s="27"/>
    </row>
    <row r="62" spans="2:18" ht="13.5">
      <c r="B62" s="16"/>
      <c r="C62" s="17"/>
      <c r="D62" s="43"/>
      <c r="E62" s="17"/>
      <c r="F62" s="17"/>
      <c r="G62" s="17"/>
      <c r="H62" s="44"/>
      <c r="I62" s="17"/>
      <c r="J62" s="43"/>
      <c r="K62" s="17"/>
      <c r="L62" s="17"/>
      <c r="M62" s="17"/>
      <c r="N62" s="17"/>
      <c r="O62" s="17"/>
      <c r="P62" s="44"/>
      <c r="Q62" s="17"/>
      <c r="R62" s="18"/>
    </row>
    <row r="63" spans="2:18" ht="13.5">
      <c r="B63" s="16"/>
      <c r="C63" s="17"/>
      <c r="D63" s="43"/>
      <c r="E63" s="17"/>
      <c r="F63" s="17"/>
      <c r="G63" s="17"/>
      <c r="H63" s="44"/>
      <c r="I63" s="17"/>
      <c r="J63" s="43"/>
      <c r="K63" s="17"/>
      <c r="L63" s="17"/>
      <c r="M63" s="17"/>
      <c r="N63" s="17"/>
      <c r="O63" s="17"/>
      <c r="P63" s="44"/>
      <c r="Q63" s="17"/>
      <c r="R63" s="18"/>
    </row>
    <row r="64" spans="2:18" ht="13.5">
      <c r="B64" s="16"/>
      <c r="C64" s="17"/>
      <c r="D64" s="43"/>
      <c r="E64" s="17"/>
      <c r="F64" s="17"/>
      <c r="G64" s="17"/>
      <c r="H64" s="44"/>
      <c r="I64" s="17"/>
      <c r="J64" s="43"/>
      <c r="K64" s="17"/>
      <c r="L64" s="17"/>
      <c r="M64" s="17"/>
      <c r="N64" s="17"/>
      <c r="O64" s="17"/>
      <c r="P64" s="44"/>
      <c r="Q64" s="17"/>
      <c r="R64" s="18"/>
    </row>
    <row r="65" spans="2:18" ht="13.5">
      <c r="B65" s="16"/>
      <c r="C65" s="17"/>
      <c r="D65" s="43"/>
      <c r="E65" s="17"/>
      <c r="F65" s="17"/>
      <c r="G65" s="17"/>
      <c r="H65" s="44"/>
      <c r="I65" s="17"/>
      <c r="J65" s="43"/>
      <c r="K65" s="17"/>
      <c r="L65" s="17"/>
      <c r="M65" s="17"/>
      <c r="N65" s="17"/>
      <c r="O65" s="17"/>
      <c r="P65" s="44"/>
      <c r="Q65" s="17"/>
      <c r="R65" s="18"/>
    </row>
    <row r="66" spans="2:18" ht="13.5">
      <c r="B66" s="16"/>
      <c r="C66" s="17"/>
      <c r="D66" s="43"/>
      <c r="E66" s="17"/>
      <c r="F66" s="17"/>
      <c r="G66" s="17"/>
      <c r="H66" s="44"/>
      <c r="I66" s="17"/>
      <c r="J66" s="43"/>
      <c r="K66" s="17"/>
      <c r="L66" s="17"/>
      <c r="M66" s="17"/>
      <c r="N66" s="17"/>
      <c r="O66" s="17"/>
      <c r="P66" s="44"/>
      <c r="Q66" s="17"/>
      <c r="R66" s="18"/>
    </row>
    <row r="67" spans="2:18" ht="13.5">
      <c r="B67" s="16"/>
      <c r="C67" s="17"/>
      <c r="D67" s="43"/>
      <c r="E67" s="17"/>
      <c r="F67" s="17"/>
      <c r="G67" s="17"/>
      <c r="H67" s="44"/>
      <c r="I67" s="17"/>
      <c r="J67" s="43"/>
      <c r="K67" s="17"/>
      <c r="L67" s="17"/>
      <c r="M67" s="17"/>
      <c r="N67" s="17"/>
      <c r="O67" s="17"/>
      <c r="P67" s="44"/>
      <c r="Q67" s="17"/>
      <c r="R67" s="18"/>
    </row>
    <row r="68" spans="2:18" ht="13.5">
      <c r="B68" s="16"/>
      <c r="C68" s="17"/>
      <c r="D68" s="43"/>
      <c r="E68" s="17"/>
      <c r="F68" s="17"/>
      <c r="G68" s="17"/>
      <c r="H68" s="44"/>
      <c r="I68" s="17"/>
      <c r="J68" s="43"/>
      <c r="K68" s="17"/>
      <c r="L68" s="17"/>
      <c r="M68" s="17"/>
      <c r="N68" s="17"/>
      <c r="O68" s="17"/>
      <c r="P68" s="44"/>
      <c r="Q68" s="17"/>
      <c r="R68" s="18"/>
    </row>
    <row r="69" spans="2:18" ht="13.5">
      <c r="B69" s="16"/>
      <c r="C69" s="17"/>
      <c r="D69" s="43"/>
      <c r="E69" s="17"/>
      <c r="F69" s="17"/>
      <c r="G69" s="17"/>
      <c r="H69" s="44"/>
      <c r="I69" s="17"/>
      <c r="J69" s="43"/>
      <c r="K69" s="17"/>
      <c r="L69" s="17"/>
      <c r="M69" s="17"/>
      <c r="N69" s="17"/>
      <c r="O69" s="17"/>
      <c r="P69" s="44"/>
      <c r="Q69" s="17"/>
      <c r="R69" s="18"/>
    </row>
    <row r="70" spans="2:18" s="1" customFormat="1" ht="15">
      <c r="B70" s="25"/>
      <c r="C70" s="26"/>
      <c r="D70" s="45" t="s">
        <v>39</v>
      </c>
      <c r="E70" s="46"/>
      <c r="F70" s="46"/>
      <c r="G70" s="47" t="s">
        <v>40</v>
      </c>
      <c r="H70" s="48"/>
      <c r="I70" s="26"/>
      <c r="J70" s="45" t="s">
        <v>39</v>
      </c>
      <c r="K70" s="46"/>
      <c r="L70" s="46"/>
      <c r="M70" s="46"/>
      <c r="N70" s="47" t="s">
        <v>40</v>
      </c>
      <c r="O70" s="46"/>
      <c r="P70" s="48"/>
      <c r="Q70" s="26"/>
      <c r="R70" s="27"/>
    </row>
    <row r="71" spans="2:18" s="1" customFormat="1" ht="14.25" customHeight="1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5" spans="2:18" s="1" customFormat="1" ht="6.75" customHeight="1"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4"/>
    </row>
    <row r="76" spans="2:18" s="1" customFormat="1" ht="36.75" customHeight="1">
      <c r="B76" s="25"/>
      <c r="C76" s="130" t="s">
        <v>105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7"/>
    </row>
    <row r="77" spans="2:18" s="1" customFormat="1" ht="6.75" customHeight="1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>
      <c r="B78" s="25"/>
      <c r="C78" s="22" t="s">
        <v>9</v>
      </c>
      <c r="D78" s="26"/>
      <c r="E78" s="26"/>
      <c r="F78" s="168" t="str">
        <f>F6</f>
        <v>Prvky zelenej infraštruktúry - MŠ Kalinovská 9, Košice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26"/>
      <c r="R78" s="27"/>
    </row>
    <row r="79" spans="2:18" ht="30" customHeight="1">
      <c r="B79" s="16"/>
      <c r="C79" s="22" t="s">
        <v>97</v>
      </c>
      <c r="D79" s="17"/>
      <c r="E79" s="17"/>
      <c r="F79" s="168" t="s">
        <v>98</v>
      </c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7"/>
      <c r="R79" s="18"/>
    </row>
    <row r="80" spans="2:18" ht="30" customHeight="1">
      <c r="B80" s="16"/>
      <c r="C80" s="22" t="s">
        <v>99</v>
      </c>
      <c r="D80" s="17"/>
      <c r="E80" s="17"/>
      <c r="F80" s="168" t="s">
        <v>233</v>
      </c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7"/>
      <c r="R80" s="18"/>
    </row>
    <row r="81" spans="2:18" s="1" customFormat="1" ht="36.75" customHeight="1">
      <c r="B81" s="25"/>
      <c r="C81" s="59" t="s">
        <v>101</v>
      </c>
      <c r="D81" s="26"/>
      <c r="E81" s="26"/>
      <c r="F81" s="148" t="str">
        <f>F9</f>
        <v>2 - MŠ 60 - L1</v>
      </c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26"/>
      <c r="R81" s="27"/>
    </row>
    <row r="82" spans="2:18" s="1" customFormat="1" ht="6.7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18" s="1" customFormat="1" ht="18" customHeight="1">
      <c r="B83" s="25"/>
      <c r="C83" s="22" t="s">
        <v>12</v>
      </c>
      <c r="D83" s="26"/>
      <c r="E83" s="26"/>
      <c r="F83" s="20" t="str">
        <f>F11</f>
        <v>Kalinovska 9, Košice</v>
      </c>
      <c r="G83" s="26"/>
      <c r="H83" s="26"/>
      <c r="I83" s="26"/>
      <c r="J83" s="26"/>
      <c r="K83" s="22" t="s">
        <v>14</v>
      </c>
      <c r="L83" s="26"/>
      <c r="M83" s="169">
        <f>IF(O11="","",O11)</f>
        <v>0</v>
      </c>
      <c r="N83" s="147"/>
      <c r="O83" s="147"/>
      <c r="P83" s="147"/>
      <c r="Q83" s="26"/>
      <c r="R83" s="27"/>
    </row>
    <row r="84" spans="2:18" s="1" customFormat="1" ht="6.75" customHeight="1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7"/>
    </row>
    <row r="85" spans="2:18" s="1" customFormat="1" ht="15">
      <c r="B85" s="25"/>
      <c r="C85" s="22" t="s">
        <v>15</v>
      </c>
      <c r="D85" s="26"/>
      <c r="E85" s="26"/>
      <c r="F85" s="20" t="str">
        <f>E14</f>
        <v>Mesto Košice, Trieda SNP 48/A, Košice</v>
      </c>
      <c r="G85" s="26"/>
      <c r="H85" s="26"/>
      <c r="I85" s="26"/>
      <c r="J85" s="26"/>
      <c r="K85" s="22" t="s">
        <v>20</v>
      </c>
      <c r="L85" s="26"/>
      <c r="M85" s="132" t="str">
        <f>E20</f>
        <v>Progressum s.r.o. </v>
      </c>
      <c r="N85" s="147"/>
      <c r="O85" s="147"/>
      <c r="P85" s="147"/>
      <c r="Q85" s="147"/>
      <c r="R85" s="27"/>
    </row>
    <row r="86" spans="2:18" s="1" customFormat="1" ht="14.25" customHeight="1">
      <c r="B86" s="25"/>
      <c r="C86" s="22" t="s">
        <v>19</v>
      </c>
      <c r="D86" s="26"/>
      <c r="E86" s="26"/>
      <c r="F86" s="20">
        <f>IF(E17="","",E17)</f>
      </c>
      <c r="G86" s="26"/>
      <c r="H86" s="26"/>
      <c r="I86" s="26"/>
      <c r="J86" s="26"/>
      <c r="K86" s="22" t="s">
        <v>22</v>
      </c>
      <c r="L86" s="26"/>
      <c r="M86" s="132">
        <f>E23</f>
        <v>0</v>
      </c>
      <c r="N86" s="147"/>
      <c r="O86" s="147"/>
      <c r="P86" s="147"/>
      <c r="Q86" s="147"/>
      <c r="R86" s="27"/>
    </row>
    <row r="87" spans="2:18" s="1" customFormat="1" ht="9.75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18" s="1" customFormat="1" ht="29.25" customHeight="1">
      <c r="B88" s="25"/>
      <c r="C88" s="174" t="s">
        <v>106</v>
      </c>
      <c r="D88" s="175"/>
      <c r="E88" s="175"/>
      <c r="F88" s="175"/>
      <c r="G88" s="175"/>
      <c r="H88" s="75"/>
      <c r="I88" s="75"/>
      <c r="J88" s="75"/>
      <c r="K88" s="75"/>
      <c r="L88" s="75"/>
      <c r="M88" s="75"/>
      <c r="N88" s="174" t="s">
        <v>107</v>
      </c>
      <c r="O88" s="147"/>
      <c r="P88" s="147"/>
      <c r="Q88" s="147"/>
      <c r="R88" s="27"/>
    </row>
    <row r="89" spans="2:18" s="1" customFormat="1" ht="9.75" customHeight="1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7"/>
    </row>
    <row r="90" spans="2:18" s="1" customFormat="1" ht="29.25" customHeight="1">
      <c r="B90" s="25"/>
      <c r="C90" s="82" t="s">
        <v>108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166">
        <f>N91+N94</f>
        <v>0</v>
      </c>
      <c r="O90" s="147"/>
      <c r="P90" s="147"/>
      <c r="Q90" s="147"/>
      <c r="R90" s="27"/>
    </row>
    <row r="91" spans="2:18" s="7" customFormat="1" ht="24.75" customHeight="1">
      <c r="B91" s="83"/>
      <c r="C91" s="84"/>
      <c r="D91" s="85" t="s">
        <v>110</v>
      </c>
      <c r="E91" s="84"/>
      <c r="F91" s="84"/>
      <c r="G91" s="84"/>
      <c r="H91" s="84"/>
      <c r="I91" s="84"/>
      <c r="J91" s="84"/>
      <c r="K91" s="84"/>
      <c r="L91" s="84"/>
      <c r="M91" s="84"/>
      <c r="N91" s="195">
        <f>SUM(N92:Q93)</f>
        <v>0</v>
      </c>
      <c r="O91" s="196"/>
      <c r="P91" s="196"/>
      <c r="Q91" s="196"/>
      <c r="R91" s="86"/>
    </row>
    <row r="92" spans="2:18" s="8" customFormat="1" ht="19.5" customHeight="1">
      <c r="B92" s="87"/>
      <c r="C92" s="72"/>
      <c r="D92" s="88" t="s">
        <v>112</v>
      </c>
      <c r="E92" s="72"/>
      <c r="F92" s="72"/>
      <c r="G92" s="72"/>
      <c r="H92" s="72"/>
      <c r="I92" s="72"/>
      <c r="J92" s="72"/>
      <c r="K92" s="72"/>
      <c r="L92" s="72"/>
      <c r="M92" s="72"/>
      <c r="N92" s="159">
        <f>N125</f>
        <v>0</v>
      </c>
      <c r="O92" s="160"/>
      <c r="P92" s="160"/>
      <c r="Q92" s="160"/>
      <c r="R92" s="89"/>
    </row>
    <row r="93" spans="2:18" s="8" customFormat="1" ht="19.5" customHeight="1">
      <c r="B93" s="87"/>
      <c r="C93" s="72"/>
      <c r="D93" s="88" t="s">
        <v>113</v>
      </c>
      <c r="E93" s="72"/>
      <c r="F93" s="72"/>
      <c r="G93" s="72"/>
      <c r="H93" s="72"/>
      <c r="I93" s="72"/>
      <c r="J93" s="72"/>
      <c r="K93" s="72"/>
      <c r="L93" s="72"/>
      <c r="M93" s="72"/>
      <c r="N93" s="159">
        <f>N127</f>
        <v>0</v>
      </c>
      <c r="O93" s="160"/>
      <c r="P93" s="160"/>
      <c r="Q93" s="160"/>
      <c r="R93" s="89"/>
    </row>
    <row r="94" spans="2:18" s="7" customFormat="1" ht="24.75" customHeight="1">
      <c r="B94" s="83"/>
      <c r="C94" s="84"/>
      <c r="D94" s="85" t="s">
        <v>115</v>
      </c>
      <c r="E94" s="84"/>
      <c r="F94" s="84"/>
      <c r="G94" s="84"/>
      <c r="H94" s="84"/>
      <c r="I94" s="84"/>
      <c r="J94" s="84"/>
      <c r="K94" s="84"/>
      <c r="L94" s="84"/>
      <c r="M94" s="84"/>
      <c r="N94" s="195">
        <f>SUM(N95:Q100)</f>
        <v>0</v>
      </c>
      <c r="O94" s="196"/>
      <c r="P94" s="196"/>
      <c r="Q94" s="196"/>
      <c r="R94" s="86"/>
    </row>
    <row r="95" spans="2:18" s="8" customFormat="1" ht="19.5" customHeight="1">
      <c r="B95" s="87"/>
      <c r="C95" s="72"/>
      <c r="D95" s="88" t="s">
        <v>117</v>
      </c>
      <c r="E95" s="72"/>
      <c r="F95" s="72"/>
      <c r="G95" s="72"/>
      <c r="H95" s="72"/>
      <c r="I95" s="72"/>
      <c r="J95" s="72"/>
      <c r="K95" s="72"/>
      <c r="L95" s="72"/>
      <c r="M95" s="72"/>
      <c r="N95" s="159">
        <f>N140</f>
        <v>0</v>
      </c>
      <c r="O95" s="160"/>
      <c r="P95" s="160"/>
      <c r="Q95" s="160"/>
      <c r="R95" s="89"/>
    </row>
    <row r="96" spans="2:18" s="8" customFormat="1" ht="19.5" customHeight="1">
      <c r="B96" s="87"/>
      <c r="C96" s="72"/>
      <c r="D96" s="88" t="s">
        <v>118</v>
      </c>
      <c r="E96" s="72"/>
      <c r="F96" s="72"/>
      <c r="G96" s="72"/>
      <c r="H96" s="72"/>
      <c r="I96" s="72"/>
      <c r="J96" s="72"/>
      <c r="K96" s="72"/>
      <c r="L96" s="72"/>
      <c r="M96" s="72"/>
      <c r="N96" s="159">
        <f>N146</f>
        <v>0</v>
      </c>
      <c r="O96" s="160"/>
      <c r="P96" s="160"/>
      <c r="Q96" s="160"/>
      <c r="R96" s="89"/>
    </row>
    <row r="97" spans="2:18" s="8" customFormat="1" ht="19.5" customHeight="1">
      <c r="B97" s="87"/>
      <c r="C97" s="72"/>
      <c r="D97" s="88" t="s">
        <v>234</v>
      </c>
      <c r="E97" s="72"/>
      <c r="F97" s="72"/>
      <c r="G97" s="72"/>
      <c r="H97" s="72"/>
      <c r="I97" s="72"/>
      <c r="J97" s="72"/>
      <c r="K97" s="72"/>
      <c r="L97" s="72"/>
      <c r="M97" s="72"/>
      <c r="N97" s="159">
        <f>N160</f>
        <v>0</v>
      </c>
      <c r="O97" s="160"/>
      <c r="P97" s="160"/>
      <c r="Q97" s="160"/>
      <c r="R97" s="89"/>
    </row>
    <row r="98" spans="2:18" s="8" customFormat="1" ht="19.5" customHeight="1">
      <c r="B98" s="87"/>
      <c r="C98" s="72"/>
      <c r="D98" s="88" t="s">
        <v>235</v>
      </c>
      <c r="E98" s="72"/>
      <c r="F98" s="72"/>
      <c r="G98" s="72"/>
      <c r="H98" s="72"/>
      <c r="I98" s="72"/>
      <c r="J98" s="72"/>
      <c r="K98" s="72"/>
      <c r="L98" s="72"/>
      <c r="M98" s="72"/>
      <c r="N98" s="159">
        <f>N162</f>
        <v>0</v>
      </c>
      <c r="O98" s="160"/>
      <c r="P98" s="160"/>
      <c r="Q98" s="160"/>
      <c r="R98" s="89"/>
    </row>
    <row r="99" spans="2:18" s="8" customFormat="1" ht="19.5" customHeight="1">
      <c r="B99" s="87"/>
      <c r="C99" s="72"/>
      <c r="D99" s="88" t="s">
        <v>119</v>
      </c>
      <c r="E99" s="72"/>
      <c r="F99" s="72"/>
      <c r="G99" s="72"/>
      <c r="H99" s="72"/>
      <c r="I99" s="72"/>
      <c r="J99" s="72"/>
      <c r="K99" s="72"/>
      <c r="L99" s="72"/>
      <c r="M99" s="72"/>
      <c r="N99" s="159">
        <f>N167</f>
        <v>0</v>
      </c>
      <c r="O99" s="160"/>
      <c r="P99" s="160"/>
      <c r="Q99" s="160"/>
      <c r="R99" s="89"/>
    </row>
    <row r="100" spans="2:18" s="8" customFormat="1" ht="19.5" customHeight="1">
      <c r="B100" s="87"/>
      <c r="C100" s="72"/>
      <c r="D100" s="88" t="s">
        <v>120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159">
        <f>N173</f>
        <v>0</v>
      </c>
      <c r="O100" s="160"/>
      <c r="P100" s="160"/>
      <c r="Q100" s="160"/>
      <c r="R100" s="89"/>
    </row>
    <row r="101" spans="2:18" s="1" customFormat="1" ht="21.75" customHeight="1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2:18" s="1" customFormat="1" ht="29.25" customHeight="1">
      <c r="B102" s="25"/>
      <c r="C102" s="82" t="s">
        <v>122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176">
        <v>0</v>
      </c>
      <c r="O102" s="147"/>
      <c r="P102" s="147"/>
      <c r="Q102" s="147"/>
      <c r="R102" s="27"/>
    </row>
    <row r="103" spans="2:18" s="1" customFormat="1" ht="18" customHeight="1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7"/>
    </row>
    <row r="104" spans="2:18" s="1" customFormat="1" ht="29.25" customHeight="1">
      <c r="B104" s="25"/>
      <c r="C104" s="74" t="s">
        <v>94</v>
      </c>
      <c r="D104" s="75"/>
      <c r="E104" s="75"/>
      <c r="F104" s="75"/>
      <c r="G104" s="75"/>
      <c r="H104" s="75"/>
      <c r="I104" s="75"/>
      <c r="J104" s="75"/>
      <c r="K104" s="75"/>
      <c r="L104" s="167">
        <f>ROUND(SUM(N90+N102),2)</f>
        <v>0</v>
      </c>
      <c r="M104" s="175"/>
      <c r="N104" s="175"/>
      <c r="O104" s="175"/>
      <c r="P104" s="175"/>
      <c r="Q104" s="175"/>
      <c r="R104" s="27"/>
    </row>
    <row r="105" spans="2:18" s="1" customFormat="1" ht="6.75" customHeight="1"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9" spans="2:18" s="1" customFormat="1" ht="6.75" customHeight="1"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4"/>
    </row>
    <row r="110" spans="2:18" s="1" customFormat="1" ht="36.75" customHeight="1">
      <c r="B110" s="25"/>
      <c r="C110" s="130" t="s">
        <v>123</v>
      </c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27"/>
    </row>
    <row r="111" spans="2:18" s="1" customFormat="1" ht="6.75" customHeight="1"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7"/>
    </row>
    <row r="112" spans="2:18" s="1" customFormat="1" ht="30" customHeight="1">
      <c r="B112" s="25"/>
      <c r="C112" s="22" t="s">
        <v>9</v>
      </c>
      <c r="D112" s="26"/>
      <c r="E112" s="26"/>
      <c r="F112" s="168" t="str">
        <f>F6</f>
        <v>Prvky zelenej infraštruktúry - MŠ Kalinovská 9, Košice</v>
      </c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26"/>
      <c r="R112" s="27"/>
    </row>
    <row r="113" spans="2:18" ht="30" customHeight="1">
      <c r="B113" s="16"/>
      <c r="C113" s="22" t="s">
        <v>97</v>
      </c>
      <c r="D113" s="17"/>
      <c r="E113" s="17"/>
      <c r="F113" s="168" t="s">
        <v>98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7"/>
      <c r="R113" s="18"/>
    </row>
    <row r="114" spans="2:18" ht="30" customHeight="1">
      <c r="B114" s="16"/>
      <c r="C114" s="22" t="s">
        <v>99</v>
      </c>
      <c r="D114" s="17"/>
      <c r="E114" s="17"/>
      <c r="F114" s="168" t="s">
        <v>233</v>
      </c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7"/>
      <c r="R114" s="18"/>
    </row>
    <row r="115" spans="2:18" s="1" customFormat="1" ht="36.75" customHeight="1">
      <c r="B115" s="25"/>
      <c r="C115" s="59" t="s">
        <v>101</v>
      </c>
      <c r="D115" s="26"/>
      <c r="E115" s="26"/>
      <c r="F115" s="148" t="str">
        <f>F9</f>
        <v>2 - MŠ 60 - L1</v>
      </c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26"/>
      <c r="R115" s="27"/>
    </row>
    <row r="116" spans="2:18" s="1" customFormat="1" ht="6.75" customHeight="1">
      <c r="B116" s="25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7"/>
    </row>
    <row r="117" spans="2:18" s="1" customFormat="1" ht="18" customHeight="1">
      <c r="B117" s="25"/>
      <c r="C117" s="22" t="s">
        <v>12</v>
      </c>
      <c r="D117" s="26"/>
      <c r="E117" s="26"/>
      <c r="F117" s="20" t="str">
        <f>F11</f>
        <v>Kalinovska 9, Košice</v>
      </c>
      <c r="G117" s="26"/>
      <c r="H117" s="26"/>
      <c r="I117" s="26"/>
      <c r="J117" s="26"/>
      <c r="K117" s="22" t="s">
        <v>14</v>
      </c>
      <c r="L117" s="26"/>
      <c r="M117" s="169">
        <f>IF(O11="","",O11)</f>
        <v>0</v>
      </c>
      <c r="N117" s="147"/>
      <c r="O117" s="147"/>
      <c r="P117" s="147"/>
      <c r="Q117" s="26"/>
      <c r="R117" s="27"/>
    </row>
    <row r="118" spans="2:18" s="1" customFormat="1" ht="6.75" customHeigh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7"/>
    </row>
    <row r="119" spans="2:18" s="1" customFormat="1" ht="15">
      <c r="B119" s="25"/>
      <c r="C119" s="22" t="s">
        <v>15</v>
      </c>
      <c r="D119" s="26"/>
      <c r="E119" s="26"/>
      <c r="F119" s="20" t="str">
        <f>E14</f>
        <v>Mesto Košice, Trieda SNP 48/A, Košice</v>
      </c>
      <c r="G119" s="26"/>
      <c r="H119" s="26"/>
      <c r="I119" s="26"/>
      <c r="J119" s="26"/>
      <c r="K119" s="22" t="s">
        <v>20</v>
      </c>
      <c r="L119" s="26"/>
      <c r="M119" s="132" t="str">
        <f>E20</f>
        <v>Progressum s.r.o. </v>
      </c>
      <c r="N119" s="147"/>
      <c r="O119" s="147"/>
      <c r="P119" s="147"/>
      <c r="Q119" s="147"/>
      <c r="R119" s="27"/>
    </row>
    <row r="120" spans="2:18" s="1" customFormat="1" ht="14.25" customHeight="1">
      <c r="B120" s="25"/>
      <c r="C120" s="22" t="s">
        <v>19</v>
      </c>
      <c r="D120" s="26"/>
      <c r="E120" s="26"/>
      <c r="F120" s="20">
        <f>IF(E17="","",E17)</f>
      </c>
      <c r="G120" s="26"/>
      <c r="H120" s="26"/>
      <c r="I120" s="26"/>
      <c r="J120" s="26"/>
      <c r="K120" s="22" t="s">
        <v>22</v>
      </c>
      <c r="L120" s="26"/>
      <c r="M120" s="132">
        <f>E23</f>
        <v>0</v>
      </c>
      <c r="N120" s="147"/>
      <c r="O120" s="147"/>
      <c r="P120" s="147"/>
      <c r="Q120" s="147"/>
      <c r="R120" s="27"/>
    </row>
    <row r="121" spans="2:18" s="1" customFormat="1" ht="9.75" customHeight="1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9" customFormat="1" ht="29.25" customHeight="1">
      <c r="B122" s="90"/>
      <c r="C122" s="91" t="s">
        <v>124</v>
      </c>
      <c r="D122" s="92" t="s">
        <v>125</v>
      </c>
      <c r="E122" s="92" t="s">
        <v>44</v>
      </c>
      <c r="F122" s="182" t="s">
        <v>126</v>
      </c>
      <c r="G122" s="183"/>
      <c r="H122" s="183"/>
      <c r="I122" s="183"/>
      <c r="J122" s="92" t="s">
        <v>127</v>
      </c>
      <c r="K122" s="92" t="s">
        <v>128</v>
      </c>
      <c r="L122" s="184" t="s">
        <v>129</v>
      </c>
      <c r="M122" s="183"/>
      <c r="N122" s="182" t="s">
        <v>107</v>
      </c>
      <c r="O122" s="183"/>
      <c r="P122" s="183"/>
      <c r="Q122" s="185"/>
      <c r="R122" s="93"/>
    </row>
    <row r="123" spans="2:18" s="1" customFormat="1" ht="29.25" customHeight="1">
      <c r="B123" s="25"/>
      <c r="C123" s="65" t="s">
        <v>103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192">
        <f>N124+N139</f>
        <v>0</v>
      </c>
      <c r="O123" s="193"/>
      <c r="P123" s="193"/>
      <c r="Q123" s="193"/>
      <c r="R123" s="27"/>
    </row>
    <row r="124" spans="2:18" s="10" customFormat="1" ht="36.75" customHeight="1">
      <c r="B124" s="95"/>
      <c r="C124" s="96"/>
      <c r="D124" s="97" t="s">
        <v>110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197">
        <f>N125+N127</f>
        <v>0</v>
      </c>
      <c r="O124" s="195"/>
      <c r="P124" s="195"/>
      <c r="Q124" s="195"/>
      <c r="R124" s="98"/>
    </row>
    <row r="125" spans="2:18" s="10" customFormat="1" ht="19.5" customHeight="1">
      <c r="B125" s="95"/>
      <c r="C125" s="96"/>
      <c r="D125" s="102" t="s">
        <v>112</v>
      </c>
      <c r="E125" s="102"/>
      <c r="F125" s="102"/>
      <c r="G125" s="102"/>
      <c r="H125" s="102"/>
      <c r="I125" s="102"/>
      <c r="J125" s="102"/>
      <c r="K125" s="102"/>
      <c r="L125" s="102"/>
      <c r="M125" s="102"/>
      <c r="N125" s="198">
        <f>SUM(N126)</f>
        <v>0</v>
      </c>
      <c r="O125" s="199"/>
      <c r="P125" s="199"/>
      <c r="Q125" s="199"/>
      <c r="R125" s="98"/>
    </row>
    <row r="126" spans="2:18" s="1" customFormat="1" ht="22.5" customHeight="1">
      <c r="B126" s="103"/>
      <c r="C126" s="104" t="s">
        <v>53</v>
      </c>
      <c r="D126" s="104" t="s">
        <v>131</v>
      </c>
      <c r="E126" s="105" t="s">
        <v>236</v>
      </c>
      <c r="F126" s="177" t="s">
        <v>237</v>
      </c>
      <c r="G126" s="178"/>
      <c r="H126" s="178"/>
      <c r="I126" s="178"/>
      <c r="J126" s="106" t="s">
        <v>156</v>
      </c>
      <c r="K126" s="107">
        <v>43.4</v>
      </c>
      <c r="L126" s="179"/>
      <c r="M126" s="180"/>
      <c r="N126" s="181">
        <f>ROUND(L126*K126,2)</f>
        <v>0</v>
      </c>
      <c r="O126" s="178"/>
      <c r="P126" s="178"/>
      <c r="Q126" s="178"/>
      <c r="R126" s="108"/>
    </row>
    <row r="127" spans="2:18" s="10" customFormat="1" ht="29.25" customHeight="1">
      <c r="B127" s="95"/>
      <c r="C127" s="96"/>
      <c r="D127" s="102" t="s">
        <v>113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88">
        <f>SUM(N128:Q138)</f>
        <v>0</v>
      </c>
      <c r="O127" s="189"/>
      <c r="P127" s="189"/>
      <c r="Q127" s="189"/>
      <c r="R127" s="98"/>
    </row>
    <row r="128" spans="2:18" s="1" customFormat="1" ht="44.25" customHeight="1">
      <c r="B128" s="103"/>
      <c r="C128" s="104" t="s">
        <v>55</v>
      </c>
      <c r="D128" s="104" t="s">
        <v>131</v>
      </c>
      <c r="E128" s="105" t="s">
        <v>238</v>
      </c>
      <c r="F128" s="177" t="s">
        <v>309</v>
      </c>
      <c r="G128" s="178"/>
      <c r="H128" s="178"/>
      <c r="I128" s="178"/>
      <c r="J128" s="106" t="s">
        <v>132</v>
      </c>
      <c r="K128" s="107">
        <v>16.56</v>
      </c>
      <c r="L128" s="179"/>
      <c r="M128" s="180"/>
      <c r="N128" s="181">
        <f aca="true" t="shared" si="0" ref="N128:N138">ROUND(L128*K128,2)</f>
        <v>0</v>
      </c>
      <c r="O128" s="178"/>
      <c r="P128" s="178"/>
      <c r="Q128" s="178"/>
      <c r="R128" s="108"/>
    </row>
    <row r="129" spans="2:18" s="1" customFormat="1" ht="31.5" customHeight="1">
      <c r="B129" s="103"/>
      <c r="C129" s="104" t="s">
        <v>57</v>
      </c>
      <c r="D129" s="104" t="s">
        <v>131</v>
      </c>
      <c r="E129" s="105" t="s">
        <v>240</v>
      </c>
      <c r="F129" s="177" t="s">
        <v>241</v>
      </c>
      <c r="G129" s="178"/>
      <c r="H129" s="178"/>
      <c r="I129" s="178"/>
      <c r="J129" s="106" t="s">
        <v>132</v>
      </c>
      <c r="K129" s="107">
        <v>44.16</v>
      </c>
      <c r="L129" s="179"/>
      <c r="M129" s="180"/>
      <c r="N129" s="181">
        <f t="shared" si="0"/>
        <v>0</v>
      </c>
      <c r="O129" s="178"/>
      <c r="P129" s="178"/>
      <c r="Q129" s="178"/>
      <c r="R129" s="108"/>
    </row>
    <row r="130" spans="2:18" s="1" customFormat="1" ht="44.25" customHeight="1">
      <c r="B130" s="103"/>
      <c r="C130" s="104" t="s">
        <v>60</v>
      </c>
      <c r="D130" s="104" t="s">
        <v>131</v>
      </c>
      <c r="E130" s="105" t="s">
        <v>242</v>
      </c>
      <c r="F130" s="177" t="s">
        <v>243</v>
      </c>
      <c r="G130" s="178"/>
      <c r="H130" s="178"/>
      <c r="I130" s="178"/>
      <c r="J130" s="106" t="s">
        <v>133</v>
      </c>
      <c r="K130" s="107">
        <v>276</v>
      </c>
      <c r="L130" s="179"/>
      <c r="M130" s="180"/>
      <c r="N130" s="181">
        <f t="shared" si="0"/>
        <v>0</v>
      </c>
      <c r="O130" s="178"/>
      <c r="P130" s="178"/>
      <c r="Q130" s="178"/>
      <c r="R130" s="108"/>
    </row>
    <row r="131" spans="2:18" s="1" customFormat="1" ht="31.5" customHeight="1">
      <c r="B131" s="103"/>
      <c r="C131" s="104" t="s">
        <v>62</v>
      </c>
      <c r="D131" s="104" t="s">
        <v>131</v>
      </c>
      <c r="E131" s="105" t="s">
        <v>244</v>
      </c>
      <c r="F131" s="177" t="s">
        <v>245</v>
      </c>
      <c r="G131" s="178"/>
      <c r="H131" s="178"/>
      <c r="I131" s="178"/>
      <c r="J131" s="106" t="s">
        <v>133</v>
      </c>
      <c r="K131" s="107">
        <v>276</v>
      </c>
      <c r="L131" s="179"/>
      <c r="M131" s="180"/>
      <c r="N131" s="181">
        <f t="shared" si="0"/>
        <v>0</v>
      </c>
      <c r="O131" s="178"/>
      <c r="P131" s="178"/>
      <c r="Q131" s="178"/>
      <c r="R131" s="108"/>
    </row>
    <row r="132" spans="2:18" s="1" customFormat="1" ht="22.5" customHeight="1">
      <c r="B132" s="103"/>
      <c r="C132" s="104" t="s">
        <v>64</v>
      </c>
      <c r="D132" s="104" t="s">
        <v>131</v>
      </c>
      <c r="E132" s="105" t="s">
        <v>154</v>
      </c>
      <c r="F132" s="177" t="s">
        <v>155</v>
      </c>
      <c r="G132" s="178"/>
      <c r="H132" s="178"/>
      <c r="I132" s="178"/>
      <c r="J132" s="106" t="s">
        <v>156</v>
      </c>
      <c r="K132" s="107">
        <v>7</v>
      </c>
      <c r="L132" s="179"/>
      <c r="M132" s="180"/>
      <c r="N132" s="181">
        <f t="shared" si="0"/>
        <v>0</v>
      </c>
      <c r="O132" s="178"/>
      <c r="P132" s="178"/>
      <c r="Q132" s="178"/>
      <c r="R132" s="108"/>
    </row>
    <row r="133" spans="2:18" s="1" customFormat="1" ht="22.5" customHeight="1">
      <c r="B133" s="103"/>
      <c r="C133" s="104" t="s">
        <v>134</v>
      </c>
      <c r="D133" s="104" t="s">
        <v>131</v>
      </c>
      <c r="E133" s="105" t="s">
        <v>246</v>
      </c>
      <c r="F133" s="177" t="s">
        <v>247</v>
      </c>
      <c r="G133" s="178"/>
      <c r="H133" s="178"/>
      <c r="I133" s="178"/>
      <c r="J133" s="106" t="s">
        <v>156</v>
      </c>
      <c r="K133" s="107">
        <v>7</v>
      </c>
      <c r="L133" s="179"/>
      <c r="M133" s="180"/>
      <c r="N133" s="181">
        <f t="shared" si="0"/>
        <v>0</v>
      </c>
      <c r="O133" s="178"/>
      <c r="P133" s="178"/>
      <c r="Q133" s="178"/>
      <c r="R133" s="108"/>
    </row>
    <row r="134" spans="2:18" s="1" customFormat="1" ht="31.5" customHeight="1">
      <c r="B134" s="103"/>
      <c r="C134" s="104" t="s">
        <v>135</v>
      </c>
      <c r="D134" s="104" t="s">
        <v>131</v>
      </c>
      <c r="E134" s="105" t="s">
        <v>159</v>
      </c>
      <c r="F134" s="177" t="s">
        <v>160</v>
      </c>
      <c r="G134" s="178"/>
      <c r="H134" s="178"/>
      <c r="I134" s="178"/>
      <c r="J134" s="106" t="s">
        <v>151</v>
      </c>
      <c r="K134" s="107">
        <v>139.336</v>
      </c>
      <c r="L134" s="179"/>
      <c r="M134" s="180"/>
      <c r="N134" s="181">
        <f t="shared" si="0"/>
        <v>0</v>
      </c>
      <c r="O134" s="178"/>
      <c r="P134" s="178"/>
      <c r="Q134" s="178"/>
      <c r="R134" s="108"/>
    </row>
    <row r="135" spans="2:18" s="1" customFormat="1" ht="31.5" customHeight="1">
      <c r="B135" s="103"/>
      <c r="C135" s="104" t="s">
        <v>136</v>
      </c>
      <c r="D135" s="104" t="s">
        <v>131</v>
      </c>
      <c r="E135" s="105" t="s">
        <v>162</v>
      </c>
      <c r="F135" s="177" t="s">
        <v>163</v>
      </c>
      <c r="G135" s="178"/>
      <c r="H135" s="178"/>
      <c r="I135" s="178"/>
      <c r="J135" s="106" t="s">
        <v>151</v>
      </c>
      <c r="K135" s="107">
        <v>1393.36</v>
      </c>
      <c r="L135" s="179"/>
      <c r="M135" s="180"/>
      <c r="N135" s="181">
        <f t="shared" si="0"/>
        <v>0</v>
      </c>
      <c r="O135" s="178"/>
      <c r="P135" s="178"/>
      <c r="Q135" s="178"/>
      <c r="R135" s="108"/>
    </row>
    <row r="136" spans="2:18" s="1" customFormat="1" ht="31.5" customHeight="1">
      <c r="B136" s="103"/>
      <c r="C136" s="104" t="s">
        <v>137</v>
      </c>
      <c r="D136" s="104" t="s">
        <v>131</v>
      </c>
      <c r="E136" s="105" t="s">
        <v>165</v>
      </c>
      <c r="F136" s="177" t="s">
        <v>166</v>
      </c>
      <c r="G136" s="178"/>
      <c r="H136" s="178"/>
      <c r="I136" s="178"/>
      <c r="J136" s="106" t="s">
        <v>151</v>
      </c>
      <c r="K136" s="107">
        <v>139.336</v>
      </c>
      <c r="L136" s="179"/>
      <c r="M136" s="180"/>
      <c r="N136" s="181">
        <f t="shared" si="0"/>
        <v>0</v>
      </c>
      <c r="O136" s="178"/>
      <c r="P136" s="178"/>
      <c r="Q136" s="178"/>
      <c r="R136" s="108"/>
    </row>
    <row r="137" spans="2:18" s="1" customFormat="1" ht="31.5" customHeight="1">
      <c r="B137" s="103"/>
      <c r="C137" s="104" t="s">
        <v>138</v>
      </c>
      <c r="D137" s="104" t="s">
        <v>131</v>
      </c>
      <c r="E137" s="105" t="s">
        <v>168</v>
      </c>
      <c r="F137" s="177" t="s">
        <v>169</v>
      </c>
      <c r="G137" s="178"/>
      <c r="H137" s="178"/>
      <c r="I137" s="178"/>
      <c r="J137" s="106" t="s">
        <v>151</v>
      </c>
      <c r="K137" s="107">
        <v>1393.36</v>
      </c>
      <c r="L137" s="179"/>
      <c r="M137" s="180"/>
      <c r="N137" s="181">
        <f t="shared" si="0"/>
        <v>0</v>
      </c>
      <c r="O137" s="178"/>
      <c r="P137" s="178"/>
      <c r="Q137" s="178"/>
      <c r="R137" s="108"/>
    </row>
    <row r="138" spans="2:18" s="1" customFormat="1" ht="31.5" customHeight="1">
      <c r="B138" s="103"/>
      <c r="C138" s="104" t="s">
        <v>139</v>
      </c>
      <c r="D138" s="104" t="s">
        <v>131</v>
      </c>
      <c r="E138" s="105" t="s">
        <v>171</v>
      </c>
      <c r="F138" s="177" t="s">
        <v>172</v>
      </c>
      <c r="G138" s="178"/>
      <c r="H138" s="178"/>
      <c r="I138" s="178"/>
      <c r="J138" s="106" t="s">
        <v>151</v>
      </c>
      <c r="K138" s="107">
        <v>139.336</v>
      </c>
      <c r="L138" s="179"/>
      <c r="M138" s="180"/>
      <c r="N138" s="181">
        <f t="shared" si="0"/>
        <v>0</v>
      </c>
      <c r="O138" s="178"/>
      <c r="P138" s="178"/>
      <c r="Q138" s="178"/>
      <c r="R138" s="108"/>
    </row>
    <row r="139" spans="2:18" s="10" customFormat="1" ht="36.75" customHeight="1">
      <c r="B139" s="95"/>
      <c r="C139" s="96"/>
      <c r="D139" s="97" t="s">
        <v>115</v>
      </c>
      <c r="E139" s="97"/>
      <c r="F139" s="97"/>
      <c r="G139" s="97"/>
      <c r="H139" s="97"/>
      <c r="I139" s="97"/>
      <c r="J139" s="97"/>
      <c r="K139" s="97"/>
      <c r="L139" s="97"/>
      <c r="M139" s="97"/>
      <c r="N139" s="190">
        <f>N140+N146+N160+N162+N167+N173</f>
        <v>0</v>
      </c>
      <c r="O139" s="191"/>
      <c r="P139" s="191"/>
      <c r="Q139" s="191"/>
      <c r="R139" s="98"/>
    </row>
    <row r="140" spans="2:18" s="10" customFormat="1" ht="19.5" customHeight="1">
      <c r="B140" s="95"/>
      <c r="C140" s="96"/>
      <c r="D140" s="102" t="s">
        <v>117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98">
        <f>SUM(N141:Q145)</f>
        <v>0</v>
      </c>
      <c r="O140" s="199"/>
      <c r="P140" s="199"/>
      <c r="Q140" s="199"/>
      <c r="R140" s="98"/>
    </row>
    <row r="141" spans="2:18" s="1" customFormat="1" ht="31.5" customHeight="1">
      <c r="B141" s="103"/>
      <c r="C141" s="104" t="s">
        <v>140</v>
      </c>
      <c r="D141" s="104" t="s">
        <v>131</v>
      </c>
      <c r="E141" s="105" t="s">
        <v>248</v>
      </c>
      <c r="F141" s="177" t="s">
        <v>249</v>
      </c>
      <c r="G141" s="178"/>
      <c r="H141" s="178"/>
      <c r="I141" s="178"/>
      <c r="J141" s="106" t="s">
        <v>133</v>
      </c>
      <c r="K141" s="107">
        <v>276</v>
      </c>
      <c r="L141" s="179"/>
      <c r="M141" s="180"/>
      <c r="N141" s="181">
        <f>ROUND(L141*K141,2)</f>
        <v>0</v>
      </c>
      <c r="O141" s="178"/>
      <c r="P141" s="178"/>
      <c r="Q141" s="178"/>
      <c r="R141" s="108"/>
    </row>
    <row r="142" spans="2:18" s="1" customFormat="1" ht="44.25" customHeight="1">
      <c r="B142" s="103"/>
      <c r="C142" s="104" t="s">
        <v>141</v>
      </c>
      <c r="D142" s="104" t="s">
        <v>131</v>
      </c>
      <c r="E142" s="105" t="s">
        <v>250</v>
      </c>
      <c r="F142" s="177" t="s">
        <v>251</v>
      </c>
      <c r="G142" s="178"/>
      <c r="H142" s="178"/>
      <c r="I142" s="178"/>
      <c r="J142" s="106" t="s">
        <v>133</v>
      </c>
      <c r="K142" s="107">
        <v>512.598</v>
      </c>
      <c r="L142" s="179"/>
      <c r="M142" s="180"/>
      <c r="N142" s="181">
        <f>ROUND(L142*K142,2)</f>
        <v>0</v>
      </c>
      <c r="O142" s="178"/>
      <c r="P142" s="178"/>
      <c r="Q142" s="178"/>
      <c r="R142" s="108"/>
    </row>
    <row r="143" spans="2:18" s="1" customFormat="1" ht="22.5" customHeight="1">
      <c r="B143" s="103"/>
      <c r="C143" s="110" t="s">
        <v>142</v>
      </c>
      <c r="D143" s="110" t="s">
        <v>176</v>
      </c>
      <c r="E143" s="111" t="s">
        <v>252</v>
      </c>
      <c r="F143" s="200" t="s">
        <v>253</v>
      </c>
      <c r="G143" s="201"/>
      <c r="H143" s="201"/>
      <c r="I143" s="201"/>
      <c r="J143" s="112" t="s">
        <v>151</v>
      </c>
      <c r="K143" s="113">
        <v>0.48</v>
      </c>
      <c r="L143" s="202"/>
      <c r="M143" s="203"/>
      <c r="N143" s="204">
        <f>ROUND(L143*K143,2)</f>
        <v>0</v>
      </c>
      <c r="O143" s="178"/>
      <c r="P143" s="178"/>
      <c r="Q143" s="178"/>
      <c r="R143" s="108"/>
    </row>
    <row r="144" spans="2:18" s="1" customFormat="1" ht="22.5" customHeight="1">
      <c r="B144" s="103"/>
      <c r="C144" s="110" t="s">
        <v>143</v>
      </c>
      <c r="D144" s="110" t="s">
        <v>176</v>
      </c>
      <c r="E144" s="111" t="s">
        <v>254</v>
      </c>
      <c r="F144" s="200" t="s">
        <v>255</v>
      </c>
      <c r="G144" s="201"/>
      <c r="H144" s="201"/>
      <c r="I144" s="201"/>
      <c r="J144" s="112" t="s">
        <v>256</v>
      </c>
      <c r="K144" s="113">
        <v>427.165</v>
      </c>
      <c r="L144" s="202"/>
      <c r="M144" s="203"/>
      <c r="N144" s="204">
        <f>ROUND(L144*K144,2)</f>
        <v>0</v>
      </c>
      <c r="O144" s="178"/>
      <c r="P144" s="178"/>
      <c r="Q144" s="178"/>
      <c r="R144" s="108"/>
    </row>
    <row r="145" spans="2:18" s="1" customFormat="1" ht="22.5" customHeight="1">
      <c r="B145" s="103"/>
      <c r="C145" s="110" t="s">
        <v>144</v>
      </c>
      <c r="D145" s="110" t="s">
        <v>176</v>
      </c>
      <c r="E145" s="111" t="s">
        <v>257</v>
      </c>
      <c r="F145" s="200" t="s">
        <v>258</v>
      </c>
      <c r="G145" s="201"/>
      <c r="H145" s="201"/>
      <c r="I145" s="201"/>
      <c r="J145" s="112" t="s">
        <v>133</v>
      </c>
      <c r="K145" s="113">
        <v>533.956</v>
      </c>
      <c r="L145" s="202"/>
      <c r="M145" s="203"/>
      <c r="N145" s="204">
        <f>ROUND(L145*K145,2)</f>
        <v>0</v>
      </c>
      <c r="O145" s="178"/>
      <c r="P145" s="178"/>
      <c r="Q145" s="178"/>
      <c r="R145" s="108"/>
    </row>
    <row r="146" spans="2:18" s="10" customFormat="1" ht="29.25" customHeight="1">
      <c r="B146" s="95"/>
      <c r="C146" s="96"/>
      <c r="D146" s="102" t="s">
        <v>118</v>
      </c>
      <c r="E146" s="102"/>
      <c r="F146" s="102"/>
      <c r="G146" s="102"/>
      <c r="H146" s="102"/>
      <c r="I146" s="102"/>
      <c r="J146" s="102"/>
      <c r="K146" s="102"/>
      <c r="L146" s="102"/>
      <c r="M146" s="102"/>
      <c r="N146" s="188">
        <f>SUM(N147:Q159)</f>
        <v>0</v>
      </c>
      <c r="O146" s="189"/>
      <c r="P146" s="189"/>
      <c r="Q146" s="189"/>
      <c r="R146" s="98"/>
    </row>
    <row r="147" spans="2:18" s="1" customFormat="1" ht="31.5" customHeight="1">
      <c r="B147" s="103"/>
      <c r="C147" s="104" t="s">
        <v>145</v>
      </c>
      <c r="D147" s="104" t="s">
        <v>131</v>
      </c>
      <c r="E147" s="105" t="s">
        <v>259</v>
      </c>
      <c r="F147" s="177" t="s">
        <v>260</v>
      </c>
      <c r="G147" s="178"/>
      <c r="H147" s="178"/>
      <c r="I147" s="178"/>
      <c r="J147" s="106" t="s">
        <v>133</v>
      </c>
      <c r="K147" s="107">
        <v>38.5</v>
      </c>
      <c r="L147" s="179"/>
      <c r="M147" s="180"/>
      <c r="N147" s="181">
        <f aca="true" t="shared" si="1" ref="N147:N159">ROUND(L147*K147,2)</f>
        <v>0</v>
      </c>
      <c r="O147" s="178"/>
      <c r="P147" s="178"/>
      <c r="Q147" s="178"/>
      <c r="R147" s="108"/>
    </row>
    <row r="148" spans="2:18" s="1" customFormat="1" ht="22.5" customHeight="1">
      <c r="B148" s="103"/>
      <c r="C148" s="110" t="s">
        <v>146</v>
      </c>
      <c r="D148" s="110" t="s">
        <v>176</v>
      </c>
      <c r="E148" s="111" t="s">
        <v>261</v>
      </c>
      <c r="F148" s="200" t="s">
        <v>262</v>
      </c>
      <c r="G148" s="201"/>
      <c r="H148" s="201"/>
      <c r="I148" s="201"/>
      <c r="J148" s="112" t="s">
        <v>133</v>
      </c>
      <c r="K148" s="113">
        <v>35.7</v>
      </c>
      <c r="L148" s="202"/>
      <c r="M148" s="203"/>
      <c r="N148" s="204">
        <f t="shared" si="1"/>
        <v>0</v>
      </c>
      <c r="O148" s="178"/>
      <c r="P148" s="178"/>
      <c r="Q148" s="178"/>
      <c r="R148" s="108"/>
    </row>
    <row r="149" spans="2:18" s="1" customFormat="1" ht="31.5" customHeight="1">
      <c r="B149" s="103"/>
      <c r="C149" s="104" t="s">
        <v>5</v>
      </c>
      <c r="D149" s="104" t="s">
        <v>131</v>
      </c>
      <c r="E149" s="105" t="s">
        <v>263</v>
      </c>
      <c r="F149" s="177" t="s">
        <v>264</v>
      </c>
      <c r="G149" s="178"/>
      <c r="H149" s="178"/>
      <c r="I149" s="178"/>
      <c r="J149" s="106" t="s">
        <v>133</v>
      </c>
      <c r="K149" s="107">
        <v>67.65</v>
      </c>
      <c r="L149" s="179"/>
      <c r="M149" s="180"/>
      <c r="N149" s="181">
        <f t="shared" si="1"/>
        <v>0</v>
      </c>
      <c r="O149" s="178"/>
      <c r="P149" s="178"/>
      <c r="Q149" s="178"/>
      <c r="R149" s="108"/>
    </row>
    <row r="150" spans="2:18" s="1" customFormat="1" ht="22.5" customHeight="1">
      <c r="B150" s="103"/>
      <c r="C150" s="110" t="s">
        <v>147</v>
      </c>
      <c r="D150" s="110" t="s">
        <v>176</v>
      </c>
      <c r="E150" s="111" t="s">
        <v>265</v>
      </c>
      <c r="F150" s="200" t="s">
        <v>266</v>
      </c>
      <c r="G150" s="201"/>
      <c r="H150" s="201"/>
      <c r="I150" s="201"/>
      <c r="J150" s="112" t="s">
        <v>133</v>
      </c>
      <c r="K150" s="113">
        <v>62.73</v>
      </c>
      <c r="L150" s="202"/>
      <c r="M150" s="203"/>
      <c r="N150" s="204">
        <f t="shared" si="1"/>
        <v>0</v>
      </c>
      <c r="O150" s="178"/>
      <c r="P150" s="178"/>
      <c r="Q150" s="178"/>
      <c r="R150" s="108"/>
    </row>
    <row r="151" spans="2:18" s="1" customFormat="1" ht="44.25" customHeight="1">
      <c r="B151" s="103"/>
      <c r="C151" s="104" t="s">
        <v>148</v>
      </c>
      <c r="D151" s="104" t="s">
        <v>131</v>
      </c>
      <c r="E151" s="105" t="s">
        <v>267</v>
      </c>
      <c r="F151" s="177" t="s">
        <v>268</v>
      </c>
      <c r="G151" s="178"/>
      <c r="H151" s="178"/>
      <c r="I151" s="178"/>
      <c r="J151" s="106" t="s">
        <v>133</v>
      </c>
      <c r="K151" s="107">
        <v>41</v>
      </c>
      <c r="L151" s="179"/>
      <c r="M151" s="180"/>
      <c r="N151" s="181">
        <f t="shared" si="1"/>
        <v>0</v>
      </c>
      <c r="O151" s="178"/>
      <c r="P151" s="178"/>
      <c r="Q151" s="178"/>
      <c r="R151" s="108"/>
    </row>
    <row r="152" spans="2:18" s="1" customFormat="1" ht="22.5" customHeight="1">
      <c r="B152" s="103"/>
      <c r="C152" s="110" t="s">
        <v>149</v>
      </c>
      <c r="D152" s="110" t="s">
        <v>176</v>
      </c>
      <c r="E152" s="111" t="s">
        <v>186</v>
      </c>
      <c r="F152" s="200" t="s">
        <v>269</v>
      </c>
      <c r="G152" s="201"/>
      <c r="H152" s="201"/>
      <c r="I152" s="201"/>
      <c r="J152" s="112" t="s">
        <v>133</v>
      </c>
      <c r="K152" s="113">
        <v>41.82</v>
      </c>
      <c r="L152" s="202"/>
      <c r="M152" s="203"/>
      <c r="N152" s="204">
        <f t="shared" si="1"/>
        <v>0</v>
      </c>
      <c r="O152" s="178"/>
      <c r="P152" s="178"/>
      <c r="Q152" s="178"/>
      <c r="R152" s="108"/>
    </row>
    <row r="153" spans="2:18" s="1" customFormat="1" ht="44.25" customHeight="1">
      <c r="B153" s="103"/>
      <c r="C153" s="104" t="s">
        <v>150</v>
      </c>
      <c r="D153" s="104" t="s">
        <v>131</v>
      </c>
      <c r="E153" s="105" t="s">
        <v>270</v>
      </c>
      <c r="F153" s="177" t="s">
        <v>271</v>
      </c>
      <c r="G153" s="178"/>
      <c r="H153" s="178"/>
      <c r="I153" s="178"/>
      <c r="J153" s="106" t="s">
        <v>133</v>
      </c>
      <c r="K153" s="107">
        <v>280</v>
      </c>
      <c r="L153" s="179"/>
      <c r="M153" s="180"/>
      <c r="N153" s="181">
        <f t="shared" si="1"/>
        <v>0</v>
      </c>
      <c r="O153" s="178"/>
      <c r="P153" s="178"/>
      <c r="Q153" s="178"/>
      <c r="R153" s="108"/>
    </row>
    <row r="154" spans="2:18" s="1" customFormat="1" ht="31.5" customHeight="1">
      <c r="B154" s="103"/>
      <c r="C154" s="110" t="s">
        <v>152</v>
      </c>
      <c r="D154" s="110" t="s">
        <v>176</v>
      </c>
      <c r="E154" s="111" t="s">
        <v>272</v>
      </c>
      <c r="F154" s="200" t="s">
        <v>273</v>
      </c>
      <c r="G154" s="201"/>
      <c r="H154" s="201"/>
      <c r="I154" s="201"/>
      <c r="J154" s="112" t="s">
        <v>132</v>
      </c>
      <c r="K154" s="113">
        <v>2.856</v>
      </c>
      <c r="L154" s="202"/>
      <c r="M154" s="203"/>
      <c r="N154" s="204">
        <f t="shared" si="1"/>
        <v>0</v>
      </c>
      <c r="O154" s="178"/>
      <c r="P154" s="178"/>
      <c r="Q154" s="178"/>
      <c r="R154" s="108"/>
    </row>
    <row r="155" spans="2:18" s="1" customFormat="1" ht="31.5" customHeight="1">
      <c r="B155" s="103"/>
      <c r="C155" s="104" t="s">
        <v>153</v>
      </c>
      <c r="D155" s="104" t="s">
        <v>131</v>
      </c>
      <c r="E155" s="105" t="s">
        <v>274</v>
      </c>
      <c r="F155" s="177" t="s">
        <v>275</v>
      </c>
      <c r="G155" s="178"/>
      <c r="H155" s="178"/>
      <c r="I155" s="178"/>
      <c r="J155" s="106" t="s">
        <v>133</v>
      </c>
      <c r="K155" s="107">
        <v>280</v>
      </c>
      <c r="L155" s="179"/>
      <c r="M155" s="180"/>
      <c r="N155" s="181">
        <f t="shared" si="1"/>
        <v>0</v>
      </c>
      <c r="O155" s="178"/>
      <c r="P155" s="178"/>
      <c r="Q155" s="178"/>
      <c r="R155" s="108"/>
    </row>
    <row r="156" spans="2:18" s="1" customFormat="1" ht="22.5" customHeight="1">
      <c r="B156" s="103"/>
      <c r="C156" s="110" t="s">
        <v>157</v>
      </c>
      <c r="D156" s="110" t="s">
        <v>176</v>
      </c>
      <c r="E156" s="111" t="s">
        <v>276</v>
      </c>
      <c r="F156" s="200" t="s">
        <v>277</v>
      </c>
      <c r="G156" s="201"/>
      <c r="H156" s="201"/>
      <c r="I156" s="201"/>
      <c r="J156" s="112" t="s">
        <v>133</v>
      </c>
      <c r="K156" s="113">
        <v>285.6</v>
      </c>
      <c r="L156" s="202"/>
      <c r="M156" s="203"/>
      <c r="N156" s="204">
        <f t="shared" si="1"/>
        <v>0</v>
      </c>
      <c r="O156" s="178"/>
      <c r="P156" s="178"/>
      <c r="Q156" s="178"/>
      <c r="R156" s="108"/>
    </row>
    <row r="157" spans="2:18" s="1" customFormat="1" ht="22.5" customHeight="1">
      <c r="B157" s="103"/>
      <c r="C157" s="110" t="s">
        <v>158</v>
      </c>
      <c r="D157" s="110" t="s">
        <v>176</v>
      </c>
      <c r="E157" s="111" t="s">
        <v>278</v>
      </c>
      <c r="F157" s="200" t="s">
        <v>279</v>
      </c>
      <c r="G157" s="201"/>
      <c r="H157" s="201"/>
      <c r="I157" s="201"/>
      <c r="J157" s="112" t="s">
        <v>133</v>
      </c>
      <c r="K157" s="113">
        <v>285.6</v>
      </c>
      <c r="L157" s="202"/>
      <c r="M157" s="203"/>
      <c r="N157" s="204">
        <f t="shared" si="1"/>
        <v>0</v>
      </c>
      <c r="O157" s="178"/>
      <c r="P157" s="178"/>
      <c r="Q157" s="178"/>
      <c r="R157" s="108"/>
    </row>
    <row r="158" spans="2:18" s="1" customFormat="1" ht="44.25" customHeight="1">
      <c r="B158" s="103"/>
      <c r="C158" s="104" t="s">
        <v>161</v>
      </c>
      <c r="D158" s="104" t="s">
        <v>131</v>
      </c>
      <c r="E158" s="105" t="s">
        <v>282</v>
      </c>
      <c r="F158" s="177" t="s">
        <v>310</v>
      </c>
      <c r="G158" s="178"/>
      <c r="H158" s="178"/>
      <c r="I158" s="178"/>
      <c r="J158" s="106" t="s">
        <v>191</v>
      </c>
      <c r="K158" s="107">
        <v>39</v>
      </c>
      <c r="L158" s="179"/>
      <c r="M158" s="180"/>
      <c r="N158" s="181">
        <f t="shared" si="1"/>
        <v>0</v>
      </c>
      <c r="O158" s="178"/>
      <c r="P158" s="178"/>
      <c r="Q158" s="178"/>
      <c r="R158" s="108"/>
    </row>
    <row r="159" spans="2:18" s="1" customFormat="1" ht="31.5" customHeight="1">
      <c r="B159" s="103"/>
      <c r="C159" s="104" t="s">
        <v>164</v>
      </c>
      <c r="D159" s="104" t="s">
        <v>131</v>
      </c>
      <c r="E159" s="105" t="s">
        <v>284</v>
      </c>
      <c r="F159" s="177" t="s">
        <v>285</v>
      </c>
      <c r="G159" s="178"/>
      <c r="H159" s="178"/>
      <c r="I159" s="178"/>
      <c r="J159" s="106" t="s">
        <v>151</v>
      </c>
      <c r="K159" s="107">
        <v>4.003</v>
      </c>
      <c r="L159" s="179"/>
      <c r="M159" s="180"/>
      <c r="N159" s="181">
        <f t="shared" si="1"/>
        <v>0</v>
      </c>
      <c r="O159" s="178"/>
      <c r="P159" s="178"/>
      <c r="Q159" s="178"/>
      <c r="R159" s="108"/>
    </row>
    <row r="160" spans="2:18" s="10" customFormat="1" ht="29.25" customHeight="1">
      <c r="B160" s="95"/>
      <c r="C160" s="96"/>
      <c r="D160" s="102" t="s">
        <v>234</v>
      </c>
      <c r="E160" s="102"/>
      <c r="F160" s="102"/>
      <c r="G160" s="102"/>
      <c r="H160" s="102"/>
      <c r="I160" s="102"/>
      <c r="J160" s="102"/>
      <c r="K160" s="102"/>
      <c r="L160" s="102"/>
      <c r="M160" s="102"/>
      <c r="N160" s="188">
        <f>SUM(N161)</f>
        <v>0</v>
      </c>
      <c r="O160" s="189"/>
      <c r="P160" s="189"/>
      <c r="Q160" s="189"/>
      <c r="R160" s="98"/>
    </row>
    <row r="161" spans="2:18" s="1" customFormat="1" ht="31.5" customHeight="1">
      <c r="B161" s="103"/>
      <c r="C161" s="104" t="s">
        <v>167</v>
      </c>
      <c r="D161" s="104" t="s">
        <v>131</v>
      </c>
      <c r="E161" s="105" t="s">
        <v>286</v>
      </c>
      <c r="F161" s="177" t="s">
        <v>287</v>
      </c>
      <c r="G161" s="178"/>
      <c r="H161" s="178"/>
      <c r="I161" s="178"/>
      <c r="J161" s="106" t="s">
        <v>191</v>
      </c>
      <c r="K161" s="107">
        <v>3</v>
      </c>
      <c r="L161" s="179"/>
      <c r="M161" s="180"/>
      <c r="N161" s="181">
        <f>ROUND(L161*K161,2)</f>
        <v>0</v>
      </c>
      <c r="O161" s="178"/>
      <c r="P161" s="178"/>
      <c r="Q161" s="178"/>
      <c r="R161" s="108"/>
    </row>
    <row r="162" spans="2:18" s="10" customFormat="1" ht="29.25" customHeight="1">
      <c r="B162" s="95"/>
      <c r="C162" s="96"/>
      <c r="D162" s="102" t="s">
        <v>235</v>
      </c>
      <c r="E162" s="102"/>
      <c r="F162" s="102"/>
      <c r="G162" s="102"/>
      <c r="H162" s="102"/>
      <c r="I162" s="102"/>
      <c r="J162" s="102"/>
      <c r="K162" s="102"/>
      <c r="L162" s="102"/>
      <c r="M162" s="102"/>
      <c r="N162" s="188">
        <f>SUM(N163:Q166)</f>
        <v>0</v>
      </c>
      <c r="O162" s="189"/>
      <c r="P162" s="189"/>
      <c r="Q162" s="189"/>
      <c r="R162" s="98"/>
    </row>
    <row r="163" spans="2:18" s="1" customFormat="1" ht="44.25" customHeight="1">
      <c r="B163" s="103"/>
      <c r="C163" s="104" t="s">
        <v>170</v>
      </c>
      <c r="D163" s="104" t="s">
        <v>131</v>
      </c>
      <c r="E163" s="105" t="s">
        <v>288</v>
      </c>
      <c r="F163" s="177" t="s">
        <v>289</v>
      </c>
      <c r="G163" s="178"/>
      <c r="H163" s="178"/>
      <c r="I163" s="178"/>
      <c r="J163" s="106" t="s">
        <v>156</v>
      </c>
      <c r="K163" s="107">
        <v>43.8</v>
      </c>
      <c r="L163" s="179"/>
      <c r="M163" s="180"/>
      <c r="N163" s="181">
        <f>ROUND(L163*K163,2)</f>
        <v>0</v>
      </c>
      <c r="O163" s="178"/>
      <c r="P163" s="178"/>
      <c r="Q163" s="178"/>
      <c r="R163" s="108"/>
    </row>
    <row r="164" spans="2:18" s="1" customFormat="1" ht="22.5" customHeight="1">
      <c r="B164" s="103"/>
      <c r="C164" s="110" t="s">
        <v>173</v>
      </c>
      <c r="D164" s="110" t="s">
        <v>176</v>
      </c>
      <c r="E164" s="111" t="s">
        <v>290</v>
      </c>
      <c r="F164" s="200" t="s">
        <v>291</v>
      </c>
      <c r="G164" s="201"/>
      <c r="H164" s="201"/>
      <c r="I164" s="201"/>
      <c r="J164" s="112" t="s">
        <v>132</v>
      </c>
      <c r="K164" s="113">
        <v>48.18</v>
      </c>
      <c r="L164" s="202"/>
      <c r="M164" s="203"/>
      <c r="N164" s="204">
        <f>ROUND(L164*K164,2)</f>
        <v>0</v>
      </c>
      <c r="O164" s="178"/>
      <c r="P164" s="178"/>
      <c r="Q164" s="178"/>
      <c r="R164" s="108"/>
    </row>
    <row r="165" spans="2:18" s="1" customFormat="1" ht="31.5" customHeight="1">
      <c r="B165" s="103"/>
      <c r="C165" s="104" t="s">
        <v>174</v>
      </c>
      <c r="D165" s="104" t="s">
        <v>131</v>
      </c>
      <c r="E165" s="105" t="s">
        <v>292</v>
      </c>
      <c r="F165" s="177" t="s">
        <v>293</v>
      </c>
      <c r="G165" s="178"/>
      <c r="H165" s="178"/>
      <c r="I165" s="178"/>
      <c r="J165" s="106" t="s">
        <v>133</v>
      </c>
      <c r="K165" s="107">
        <v>35</v>
      </c>
      <c r="L165" s="179"/>
      <c r="M165" s="180"/>
      <c r="N165" s="181">
        <f>ROUND(L165*K165,2)</f>
        <v>0</v>
      </c>
      <c r="O165" s="178"/>
      <c r="P165" s="178"/>
      <c r="Q165" s="178"/>
      <c r="R165" s="108"/>
    </row>
    <row r="166" spans="2:18" s="1" customFormat="1" ht="31.5" customHeight="1">
      <c r="B166" s="103"/>
      <c r="C166" s="104" t="s">
        <v>175</v>
      </c>
      <c r="D166" s="104" t="s">
        <v>131</v>
      </c>
      <c r="E166" s="105" t="s">
        <v>294</v>
      </c>
      <c r="F166" s="177" t="s">
        <v>295</v>
      </c>
      <c r="G166" s="178"/>
      <c r="H166" s="178"/>
      <c r="I166" s="178"/>
      <c r="J166" s="106" t="s">
        <v>151</v>
      </c>
      <c r="K166" s="107">
        <v>0.536</v>
      </c>
      <c r="L166" s="179"/>
      <c r="M166" s="180"/>
      <c r="N166" s="181">
        <f>ROUND(L166*K166,2)</f>
        <v>0</v>
      </c>
      <c r="O166" s="178"/>
      <c r="P166" s="178"/>
      <c r="Q166" s="178"/>
      <c r="R166" s="108"/>
    </row>
    <row r="167" spans="2:18" s="10" customFormat="1" ht="29.25" customHeight="1">
      <c r="B167" s="95"/>
      <c r="C167" s="96"/>
      <c r="D167" s="102" t="s">
        <v>119</v>
      </c>
      <c r="E167" s="102"/>
      <c r="F167" s="102"/>
      <c r="G167" s="102"/>
      <c r="H167" s="102"/>
      <c r="I167" s="102"/>
      <c r="J167" s="102"/>
      <c r="K167" s="102"/>
      <c r="L167" s="102"/>
      <c r="M167" s="102"/>
      <c r="N167" s="188">
        <f>SUM(N168:Q172)</f>
        <v>0</v>
      </c>
      <c r="O167" s="189"/>
      <c r="P167" s="189"/>
      <c r="Q167" s="189"/>
      <c r="R167" s="98"/>
    </row>
    <row r="168" spans="2:18" s="1" customFormat="1" ht="31.5" customHeight="1">
      <c r="B168" s="103"/>
      <c r="C168" s="104" t="s">
        <v>177</v>
      </c>
      <c r="D168" s="104" t="s">
        <v>131</v>
      </c>
      <c r="E168" s="105" t="s">
        <v>296</v>
      </c>
      <c r="F168" s="177" t="s">
        <v>297</v>
      </c>
      <c r="G168" s="178"/>
      <c r="H168" s="178"/>
      <c r="I168" s="178"/>
      <c r="J168" s="106" t="s">
        <v>133</v>
      </c>
      <c r="K168" s="107">
        <v>298.165</v>
      </c>
      <c r="L168" s="179"/>
      <c r="M168" s="180"/>
      <c r="N168" s="181">
        <f>ROUND(L168*K168,2)</f>
        <v>0</v>
      </c>
      <c r="O168" s="178"/>
      <c r="P168" s="178"/>
      <c r="Q168" s="178"/>
      <c r="R168" s="108"/>
    </row>
    <row r="169" spans="2:18" s="1" customFormat="1" ht="22.5" customHeight="1">
      <c r="B169" s="103"/>
      <c r="C169" s="110" t="s">
        <v>178</v>
      </c>
      <c r="D169" s="110" t="s">
        <v>176</v>
      </c>
      <c r="E169" s="111" t="s">
        <v>182</v>
      </c>
      <c r="F169" s="200" t="s">
        <v>298</v>
      </c>
      <c r="G169" s="201"/>
      <c r="H169" s="201"/>
      <c r="I169" s="201"/>
      <c r="J169" s="112" t="s">
        <v>133</v>
      </c>
      <c r="K169" s="113">
        <v>342.89</v>
      </c>
      <c r="L169" s="202"/>
      <c r="M169" s="203"/>
      <c r="N169" s="204">
        <f>ROUND(L169*K169,2)</f>
        <v>0</v>
      </c>
      <c r="O169" s="178"/>
      <c r="P169" s="178"/>
      <c r="Q169" s="178"/>
      <c r="R169" s="108"/>
    </row>
    <row r="170" spans="2:18" s="1" customFormat="1" ht="31.5" customHeight="1">
      <c r="B170" s="103"/>
      <c r="C170" s="104" t="s">
        <v>179</v>
      </c>
      <c r="D170" s="104" t="s">
        <v>131</v>
      </c>
      <c r="E170" s="105" t="s">
        <v>299</v>
      </c>
      <c r="F170" s="177" t="s">
        <v>300</v>
      </c>
      <c r="G170" s="178"/>
      <c r="H170" s="178"/>
      <c r="I170" s="178"/>
      <c r="J170" s="106" t="s">
        <v>133</v>
      </c>
      <c r="K170" s="107">
        <v>419.32</v>
      </c>
      <c r="L170" s="179"/>
      <c r="M170" s="180"/>
      <c r="N170" s="181">
        <f>ROUND(L170*K170,2)</f>
        <v>0</v>
      </c>
      <c r="O170" s="178"/>
      <c r="P170" s="178"/>
      <c r="Q170" s="178"/>
      <c r="R170" s="108"/>
    </row>
    <row r="171" spans="2:18" s="1" customFormat="1" ht="22.5" customHeight="1">
      <c r="B171" s="103"/>
      <c r="C171" s="110" t="s">
        <v>180</v>
      </c>
      <c r="D171" s="110" t="s">
        <v>176</v>
      </c>
      <c r="E171" s="111" t="s">
        <v>301</v>
      </c>
      <c r="F171" s="200" t="s">
        <v>302</v>
      </c>
      <c r="G171" s="201"/>
      <c r="H171" s="201"/>
      <c r="I171" s="201"/>
      <c r="J171" s="112" t="s">
        <v>133</v>
      </c>
      <c r="K171" s="113">
        <v>438.38</v>
      </c>
      <c r="L171" s="202"/>
      <c r="M171" s="203"/>
      <c r="N171" s="204">
        <f>ROUND(L171*K171,2)</f>
        <v>0</v>
      </c>
      <c r="O171" s="178"/>
      <c r="P171" s="178"/>
      <c r="Q171" s="178"/>
      <c r="R171" s="108"/>
    </row>
    <row r="172" spans="2:18" s="1" customFormat="1" ht="22.5" customHeight="1">
      <c r="B172" s="103"/>
      <c r="C172" s="104" t="s">
        <v>181</v>
      </c>
      <c r="D172" s="104" t="s">
        <v>131</v>
      </c>
      <c r="E172" s="105" t="s">
        <v>303</v>
      </c>
      <c r="F172" s="177" t="s">
        <v>304</v>
      </c>
      <c r="G172" s="178"/>
      <c r="H172" s="178"/>
      <c r="I172" s="178"/>
      <c r="J172" s="106" t="s">
        <v>191</v>
      </c>
      <c r="K172" s="107">
        <v>6</v>
      </c>
      <c r="L172" s="179"/>
      <c r="M172" s="180"/>
      <c r="N172" s="181">
        <f>ROUND(L172*K172,2)</f>
        <v>0</v>
      </c>
      <c r="O172" s="178"/>
      <c r="P172" s="178"/>
      <c r="Q172" s="178"/>
      <c r="R172" s="108"/>
    </row>
    <row r="173" spans="2:18" s="10" customFormat="1" ht="29.25" customHeight="1">
      <c r="B173" s="95"/>
      <c r="C173" s="96"/>
      <c r="D173" s="102" t="s">
        <v>120</v>
      </c>
      <c r="E173" s="102"/>
      <c r="F173" s="102"/>
      <c r="G173" s="102"/>
      <c r="H173" s="102"/>
      <c r="I173" s="102"/>
      <c r="J173" s="102"/>
      <c r="K173" s="102"/>
      <c r="L173" s="102"/>
      <c r="M173" s="102"/>
      <c r="N173" s="188">
        <f>SUM(N174:Q176)</f>
        <v>0</v>
      </c>
      <c r="O173" s="189"/>
      <c r="P173" s="189"/>
      <c r="Q173" s="189"/>
      <c r="R173" s="98"/>
    </row>
    <row r="174" spans="2:18" s="1" customFormat="1" ht="31.5" customHeight="1">
      <c r="B174" s="103"/>
      <c r="C174" s="104" t="s">
        <v>183</v>
      </c>
      <c r="D174" s="104" t="s">
        <v>131</v>
      </c>
      <c r="E174" s="105" t="s">
        <v>305</v>
      </c>
      <c r="F174" s="177" t="s">
        <v>306</v>
      </c>
      <c r="G174" s="178"/>
      <c r="H174" s="178"/>
      <c r="I174" s="178"/>
      <c r="J174" s="106" t="s">
        <v>133</v>
      </c>
      <c r="K174" s="107">
        <v>26.208</v>
      </c>
      <c r="L174" s="179"/>
      <c r="M174" s="180"/>
      <c r="N174" s="181">
        <f>ROUND(L174*K174,2)</f>
        <v>0</v>
      </c>
      <c r="O174" s="178"/>
      <c r="P174" s="178"/>
      <c r="Q174" s="178"/>
      <c r="R174" s="108"/>
    </row>
    <row r="175" spans="2:18" s="1" customFormat="1" ht="31.5" customHeight="1">
      <c r="B175" s="103"/>
      <c r="C175" s="104" t="s">
        <v>184</v>
      </c>
      <c r="D175" s="104" t="s">
        <v>131</v>
      </c>
      <c r="E175" s="105" t="s">
        <v>307</v>
      </c>
      <c r="F175" s="177" t="s">
        <v>308</v>
      </c>
      <c r="G175" s="178"/>
      <c r="H175" s="178"/>
      <c r="I175" s="178"/>
      <c r="J175" s="106" t="s">
        <v>191</v>
      </c>
      <c r="K175" s="107">
        <v>6</v>
      </c>
      <c r="L175" s="179"/>
      <c r="M175" s="180"/>
      <c r="N175" s="181">
        <f>ROUND(L175*K175,2)</f>
        <v>0</v>
      </c>
      <c r="O175" s="178"/>
      <c r="P175" s="178"/>
      <c r="Q175" s="178"/>
      <c r="R175" s="108"/>
    </row>
    <row r="176" spans="2:18" s="1" customFormat="1" ht="22.5" customHeight="1">
      <c r="B176" s="103"/>
      <c r="C176" s="104" t="s">
        <v>185</v>
      </c>
      <c r="D176" s="104" t="s">
        <v>131</v>
      </c>
      <c r="E176" s="105" t="s">
        <v>311</v>
      </c>
      <c r="F176" s="177" t="s">
        <v>312</v>
      </c>
      <c r="G176" s="178"/>
      <c r="H176" s="178"/>
      <c r="I176" s="178"/>
      <c r="J176" s="106" t="s">
        <v>191</v>
      </c>
      <c r="K176" s="107">
        <v>1</v>
      </c>
      <c r="L176" s="179"/>
      <c r="M176" s="180"/>
      <c r="N176" s="181">
        <f>ROUND(L176*K176,2)</f>
        <v>0</v>
      </c>
      <c r="O176" s="178"/>
      <c r="P176" s="178"/>
      <c r="Q176" s="178"/>
      <c r="R176" s="108"/>
    </row>
    <row r="177" spans="2:18" s="1" customFormat="1" ht="6.75" customHeight="1"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1"/>
    </row>
  </sheetData>
  <sheetProtection/>
  <mergeCells count="205">
    <mergeCell ref="N167:Q167"/>
    <mergeCell ref="N173:Q173"/>
    <mergeCell ref="H1:K1"/>
    <mergeCell ref="N127:Q127"/>
    <mergeCell ref="N139:Q139"/>
    <mergeCell ref="N140:Q140"/>
    <mergeCell ref="N146:Q146"/>
    <mergeCell ref="N160:Q160"/>
    <mergeCell ref="N162:Q162"/>
    <mergeCell ref="F172:I172"/>
    <mergeCell ref="F175:I175"/>
    <mergeCell ref="L175:M175"/>
    <mergeCell ref="N175:Q175"/>
    <mergeCell ref="F176:I176"/>
    <mergeCell ref="L176:M176"/>
    <mergeCell ref="N176:Q176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4:P114"/>
    <mergeCell ref="F113:P113"/>
    <mergeCell ref="F115:P115"/>
    <mergeCell ref="M117:P117"/>
    <mergeCell ref="M119:Q119"/>
    <mergeCell ref="M120:Q120"/>
    <mergeCell ref="N99:Q99"/>
    <mergeCell ref="N100:Q100"/>
    <mergeCell ref="N102:Q102"/>
    <mergeCell ref="L104:Q104"/>
    <mergeCell ref="C110:Q110"/>
    <mergeCell ref="F112:P112"/>
    <mergeCell ref="N93:Q93"/>
    <mergeCell ref="N94:Q94"/>
    <mergeCell ref="N95:Q95"/>
    <mergeCell ref="N96:Q96"/>
    <mergeCell ref="N97:Q97"/>
    <mergeCell ref="N98:Q98"/>
    <mergeCell ref="M86:Q86"/>
    <mergeCell ref="C88:G88"/>
    <mergeCell ref="N88:Q88"/>
    <mergeCell ref="N90:Q90"/>
    <mergeCell ref="N91:Q91"/>
    <mergeCell ref="N92:Q92"/>
    <mergeCell ref="F78:P78"/>
    <mergeCell ref="F80:P80"/>
    <mergeCell ref="F79:P79"/>
    <mergeCell ref="F81:P81"/>
    <mergeCell ref="M83:P83"/>
    <mergeCell ref="M85:Q85"/>
    <mergeCell ref="H37:J37"/>
    <mergeCell ref="M37:P37"/>
    <mergeCell ref="H38:J38"/>
    <mergeCell ref="M38:P38"/>
    <mergeCell ref="L40:P40"/>
    <mergeCell ref="C76:Q76"/>
    <mergeCell ref="M32:P32"/>
    <mergeCell ref="H34:J34"/>
    <mergeCell ref="M34:P34"/>
    <mergeCell ref="H35:J35"/>
    <mergeCell ref="M35:P35"/>
    <mergeCell ref="H36:J36"/>
    <mergeCell ref="M36:P36"/>
    <mergeCell ref="O20:P20"/>
    <mergeCell ref="O22:P22"/>
    <mergeCell ref="O23:P23"/>
    <mergeCell ref="E26:L26"/>
    <mergeCell ref="M29:P29"/>
    <mergeCell ref="M30:P30"/>
    <mergeCell ref="O11:P11"/>
    <mergeCell ref="O13:P13"/>
    <mergeCell ref="O14:P14"/>
    <mergeCell ref="O16:P16"/>
    <mergeCell ref="O17:P17"/>
    <mergeCell ref="O19:P19"/>
    <mergeCell ref="C2:Q2"/>
    <mergeCell ref="C4:Q4"/>
    <mergeCell ref="F6:P6"/>
    <mergeCell ref="F8:P8"/>
    <mergeCell ref="F7:P7"/>
    <mergeCell ref="F9:P9"/>
  </mergeCells>
  <hyperlinks>
    <hyperlink ref="F1:G1" location="C2" tooltip="Krycí list rozpočtu" display="1) Krycí list rozpočtu"/>
    <hyperlink ref="H1:K1" location="C88" tooltip="Rekapitulácia rozpočtu" display="2) Rekapitulácia rozpočtu"/>
    <hyperlink ref="L1" location="C122" tooltip="Rozpočet" display="3) Rozpočet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jaro-PC\jaro</dc:creator>
  <cp:keywords/>
  <dc:description/>
  <cp:lastModifiedBy>Ing. Andrea Vedral Némedyová</cp:lastModifiedBy>
  <cp:lastPrinted>2020-06-25T14:53:44Z</cp:lastPrinted>
  <dcterms:created xsi:type="dcterms:W3CDTF">2020-06-25T14:50:23Z</dcterms:created>
  <dcterms:modified xsi:type="dcterms:W3CDTF">2022-05-17T07:53:12Z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