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2022\Parkovisko Na Hôrke 31 - 35\"/>
    </mc:Choice>
  </mc:AlternateContent>
  <bookViews>
    <workbookView xWindow="0" yWindow="0" windowWidth="28800" windowHeight="12435"/>
  </bookViews>
  <sheets>
    <sheet name="Rekapitulácia stavby" sheetId="1" r:id="rId1"/>
    <sheet name="01 - Parkovisko" sheetId="2" r:id="rId2"/>
    <sheet name="02 - Dažďová kanalizácia" sheetId="3" r:id="rId3"/>
  </sheets>
  <definedNames>
    <definedName name="_xlnm._FilterDatabase" localSheetId="1" hidden="1">'01 - Parkovisko'!$C$122:$K$178</definedName>
    <definedName name="_xlnm._FilterDatabase" localSheetId="2" hidden="1">'02 - Dažďová kanalizácia'!$C$121:$K$177</definedName>
    <definedName name="_xlnm.Print_Titles" localSheetId="1">'01 - Parkovisko'!$122:$122</definedName>
    <definedName name="_xlnm.Print_Titles" localSheetId="2">'02 - Dažďová kanalizácia'!$121:$121</definedName>
    <definedName name="_xlnm.Print_Titles" localSheetId="0">'Rekapitulácia stavby'!$92:$92</definedName>
    <definedName name="_xlnm.Print_Area" localSheetId="1">'01 - Parkovisko'!$C$4:$J$76,'01 - Parkovisko'!$C$110:$J$178</definedName>
    <definedName name="_xlnm.Print_Area" localSheetId="2">'02 - Dažďová kanalizácia'!$C$4:$J$76,'02 - Dažďová kanalizácia'!$C$109:$J$177</definedName>
    <definedName name="_xlnm.Print_Area" localSheetId="0">'Rekapitulácia stavby'!$D$4:$AO$76,'Rekapitulácia stavby'!$C$82:$AQ$97</definedName>
  </definedNames>
  <calcPr calcId="152511"/>
</workbook>
</file>

<file path=xl/calcChain.xml><?xml version="1.0" encoding="utf-8"?>
<calcChain xmlns="http://schemas.openxmlformats.org/spreadsheetml/2006/main">
  <c r="J37" i="3" l="1"/>
  <c r="J36" i="3"/>
  <c r="AY96" i="1" s="1"/>
  <c r="J35" i="3"/>
  <c r="AX96" i="1"/>
  <c r="BI177" i="3"/>
  <c r="BH177" i="3"/>
  <c r="BG177" i="3"/>
  <c r="BE177" i="3"/>
  <c r="T177" i="3"/>
  <c r="T176" i="3" s="1"/>
  <c r="R177" i="3"/>
  <c r="R176" i="3"/>
  <c r="P177" i="3"/>
  <c r="P176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R142" i="3" s="1"/>
  <c r="P143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BI126" i="3"/>
  <c r="BH126" i="3"/>
  <c r="BG126" i="3"/>
  <c r="BE126" i="3"/>
  <c r="T126" i="3"/>
  <c r="R126" i="3"/>
  <c r="P126" i="3"/>
  <c r="BI125" i="3"/>
  <c r="BH125" i="3"/>
  <c r="BG125" i="3"/>
  <c r="BE125" i="3"/>
  <c r="T125" i="3"/>
  <c r="R125" i="3"/>
  <c r="P125" i="3"/>
  <c r="J119" i="3"/>
  <c r="J118" i="3"/>
  <c r="F118" i="3"/>
  <c r="F116" i="3"/>
  <c r="E114" i="3"/>
  <c r="J92" i="3"/>
  <c r="J91" i="3"/>
  <c r="F91" i="3"/>
  <c r="F89" i="3"/>
  <c r="E87" i="3"/>
  <c r="J18" i="3"/>
  <c r="E18" i="3"/>
  <c r="F119" i="3" s="1"/>
  <c r="J17" i="3"/>
  <c r="J12" i="3"/>
  <c r="J89" i="3"/>
  <c r="E7" i="3"/>
  <c r="E112" i="3"/>
  <c r="J37" i="2"/>
  <c r="J36" i="2"/>
  <c r="AY95" i="1" s="1"/>
  <c r="J35" i="2"/>
  <c r="AX95" i="1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3" i="2"/>
  <c r="BH173" i="2"/>
  <c r="BG173" i="2"/>
  <c r="BE173" i="2"/>
  <c r="T173" i="2"/>
  <c r="T172" i="2"/>
  <c r="R173" i="2"/>
  <c r="R172" i="2" s="1"/>
  <c r="P173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J120" i="2"/>
  <c r="J119" i="2"/>
  <c r="F119" i="2"/>
  <c r="F117" i="2"/>
  <c r="E115" i="2"/>
  <c r="J92" i="2"/>
  <c r="J91" i="2"/>
  <c r="F91" i="2"/>
  <c r="F89" i="2"/>
  <c r="E87" i="2"/>
  <c r="J18" i="2"/>
  <c r="E18" i="2"/>
  <c r="F92" i="2"/>
  <c r="J17" i="2"/>
  <c r="J12" i="2"/>
  <c r="J89" i="2"/>
  <c r="E7" i="2"/>
  <c r="E85" i="2" s="1"/>
  <c r="L90" i="1"/>
  <c r="AM90" i="1"/>
  <c r="AM89" i="1"/>
  <c r="L89" i="1"/>
  <c r="AM87" i="1"/>
  <c r="L87" i="1"/>
  <c r="L85" i="1"/>
  <c r="J177" i="2"/>
  <c r="BK171" i="2"/>
  <c r="BK168" i="2"/>
  <c r="J165" i="2"/>
  <c r="BK143" i="2"/>
  <c r="J160" i="2"/>
  <c r="BK146" i="2"/>
  <c r="J126" i="2"/>
  <c r="J151" i="2"/>
  <c r="BK135" i="2"/>
  <c r="BK153" i="2"/>
  <c r="J129" i="2"/>
  <c r="J150" i="2"/>
  <c r="BK137" i="2"/>
  <c r="J128" i="2"/>
  <c r="J153" i="3"/>
  <c r="BK162" i="3"/>
  <c r="BK140" i="3"/>
  <c r="BK170" i="3"/>
  <c r="BK132" i="3"/>
  <c r="BK159" i="3"/>
  <c r="BK160" i="3"/>
  <c r="BK136" i="3"/>
  <c r="BK165" i="3"/>
  <c r="J140" i="3"/>
  <c r="J154" i="3"/>
  <c r="J166" i="3"/>
  <c r="BK177" i="2"/>
  <c r="J170" i="2"/>
  <c r="BK167" i="2"/>
  <c r="J161" i="2"/>
  <c r="BK141" i="2"/>
  <c r="BK157" i="2"/>
  <c r="J137" i="2"/>
  <c r="BK163" i="2"/>
  <c r="BK147" i="2"/>
  <c r="BK127" i="2"/>
  <c r="J148" i="2"/>
  <c r="BK133" i="2"/>
  <c r="J157" i="2"/>
  <c r="BK134" i="2"/>
  <c r="BK131" i="2"/>
  <c r="J167" i="3"/>
  <c r="J135" i="3"/>
  <c r="J141" i="3"/>
  <c r="J165" i="3"/>
  <c r="J136" i="3"/>
  <c r="J177" i="3"/>
  <c r="BK139" i="3"/>
  <c r="BK144" i="3"/>
  <c r="J170" i="3"/>
  <c r="BK156" i="3"/>
  <c r="BK147" i="3"/>
  <c r="J161" i="3"/>
  <c r="J176" i="2"/>
  <c r="BK166" i="2"/>
  <c r="J154" i="2"/>
  <c r="BK158" i="2"/>
  <c r="BK136" i="2"/>
  <c r="BK145" i="2"/>
  <c r="BK164" i="2"/>
  <c r="J147" i="2"/>
  <c r="J153" i="2"/>
  <c r="BK128" i="2"/>
  <c r="J132" i="2"/>
  <c r="J174" i="3"/>
  <c r="BK152" i="3"/>
  <c r="BK171" i="3"/>
  <c r="BK134" i="3"/>
  <c r="J148" i="3"/>
  <c r="BK128" i="3"/>
  <c r="BK169" i="3"/>
  <c r="J131" i="3"/>
  <c r="J158" i="3"/>
  <c r="J147" i="3"/>
  <c r="J133" i="3"/>
  <c r="J169" i="3"/>
  <c r="BK172" i="3"/>
  <c r="J157" i="3"/>
  <c r="BK133" i="3"/>
  <c r="BK141" i="3"/>
  <c r="J178" i="2"/>
  <c r="J171" i="2"/>
  <c r="J169" i="2"/>
  <c r="J166" i="2"/>
  <c r="BK150" i="2"/>
  <c r="J130" i="2"/>
  <c r="J156" i="2"/>
  <c r="BK130" i="2"/>
  <c r="J149" i="2"/>
  <c r="BK165" i="2"/>
  <c r="BK154" i="2"/>
  <c r="BK139" i="2"/>
  <c r="J146" i="2"/>
  <c r="AS94" i="1"/>
  <c r="J168" i="3"/>
  <c r="BK151" i="3"/>
  <c r="BK157" i="3"/>
  <c r="J175" i="3"/>
  <c r="BK164" i="3"/>
  <c r="BK137" i="3"/>
  <c r="BK125" i="3"/>
  <c r="J156" i="3"/>
  <c r="BK161" i="3"/>
  <c r="J126" i="3"/>
  <c r="BK166" i="3"/>
  <c r="BK150" i="3"/>
  <c r="BK126" i="3"/>
  <c r="J143" i="3"/>
  <c r="J145" i="3"/>
  <c r="BK130" i="3"/>
  <c r="BK178" i="2"/>
  <c r="J173" i="2"/>
  <c r="BK169" i="2"/>
  <c r="J163" i="2"/>
  <c r="J142" i="2"/>
  <c r="J155" i="2"/>
  <c r="J135" i="2"/>
  <c r="BK155" i="2"/>
  <c r="J140" i="2"/>
  <c r="BK160" i="2"/>
  <c r="J144" i="2"/>
  <c r="BK126" i="2"/>
  <c r="BK132" i="2"/>
  <c r="J141" i="2"/>
  <c r="BK175" i="3"/>
  <c r="J159" i="3"/>
  <c r="J173" i="3"/>
  <c r="J125" i="3"/>
  <c r="BK158" i="3"/>
  <c r="J134" i="3"/>
  <c r="BK167" i="3"/>
  <c r="BK131" i="3"/>
  <c r="BK177" i="3"/>
  <c r="J163" i="3"/>
  <c r="J172" i="3"/>
  <c r="J160" i="3"/>
  <c r="BK173" i="2"/>
  <c r="J168" i="2"/>
  <c r="BK148" i="2"/>
  <c r="BK161" i="2"/>
  <c r="BK142" i="2"/>
  <c r="J162" i="2"/>
  <c r="J134" i="2"/>
  <c r="J159" i="2"/>
  <c r="BK159" i="2"/>
  <c r="J139" i="2"/>
  <c r="J136" i="2"/>
  <c r="J171" i="3"/>
  <c r="J130" i="3"/>
  <c r="BK143" i="3"/>
  <c r="J155" i="3"/>
  <c r="BK127" i="3"/>
  <c r="J151" i="3"/>
  <c r="J152" i="3"/>
  <c r="BK168" i="3"/>
  <c r="BK145" i="3"/>
  <c r="BK146" i="3"/>
  <c r="BK155" i="3"/>
  <c r="J146" i="3"/>
  <c r="J132" i="3"/>
  <c r="BK176" i="2"/>
  <c r="BK170" i="2"/>
  <c r="J167" i="2"/>
  <c r="J164" i="2"/>
  <c r="J145" i="2"/>
  <c r="BK129" i="2"/>
  <c r="BK151" i="2"/>
  <c r="J133" i="2"/>
  <c r="J158" i="2"/>
  <c r="J143" i="2"/>
  <c r="BK162" i="2"/>
  <c r="BK149" i="2"/>
  <c r="J131" i="2"/>
  <c r="BK156" i="2"/>
  <c r="BK140" i="2"/>
  <c r="BK144" i="2"/>
  <c r="J127" i="2"/>
  <c r="J162" i="3"/>
  <c r="BK148" i="3"/>
  <c r="J129" i="3"/>
  <c r="J144" i="3"/>
  <c r="BK174" i="3"/>
  <c r="BK153" i="3"/>
  <c r="J128" i="3"/>
  <c r="J164" i="3"/>
  <c r="BK135" i="3"/>
  <c r="J150" i="3"/>
  <c r="BK173" i="3"/>
  <c r="BK154" i="3"/>
  <c r="J139" i="3"/>
  <c r="BK163" i="3"/>
  <c r="J127" i="3"/>
  <c r="J137" i="3"/>
  <c r="BK129" i="3"/>
  <c r="BK138" i="2" l="1"/>
  <c r="J138" i="2"/>
  <c r="J99" i="2"/>
  <c r="T138" i="2"/>
  <c r="BK175" i="2"/>
  <c r="J175" i="2"/>
  <c r="J103" i="2"/>
  <c r="P152" i="2"/>
  <c r="R138" i="3"/>
  <c r="P125" i="2"/>
  <c r="T152" i="2"/>
  <c r="P175" i="2"/>
  <c r="P174" i="2"/>
  <c r="BK138" i="3"/>
  <c r="J138" i="3"/>
  <c r="J99" i="3"/>
  <c r="P142" i="3"/>
  <c r="T142" i="3"/>
  <c r="R125" i="2"/>
  <c r="R138" i="2"/>
  <c r="R175" i="2"/>
  <c r="R174" i="2"/>
  <c r="P124" i="3"/>
  <c r="BK142" i="3"/>
  <c r="J142" i="3" s="1"/>
  <c r="J100" i="3" s="1"/>
  <c r="BK149" i="3"/>
  <c r="J149" i="3"/>
  <c r="J101" i="3"/>
  <c r="BK152" i="2"/>
  <c r="J152" i="2"/>
  <c r="J100" i="2"/>
  <c r="T124" i="3"/>
  <c r="P149" i="3"/>
  <c r="T125" i="2"/>
  <c r="T124" i="2"/>
  <c r="P138" i="2"/>
  <c r="T175" i="2"/>
  <c r="T174" i="2"/>
  <c r="T123" i="2" s="1"/>
  <c r="R124" i="3"/>
  <c r="T138" i="3"/>
  <c r="R149" i="3"/>
  <c r="BK125" i="2"/>
  <c r="J125" i="2" s="1"/>
  <c r="J98" i="2" s="1"/>
  <c r="R152" i="2"/>
  <c r="BK124" i="3"/>
  <c r="J124" i="3" s="1"/>
  <c r="J98" i="3" s="1"/>
  <c r="P138" i="3"/>
  <c r="T149" i="3"/>
  <c r="BK172" i="2"/>
  <c r="J172" i="2"/>
  <c r="J101" i="2" s="1"/>
  <c r="BK176" i="3"/>
  <c r="J176" i="3" s="1"/>
  <c r="J102" i="3" s="1"/>
  <c r="F92" i="3"/>
  <c r="BF134" i="3"/>
  <c r="BF136" i="3"/>
  <c r="BF156" i="3"/>
  <c r="BF161" i="3"/>
  <c r="BF163" i="3"/>
  <c r="BF170" i="3"/>
  <c r="BF174" i="3"/>
  <c r="BF125" i="3"/>
  <c r="BF130" i="3"/>
  <c r="BF155" i="3"/>
  <c r="BF160" i="3"/>
  <c r="BF175" i="3"/>
  <c r="BF177" i="3"/>
  <c r="E85" i="3"/>
  <c r="BF135" i="3"/>
  <c r="BF143" i="3"/>
  <c r="BF147" i="3"/>
  <c r="BF159" i="3"/>
  <c r="BF158" i="3"/>
  <c r="BF167" i="3"/>
  <c r="BK174" i="2"/>
  <c r="J174" i="2" s="1"/>
  <c r="J102" i="2" s="1"/>
  <c r="BF132" i="3"/>
  <c r="BF146" i="3"/>
  <c r="BF148" i="3"/>
  <c r="BF153" i="3"/>
  <c r="BF162" i="3"/>
  <c r="BF169" i="3"/>
  <c r="BF171" i="3"/>
  <c r="BF173" i="3"/>
  <c r="J116" i="3"/>
  <c r="BF128" i="3"/>
  <c r="BF129" i="3"/>
  <c r="BF131" i="3"/>
  <c r="BF140" i="3"/>
  <c r="BF145" i="3"/>
  <c r="BF151" i="3"/>
  <c r="BF157" i="3"/>
  <c r="BK124" i="2"/>
  <c r="BK123" i="2" s="1"/>
  <c r="J123" i="2" s="1"/>
  <c r="J96" i="2" s="1"/>
  <c r="BF127" i="3"/>
  <c r="BF137" i="3"/>
  <c r="BF150" i="3"/>
  <c r="BF152" i="3"/>
  <c r="BF166" i="3"/>
  <c r="BF168" i="3"/>
  <c r="BF126" i="3"/>
  <c r="BF133" i="3"/>
  <c r="BF139" i="3"/>
  <c r="BF141" i="3"/>
  <c r="BF144" i="3"/>
  <c r="BF154" i="3"/>
  <c r="BF164" i="3"/>
  <c r="BF165" i="3"/>
  <c r="BF172" i="3"/>
  <c r="J117" i="2"/>
  <c r="BF133" i="2"/>
  <c r="BF139" i="2"/>
  <c r="BF140" i="2"/>
  <c r="F120" i="2"/>
  <c r="BF132" i="2"/>
  <c r="BF131" i="2"/>
  <c r="BF126" i="2"/>
  <c r="BF129" i="2"/>
  <c r="BF142" i="2"/>
  <c r="BF143" i="2"/>
  <c r="BF144" i="2"/>
  <c r="BF155" i="2"/>
  <c r="BF173" i="2"/>
  <c r="E113" i="2"/>
  <c r="BF134" i="2"/>
  <c r="BF136" i="2"/>
  <c r="BF145" i="2"/>
  <c r="BF146" i="2"/>
  <c r="BF147" i="2"/>
  <c r="BF148" i="2"/>
  <c r="BF151" i="2"/>
  <c r="BF153" i="2"/>
  <c r="BF158" i="2"/>
  <c r="BF159" i="2"/>
  <c r="BF160" i="2"/>
  <c r="BF162" i="2"/>
  <c r="BF128" i="2"/>
  <c r="BF130" i="2"/>
  <c r="BF137" i="2"/>
  <c r="BF141" i="2"/>
  <c r="BF157" i="2"/>
  <c r="BF161" i="2"/>
  <c r="BF150" i="2"/>
  <c r="BF154" i="2"/>
  <c r="BF156" i="2"/>
  <c r="BF127" i="2"/>
  <c r="BF135" i="2"/>
  <c r="BF149" i="2"/>
  <c r="BF163" i="2"/>
  <c r="BF164" i="2"/>
  <c r="BF165" i="2"/>
  <c r="BF166" i="2"/>
  <c r="BF167" i="2"/>
  <c r="BF168" i="2"/>
  <c r="BF169" i="2"/>
  <c r="BF170" i="2"/>
  <c r="BF171" i="2"/>
  <c r="BF176" i="2"/>
  <c r="BF177" i="2"/>
  <c r="BF178" i="2"/>
  <c r="F33" i="2"/>
  <c r="AZ95" i="1"/>
  <c r="F33" i="3"/>
  <c r="AZ96" i="1" s="1"/>
  <c r="F37" i="3"/>
  <c r="BD96" i="1"/>
  <c r="F35" i="3"/>
  <c r="BB96" i="1" s="1"/>
  <c r="F35" i="2"/>
  <c r="BB95" i="1"/>
  <c r="F37" i="2"/>
  <c r="BD95" i="1" s="1"/>
  <c r="J33" i="3"/>
  <c r="AV96" i="1" s="1"/>
  <c r="J33" i="2"/>
  <c r="AV95" i="1" s="1"/>
  <c r="F36" i="2"/>
  <c r="BC95" i="1"/>
  <c r="F36" i="3"/>
  <c r="BC96" i="1" s="1"/>
  <c r="P123" i="3" l="1"/>
  <c r="P122" i="3"/>
  <c r="AU96" i="1"/>
  <c r="R123" i="3"/>
  <c r="R122" i="3"/>
  <c r="T123" i="3"/>
  <c r="T122" i="3"/>
  <c r="R124" i="2"/>
  <c r="R123" i="2" s="1"/>
  <c r="P124" i="2"/>
  <c r="P123" i="2"/>
  <c r="AU95" i="1"/>
  <c r="BK123" i="3"/>
  <c r="J123" i="3"/>
  <c r="J97" i="3"/>
  <c r="J124" i="2"/>
  <c r="J97" i="2" s="1"/>
  <c r="J34" i="2"/>
  <c r="AW95" i="1" s="1"/>
  <c r="AT95" i="1" s="1"/>
  <c r="F34" i="2"/>
  <c r="BA95" i="1" s="1"/>
  <c r="BD94" i="1"/>
  <c r="W33" i="1"/>
  <c r="AZ94" i="1"/>
  <c r="AV94" i="1"/>
  <c r="AK29" i="1" s="1"/>
  <c r="J34" i="3"/>
  <c r="AW96" i="1" s="1"/>
  <c r="AT96" i="1" s="1"/>
  <c r="BC94" i="1"/>
  <c r="W32" i="1" s="1"/>
  <c r="F34" i="3"/>
  <c r="BA96" i="1"/>
  <c r="BB94" i="1"/>
  <c r="AX94" i="1"/>
  <c r="J30" i="2"/>
  <c r="AG95" i="1"/>
  <c r="BK122" i="3" l="1"/>
  <c r="J122" i="3"/>
  <c r="AN95" i="1"/>
  <c r="J39" i="2"/>
  <c r="AU94" i="1"/>
  <c r="AY94" i="1"/>
  <c r="J30" i="3"/>
  <c r="AG96" i="1"/>
  <c r="W31" i="1"/>
  <c r="BA94" i="1"/>
  <c r="W30" i="1"/>
  <c r="W29" i="1"/>
  <c r="J39" i="3" l="1"/>
  <c r="J96" i="3"/>
  <c r="AN96" i="1"/>
  <c r="AG94" i="1"/>
  <c r="AK26" i="1" s="1"/>
  <c r="AW94" i="1"/>
  <c r="AK30" i="1" s="1"/>
  <c r="AK35" i="1" l="1"/>
  <c r="AT94" i="1"/>
  <c r="AN94" i="1"/>
</calcChain>
</file>

<file path=xl/sharedStrings.xml><?xml version="1.0" encoding="utf-8"?>
<sst xmlns="http://schemas.openxmlformats.org/spreadsheetml/2006/main" count="1825" uniqueCount="410">
  <si>
    <t>Export Komplet</t>
  </si>
  <si>
    <t/>
  </si>
  <si>
    <t>2.0</t>
  </si>
  <si>
    <t>False</t>
  </si>
  <si>
    <t>{533cf93e-7e1d-4d8e-b9e6-fe2c790262ce}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</si>
  <si>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</si>
  <si>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</si>
  <si>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</si>
  <si>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</si>
  <si>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</si>
  <si>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</si>
  <si>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</si>
  <si>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</si>
  <si>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</si>
  <si>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</si>
  <si>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Parkovisko Na Hôrke</t>
  </si>
  <si>
    <t>JKSO:</t>
  </si>
  <si>
    <t>KS:</t>
  </si>
  <si>
    <t>Miesto:</t>
  </si>
  <si>
    <t>Na Hôrke, Nitra</t>
  </si>
  <si>
    <t>Dátum:</t>
  </si>
  <si>
    <t>27. 11. 2019</t>
  </si>
  <si>
    <t>Objednávateľ:</t>
  </si>
  <si>
    <t>IČO:</t>
  </si>
  <si>
    <t>Mesto Nitra</t>
  </si>
  <si>
    <t>IČ DPH:</t>
  </si>
  <si>
    <t>Zhotoviteľ:</t>
  </si>
  <si>
    <t>Vyplň údaj</t>
  </si>
  <si>
    <t>Projektant:</t>
  </si>
  <si>
    <t xml:space="preserve">Ing. Martin Kollár   </t>
  </si>
  <si>
    <t>True</t>
  </si>
  <si>
    <t>Spracovateľ:</t>
  </si>
  <si>
    <t xml:space="preserve">Ing. Martin Hrnčiar  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</si>
  <si>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</si>
  <si>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</si>
  <si>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</si>
  <si>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</si>
  <si>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</si>
  <si>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</si>
  <si>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</si>
  <si>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</si>
  <si>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</si>
  <si>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</si>
  <si>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</si>
  <si>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</si>
  <si>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</si>
  <si>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</si>
  <si>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</si>
  <si>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</si>
  <si>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</si>
  <si>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</si>
  <si>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</si>
  <si>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</si>
  <si>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</si>
  <si>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</si>
  <si>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</si>
  <si>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</si>
  <si>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</si>
  <si>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</si>
  <si>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</si>
  <si>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</si>
  <si>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</si>
  <si>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</si>
  <si>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</si>
  <si>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</si>
  <si>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</si>
  <si>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</si>
  <si>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</si>
  <si>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</si>
  <si>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</si>
  <si>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</si>
  <si>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</si>
  <si>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</si>
  <si>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</si>
  <si>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</si>
  <si>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</si>
  <si>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</si>
  <si>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</si>
  <si>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</si>
  <si>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</si>
  <si>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Parkovisko</t>
  </si>
  <si>
    <t>STA</t>
  </si>
  <si>
    <t>1</t>
  </si>
  <si>
    <t>{642ffd73-e629-4b3f-abb3-b6ddc900b0ca}</t>
  </si>
  <si>
    <t>02</t>
  </si>
  <si>
    <t>Dažďová kanalizácia</t>
  </si>
  <si>
    <t>{6e196025-67ad-4a9d-9071-23c534fdaff5}</t>
  </si>
  <si>
    <t>KRYCÍ LIST ROZPOČTU</t>
  </si>
  <si>
    <t>Objekt:</t>
  </si>
  <si>
    <t>01 - Parkovisko</t>
  </si>
  <si>
    <t>REKAPITULÁCIA ROZPOČTU</t>
  </si>
  <si>
    <t>Kód dielu - Popis</t>
  </si>
  <si>
    <t>Cena celkom [EUR]</t>
  </si>
  <si>
    <t>Náklady z rozpočtu</t>
  </si>
  <si>
    <t>-1</t>
  </si>
  <si>
    <t xml:space="preserve">HSV - Práce a dodávky HSV   </t>
  </si>
  <si>
    <t xml:space="preserve">    1 - Zemné práce   </t>
  </si>
  <si>
    <t xml:space="preserve">    5 - Komunikácie   </t>
  </si>
  <si>
    <t xml:space="preserve">    9 - Ostatné konštrukcie a práce-búranie   </t>
  </si>
  <si>
    <t xml:space="preserve">    99 - Presun hmôt HSV   </t>
  </si>
  <si>
    <t xml:space="preserve">VRN - Vedľajšie rozpočtové náklady   </t>
  </si>
  <si>
    <t xml:space="preserve">    VRN03 - Geodetické práce   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</si>
  <si>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</si>
  <si>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</si>
  <si>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</si>
  <si>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</si>
  <si>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</si>
  <si>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</si>
  <si>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</si>
  <si>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</si>
  <si>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</si>
  <si>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</si>
  <si>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</si>
  <si>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</si>
  <si>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</si>
  <si>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 xml:space="preserve">Práce a dodávky HSV   </t>
  </si>
  <si>
    <t>ROZPOCET</t>
  </si>
  <si>
    <t xml:space="preserve">Zemné práce   </t>
  </si>
  <si>
    <t>K</t>
  </si>
  <si>
    <t>111101101</t>
  </si>
  <si>
    <t>Odstránenie travín a tŕstia s príp. nutným premiestnením a s uložením na hromady do 50 m, pri celkovej ploche do 1000m2</t>
  </si>
  <si>
    <t>m2</t>
  </si>
  <si>
    <t>4</t>
  </si>
  <si>
    <t>2</t>
  </si>
  <si>
    <t>61</t>
  </si>
  <si>
    <t>113107112</t>
  </si>
  <si>
    <t>Odstránenie krytu v ploche do 200m2 z kameniva ťaženého, hr.100 do 200mm,  -0,24000t</t>
  </si>
  <si>
    <t>113152130</t>
  </si>
  <si>
    <t>Frézovanie asf. podkladu alebo krytu bez prek., plochy do 500 m2, pruh š. do 0,5 m, hr. 50 mm  0,127 t</t>
  </si>
  <si>
    <t>6</t>
  </si>
  <si>
    <t>3</t>
  </si>
  <si>
    <t>113205111</t>
  </si>
  <si>
    <t>Vytrhanie obrúb betónových, chodníkových ležatých,  -0,23000t</t>
  </si>
  <si>
    <t>m</t>
  </si>
  <si>
    <t>8</t>
  </si>
  <si>
    <t>121101111</t>
  </si>
  <si>
    <t>Odstránenie ornice s vodor. premiestn. na hromady, so zložením na vzdialenosť do 100 m a do 100m3</t>
  </si>
  <si>
    <t>m3</t>
  </si>
  <si>
    <t>10</t>
  </si>
  <si>
    <t>5</t>
  </si>
  <si>
    <t>122202202</t>
  </si>
  <si>
    <t>Odkopávka a prekopávka nezapažená pre cesty, v hornine 3 nad 100 do 1000 m3</t>
  </si>
  <si>
    <t>12</t>
  </si>
  <si>
    <t>51</t>
  </si>
  <si>
    <t>132211101</t>
  </si>
  <si>
    <t>Hĺbenie rýh šírky do 600 mm v  hornine tr.3 súdržných - ručným náradím obnaženie vedení</t>
  </si>
  <si>
    <t>14</t>
  </si>
  <si>
    <t>52</t>
  </si>
  <si>
    <t>132211119</t>
  </si>
  <si>
    <t>Príplatok za lepivosť pri hĺbení rýh š do 600 mm ručným náradím v hornine tr. 3</t>
  </si>
  <si>
    <t>16</t>
  </si>
  <si>
    <t>162501122</t>
  </si>
  <si>
    <t>Vodorovné premiestnenie výkopku  po spevnenej ceste z  horniny tr.1-4, nad 100 do 1000 m3 na vzdialenosť do 3000 m</t>
  </si>
  <si>
    <t>18</t>
  </si>
  <si>
    <t>7</t>
  </si>
  <si>
    <t>162501123</t>
  </si>
  <si>
    <t>Vodorovné premiestnenie výkopku  po spevnenej ceste z  horniny tr.1-4, nad 100 do 1000 m3, príplatok k cene za každých ďalšich a začatých 1000 m</t>
  </si>
  <si>
    <t>171209002</t>
  </si>
  <si>
    <t>Poplatok za skladovanie - zemina a kamenivo (17 05) ostatné</t>
  </si>
  <si>
    <t>t</t>
  </si>
  <si>
    <t>22</t>
  </si>
  <si>
    <t>9</t>
  </si>
  <si>
    <t>181101102</t>
  </si>
  <si>
    <t>Úprava pláne v zárezoch v hornine 1-4 so zhutnením</t>
  </si>
  <si>
    <t>24</t>
  </si>
  <si>
    <t xml:space="preserve">Komunikácie   </t>
  </si>
  <si>
    <t>564752111</t>
  </si>
  <si>
    <t>Podklad alebo kryt z kameniva hrubého drveného veľ. 32-63mm(vibr.štrk) po zhut.hr. 150 mm</t>
  </si>
  <si>
    <t>26</t>
  </si>
  <si>
    <t>65</t>
  </si>
  <si>
    <t>564851111</t>
  </si>
  <si>
    <t>Vybudovanie dočastneho vjazdu zo štrkodrviny s rozprestretím a zhutnením, po zhutnení hr. 150 mm</t>
  </si>
  <si>
    <t>28</t>
  </si>
  <si>
    <t>11</t>
  </si>
  <si>
    <t>564861111</t>
  </si>
  <si>
    <t>Podklad zo štrkodrviny s rozprestretím a zhutnením, po zhutnení hr. 200 mm</t>
  </si>
  <si>
    <t>30</t>
  </si>
  <si>
    <t>577134221</t>
  </si>
  <si>
    <t>Asfaltový betón vrstva obrusná AC 11 O v pruhu š. nad 3 m z nemodifik. asfaltu tr. I, po zhutnení hr. 40 mm</t>
  </si>
  <si>
    <t>32</t>
  </si>
  <si>
    <t>13</t>
  </si>
  <si>
    <t>577144421</t>
  </si>
  <si>
    <t>Asfaltový betón vrstva ložná AC 22 L v pruhu š. nad 3 m z nemodifik. asfaltu tr. I, po zhutnení hr. 50 mm</t>
  </si>
  <si>
    <t>34</t>
  </si>
  <si>
    <t>596911212</t>
  </si>
  <si>
    <t>Kladenie zámkovej dlažby  hr. 8 cm pre peších nad 20 m2</t>
  </si>
  <si>
    <t>36</t>
  </si>
  <si>
    <t>15</t>
  </si>
  <si>
    <t>M</t>
  </si>
  <si>
    <t>5922902010</t>
  </si>
  <si>
    <t>SEMMELROCK CITYTOP dlažba s fázou 8 cm, sivá (10/10, 10/20, 20/20, 30/20, 30/30)</t>
  </si>
  <si>
    <t>38</t>
  </si>
  <si>
    <t>5922902020</t>
  </si>
  <si>
    <t>SEMMELROCK CITYTOP dlažba s fázou 8 cm, červená (10/10, 10/20, 20/20, 30/20, 30/30)</t>
  </si>
  <si>
    <t>40</t>
  </si>
  <si>
    <t>47</t>
  </si>
  <si>
    <t>597962123</t>
  </si>
  <si>
    <t>Montáž uzavretého žľabu BG TK1, do lôžka z betónu prostého tr.C 20/25</t>
  </si>
  <si>
    <t>42</t>
  </si>
  <si>
    <t>49</t>
  </si>
  <si>
    <t>5923001717</t>
  </si>
  <si>
    <t>Poklop na kabelový žlab BG TK1</t>
  </si>
  <si>
    <t>ks</t>
  </si>
  <si>
    <t>44</t>
  </si>
  <si>
    <t>50</t>
  </si>
  <si>
    <t>5923002413</t>
  </si>
  <si>
    <t>Kabelový žlab BG TK1</t>
  </si>
  <si>
    <t>46</t>
  </si>
  <si>
    <t>64</t>
  </si>
  <si>
    <t>564951211</t>
  </si>
  <si>
    <t>Vybudovanie nového vjazdu z asfaltového recyklátu s rozprestretím, vlhčením a zhutnením, po zhutnení hr. 150 mm</t>
  </si>
  <si>
    <t>48</t>
  </si>
  <si>
    <t>17</t>
  </si>
  <si>
    <t>599141111</t>
  </si>
  <si>
    <t>Vyplnenie škár asfaltovou zálievkou</t>
  </si>
  <si>
    <t xml:space="preserve">Ostatné konštrukcie a práce-búranie   </t>
  </si>
  <si>
    <t>914001111</t>
  </si>
  <si>
    <t>Osadenie a montáž cestnej zvislej dopravnej značky na stľpik, stľp, konzolu alebo objekt</t>
  </si>
  <si>
    <t>4044789650</t>
  </si>
  <si>
    <t>272 „Parkovisko“,pozink.dopr.značka, zväčšený rozmer  750x1000 mm, fólia RA1</t>
  </si>
  <si>
    <t>54</t>
  </si>
  <si>
    <t>4044799683</t>
  </si>
  <si>
    <t>506-82 „Označenie vyhrad. parkovacieho miesta pre osobu s teles.postihnutím“ zákl.500x500,dodatk.tabuľky I.tr.,EG,7 rokov,plech so zahnutým lisov.okrajom</t>
  </si>
  <si>
    <t>56</t>
  </si>
  <si>
    <t>4044778690</t>
  </si>
  <si>
    <t>A19 „Práca“,pozink.dopr.značka, základný rozmer 900 mm, fólia RA1</t>
  </si>
  <si>
    <t>58</t>
  </si>
  <si>
    <t>914812112</t>
  </si>
  <si>
    <t>Montáž dočasnej dopravnej značky samostatnej zväčšenej</t>
  </si>
  <si>
    <t>60</t>
  </si>
  <si>
    <t>31</t>
  </si>
  <si>
    <t>915912211</t>
  </si>
  <si>
    <t>Montáž dočasnej dopravnej smerovej dosky základnej Z4</t>
  </si>
  <si>
    <t>62</t>
  </si>
  <si>
    <t>4044799480</t>
  </si>
  <si>
    <t>Z4c „Smerovacia doska stredová “, obojstranná, plastová, iné dopravné zariadenia</t>
  </si>
  <si>
    <t>66</t>
  </si>
  <si>
    <t>915950001_1</t>
  </si>
  <si>
    <t>Osadenie lemovania schodiska dopravné značenie  707 dodávka a montáž</t>
  </si>
  <si>
    <t>917762111</t>
  </si>
  <si>
    <t>Osadenie chodník. obrubníka betónového ležatého do lôžka z betónu prosteho tr. C 12/15 s bočnou oporou</t>
  </si>
  <si>
    <t>68</t>
  </si>
  <si>
    <t>37</t>
  </si>
  <si>
    <t>5921954390</t>
  </si>
  <si>
    <t>OBRUBNÍK CESTNÝ so skosením 100x26x15 cm</t>
  </si>
  <si>
    <t>70</t>
  </si>
  <si>
    <t>5921954520</t>
  </si>
  <si>
    <t>OBRUBNÍK CESTNÝ BEZ SKOSENIA ROVNÝ 100x26x15 cm</t>
  </si>
  <si>
    <t>72</t>
  </si>
  <si>
    <t>43</t>
  </si>
  <si>
    <t>592R1954540</t>
  </si>
  <si>
    <t>OBRUBNÍK CESTNÝ nábehový</t>
  </si>
  <si>
    <t>74</t>
  </si>
  <si>
    <t>919541111</t>
  </si>
  <si>
    <t>Zhotovenie priepustu alebo zjazdu z rúr plastových PE ryhovaných hrdlových alebo spojkových DN 300 mm pod chodníkom</t>
  </si>
  <si>
    <t>76</t>
  </si>
  <si>
    <t>63</t>
  </si>
  <si>
    <t>2861105900</t>
  </si>
  <si>
    <t>PVC-U rúra kanalizačná korugovaná rovná k DN   300</t>
  </si>
  <si>
    <t>78</t>
  </si>
  <si>
    <t>966812212</t>
  </si>
  <si>
    <t>Demontáž dočasnej dopravnej značky kompletnej zväčšenej</t>
  </si>
  <si>
    <t>80</t>
  </si>
  <si>
    <t>35</t>
  </si>
  <si>
    <t>966822211</t>
  </si>
  <si>
    <t>Demontáž dočasnej dopravnej smerovej dosky základnej Z4</t>
  </si>
  <si>
    <t>82</t>
  </si>
  <si>
    <t>45</t>
  </si>
  <si>
    <t>979082212</t>
  </si>
  <si>
    <t>Vodorovná doprava sutiny po suchu s naložením a so zložením na vzdialenosť do 50 m</t>
  </si>
  <si>
    <t>84</t>
  </si>
  <si>
    <t>979082219</t>
  </si>
  <si>
    <t>Príplatok k cene za každý ďalší aj začatý 1 km nad 1 km</t>
  </si>
  <si>
    <t>86</t>
  </si>
  <si>
    <t>41</t>
  </si>
  <si>
    <t>979089012</t>
  </si>
  <si>
    <t>Poplatok za skladovanie - betón, tehly, dlaždice (17 01 ), ostatné</t>
  </si>
  <si>
    <t>88</t>
  </si>
  <si>
    <t>99</t>
  </si>
  <si>
    <t xml:space="preserve">Presun hmôt HSV   </t>
  </si>
  <si>
    <t>998225111</t>
  </si>
  <si>
    <t>Presun hmôt pre pozemnú komunikáciu a letisko s krytom asfaltovým akejkoľvek dĺžky objektu</t>
  </si>
  <si>
    <t>90</t>
  </si>
  <si>
    <t>VRN</t>
  </si>
  <si>
    <t xml:space="preserve">Vedľajšie rozpočtové náklady   </t>
  </si>
  <si>
    <t>VRN03</t>
  </si>
  <si>
    <t xml:space="preserve">Geodetické práce   </t>
  </si>
  <si>
    <t>000300013</t>
  </si>
  <si>
    <t>Geodetické práce - vykonávané pred výstavbou určenie priebehu nadzemného alebo podzemného existujúceho aj plánovaného vedenia</t>
  </si>
  <si>
    <t>eur</t>
  </si>
  <si>
    <t>92</t>
  </si>
  <si>
    <t>59</t>
  </si>
  <si>
    <t>000300016</t>
  </si>
  <si>
    <t>Geodetické práce - vykonávané pred výstavbou určenie vytyčovacej siete, vytýčenie staveniska, staveb. objektu</t>
  </si>
  <si>
    <t>94</t>
  </si>
  <si>
    <t>000300021</t>
  </si>
  <si>
    <t>Geodetické práce - vykonávané v priebehu výstavby výškové merania</t>
  </si>
  <si>
    <t>96</t>
  </si>
  <si>
    <t>02 - Dažďová kanalizácia</t>
  </si>
  <si>
    <t xml:space="preserve">    3 - Zvislé a kompletné konštrukcie   </t>
  </si>
  <si>
    <t xml:space="preserve">    4 - Vodorovné konštrukcie   </t>
  </si>
  <si>
    <t xml:space="preserve">    8 - Rúrové vedenie   </t>
  </si>
  <si>
    <t>131201101</t>
  </si>
  <si>
    <t>Výkop nezapaženej jamy v hornine 3, do 100 m3</t>
  </si>
  <si>
    <t>131201109</t>
  </si>
  <si>
    <t>Hĺbenie nezapažených jám a zárezov. Príplatok za lepivosť horniny 3</t>
  </si>
  <si>
    <t>132201202</t>
  </si>
  <si>
    <t>Výkop ryhy šírky 600-2000mm horn.3 od 100 do 1000 m3</t>
  </si>
  <si>
    <t>132201209</t>
  </si>
  <si>
    <t>Príplatok k cenám za lepivosť pri hĺbení rýh š. nad 600 do 2 000 mm zapaž. i nezapažených, s urovnaním dna v hornine 3</t>
  </si>
  <si>
    <t>151101101</t>
  </si>
  <si>
    <t>Paženie a rozopretie stien rýh pre podzemné vedenie, príložné do 2 m</t>
  </si>
  <si>
    <t>151101111</t>
  </si>
  <si>
    <t>Odstránenie paženia rýh pre podzemné vedenie, príložné hĺbky do 2 m</t>
  </si>
  <si>
    <t>162501102</t>
  </si>
  <si>
    <t>Vodorovné premiestnenie výkopku  po spevnenej ceste z  horniny tr.1-4, do 100 m3 na vzdialenosť do 3000 m</t>
  </si>
  <si>
    <t>162501105</t>
  </si>
  <si>
    <t>Vodorovné premiestnenie výkopku  po spevnenej ceste z  horniny tr.1-4, do 100 m3, príplatok k cene za každých ďalšich a začatých 1000 m</t>
  </si>
  <si>
    <t>174101002</t>
  </si>
  <si>
    <t>Zásyp sypaninou so zhutnením jám, šachiet, rýh, zárezov alebo okolo objektov nad 100 do 1000 m3</t>
  </si>
  <si>
    <t>5833720000</t>
  </si>
  <si>
    <t>Štrkopiesok 0-32 n</t>
  </si>
  <si>
    <t>175101101</t>
  </si>
  <si>
    <t>Obsyp potrubia sypaninou z vhodných hornín 1 až 4 bez prehodenia sypaniny</t>
  </si>
  <si>
    <t>5833711000</t>
  </si>
  <si>
    <t>Štrkopiesok 0- 8 n</t>
  </si>
  <si>
    <t xml:space="preserve">Zvislé a kompletné konštrukcie   </t>
  </si>
  <si>
    <t>388129330</t>
  </si>
  <si>
    <t>Montáž dielca prefabrikovaného kanála zo železobetónu, uzavretý profil hm.do 6.5t</t>
  </si>
  <si>
    <t>388129730</t>
  </si>
  <si>
    <t>Montáž dielca prefabrikovaného kanála zo železobetónu, krycia doska hm. do 2 t.</t>
  </si>
  <si>
    <t>593PC03</t>
  </si>
  <si>
    <t>Odlučovač ropných látok Klartec KL Kompakt 15 s dopravou</t>
  </si>
  <si>
    <t xml:space="preserve">Vodorovné konštrukcie   </t>
  </si>
  <si>
    <t>4515411113</t>
  </si>
  <si>
    <t>Štrkový násyp pod ORL</t>
  </si>
  <si>
    <t>451573111</t>
  </si>
  <si>
    <t>Lôžko pod potrubie, stoky a drobné objekty, v otvorenom výkope z piesku a štrkopiesku do 63 mm</t>
  </si>
  <si>
    <t>19</t>
  </si>
  <si>
    <t>4515731112</t>
  </si>
  <si>
    <t>Lôžko pod šachty z piesku a štrkopiesku do 63 mm</t>
  </si>
  <si>
    <t>451573111R</t>
  </si>
  <si>
    <t>Lôžko pod ORL vo výkope z piesku a štrkopiesku do 63 mm</t>
  </si>
  <si>
    <t>21</t>
  </si>
  <si>
    <t>452311146</t>
  </si>
  <si>
    <t>Dosky, bloky, sedlá z betónu v otvorenom výkope tr.C 20/25</t>
  </si>
  <si>
    <t>452351101</t>
  </si>
  <si>
    <t>Debnenie v otvorenom výkope dosiek, sedlových lôžok a blokov pod potrubie,stoky a drobné objekty</t>
  </si>
  <si>
    <t xml:space="preserve">Rúrové vedenie   </t>
  </si>
  <si>
    <t>23</t>
  </si>
  <si>
    <t>871353121</t>
  </si>
  <si>
    <t>Montáž potrubia z kanalizačných rúr z tvrdého PVC tesn. gumovým krúžkom v skl. do 20% DN 200</t>
  </si>
  <si>
    <t>2861103000</t>
  </si>
  <si>
    <t>Kanalizačné rúry PVC-U hladké s hrdlom 200x 4.5x5000mm</t>
  </si>
  <si>
    <t>25</t>
  </si>
  <si>
    <t>2861102800</t>
  </si>
  <si>
    <t>Kanalizačné rúry PVC-U hladké s hrdlom 200x 4.5x2000mm</t>
  </si>
  <si>
    <t>2861102600</t>
  </si>
  <si>
    <t>Kanalizačné rúry PVC-U hladké s hrdlom 200x 4.5x 500mm</t>
  </si>
  <si>
    <t>27</t>
  </si>
  <si>
    <t>877353121</t>
  </si>
  <si>
    <t>Montáž tvarovky na potrubí z rúr z tvrdého PVC tesnených gumovým krúžkom, odbočná DN 200</t>
  </si>
  <si>
    <t>2862103800</t>
  </si>
  <si>
    <t>PVC-U odbočka kanalizačná pre rúry hladké 200/200 45°</t>
  </si>
  <si>
    <t>2862103900</t>
  </si>
  <si>
    <t>PVC-U odbočka kanalizačná pre rúry hladké Y kus 200/200/200°</t>
  </si>
  <si>
    <t>29</t>
  </si>
  <si>
    <t>892351000</t>
  </si>
  <si>
    <t>Skúška tesnosti kanalizácie D 200</t>
  </si>
  <si>
    <t>894170001</t>
  </si>
  <si>
    <t>Montáž vsakovacích blokov</t>
  </si>
  <si>
    <t>562R01</t>
  </si>
  <si>
    <t>Vsakovací blok WAVIN AZURA, 500x400x1000mm</t>
  </si>
  <si>
    <t>894170033</t>
  </si>
  <si>
    <t>Montáž filtračno-usadzovacej šachty AFS200, DN600, výška 2000 mm</t>
  </si>
  <si>
    <t>33</t>
  </si>
  <si>
    <t>5624505060</t>
  </si>
  <si>
    <t>Filtračno-usadzovacia šachta AFS200, rozmer: DN600, H=2000mm,</t>
  </si>
  <si>
    <t>894431122</t>
  </si>
  <si>
    <t>Montáž revíznej šachty z PVC, DN 315/200 (DN šachty/DN potr. vedenia), hl. 1200 do 1500 mm</t>
  </si>
  <si>
    <t>2860007520</t>
  </si>
  <si>
    <t>PP revízne šachty DN 200 poklop plný, nosnosť 40t    PIPELIFE</t>
  </si>
  <si>
    <t>2860007590</t>
  </si>
  <si>
    <t>PP revízne šachty DN 200 Priebežné dno vtok/vývod DN200   PIPELIFE</t>
  </si>
  <si>
    <t>2860007530</t>
  </si>
  <si>
    <t>PP revízne šachty DN 200 predĺženie 1m   PIPELIFE</t>
  </si>
  <si>
    <t>895941111</t>
  </si>
  <si>
    <t>Zriadenie kanalizačného vpustu uličného z betónových dielcov typ UV-50, UVB-50</t>
  </si>
  <si>
    <t>39</t>
  </si>
  <si>
    <t>5922384500</t>
  </si>
  <si>
    <t>Prefabrikát betónový-uličná vpusť TBV 10-50,D 50cm</t>
  </si>
  <si>
    <t>5922382500</t>
  </si>
  <si>
    <t>Prefabrikát betónový-uličná vpusť TBV 6-50, D 50cm</t>
  </si>
  <si>
    <t>5922384000</t>
  </si>
  <si>
    <t>Prefabrikát betónový-uličná vpusť TBV 9-50, D 50cm</t>
  </si>
  <si>
    <t>5922396000</t>
  </si>
  <si>
    <t>Prefabrikát betónový-uličná vpusť TBV 5-66,D 63cm</t>
  </si>
  <si>
    <t>592PC592</t>
  </si>
  <si>
    <t>UV kalový kôš</t>
  </si>
  <si>
    <t>899103111</t>
  </si>
  <si>
    <t>Osadenie poklopu liatinového a oceľového vrátane rámu hmotn. nad 100 do 150 kg</t>
  </si>
  <si>
    <t>5524211120</t>
  </si>
  <si>
    <t>Poklop kanalizačný komplet okrúhly trieda 125kN,-600N, H 115</t>
  </si>
  <si>
    <t>899203111</t>
  </si>
  <si>
    <t>Osadenie liatinovej mreže vrátane rámu a koša na bahno hmotnosti jednotlivo nad 100 do 150 kg</t>
  </si>
  <si>
    <t>5524251000</t>
  </si>
  <si>
    <t>Mreža pre vozovku s nálevkou</t>
  </si>
  <si>
    <t>998276101</t>
  </si>
  <si>
    <t>Presun hmôt pre rúrové vedenie hĺbené z rúr z plast., hmôt alebo sklolamin. v otvorenom výkope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</si>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</sst>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2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3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>
      <alignment horizontal="center"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8"/>
  <sheetViews>
    <sheetView showGridLines="0" tabSelected="1" workbookViewId="0">
      <selection activeCell="L84" sqref="L84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78" t="s">
        <v>5</v>
      </c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11</v>
      </c>
    </row>
    <row r="5" spans="1:74" s="1" customFormat="1" ht="12" customHeight="1">
      <c r="B5" s="17"/>
      <c r="D5" s="21" t="s">
        <v>12</v>
      </c>
      <c r="K5" s="212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R5" s="17"/>
      <c r="BE5" s="209" t="s">
        <v>13</v>
      </c>
      <c r="BS5" s="14" t="s">
        <v>6</v>
      </c>
    </row>
    <row r="6" spans="1:74" s="1" customFormat="1" ht="36.950000000000003" customHeight="1">
      <c r="B6" s="17"/>
      <c r="D6" s="23" t="s">
        <v>14</v>
      </c>
      <c r="K6" s="213" t="s">
        <v>15</v>
      </c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R6" s="17"/>
      <c r="BE6" s="210"/>
      <c r="BS6" s="14" t="s">
        <v>6</v>
      </c>
    </row>
    <row r="7" spans="1:74" s="1" customFormat="1" ht="12" customHeight="1">
      <c r="B7" s="17"/>
      <c r="D7" s="24" t="s">
        <v>16</v>
      </c>
      <c r="K7" s="22" t="s">
        <v>1</v>
      </c>
      <c r="AK7" s="24" t="s">
        <v>17</v>
      </c>
      <c r="AN7" s="22" t="s">
        <v>1</v>
      </c>
      <c r="AR7" s="17"/>
      <c r="BE7" s="210"/>
      <c r="BS7" s="14" t="s">
        <v>6</v>
      </c>
    </row>
    <row r="8" spans="1:74" s="1" customFormat="1" ht="12" customHeight="1">
      <c r="B8" s="17"/>
      <c r="D8" s="24" t="s">
        <v>18</v>
      </c>
      <c r="K8" s="22" t="s">
        <v>19</v>
      </c>
      <c r="AK8" s="24" t="s">
        <v>20</v>
      </c>
      <c r="AN8" s="25" t="s">
        <v>21</v>
      </c>
      <c r="AR8" s="17"/>
      <c r="BE8" s="210"/>
      <c r="BS8" s="14" t="s">
        <v>6</v>
      </c>
    </row>
    <row r="9" spans="1:74" s="1" customFormat="1" ht="14.45" customHeight="1">
      <c r="B9" s="17"/>
      <c r="AR9" s="17"/>
      <c r="BE9" s="210"/>
      <c r="BS9" s="14" t="s">
        <v>6</v>
      </c>
    </row>
    <row r="10" spans="1:74" s="1" customFormat="1" ht="12" customHeight="1">
      <c r="B10" s="17"/>
      <c r="D10" s="24" t="s">
        <v>22</v>
      </c>
      <c r="AK10" s="24" t="s">
        <v>23</v>
      </c>
      <c r="AN10" s="22" t="s">
        <v>1</v>
      </c>
      <c r="AR10" s="17"/>
      <c r="BE10" s="210"/>
      <c r="BS10" s="14" t="s">
        <v>6</v>
      </c>
    </row>
    <row r="11" spans="1:74" s="1" customFormat="1" ht="18.399999999999999" customHeight="1">
      <c r="B11" s="17"/>
      <c r="E11" s="22" t="s">
        <v>24</v>
      </c>
      <c r="AK11" s="24" t="s">
        <v>25</v>
      </c>
      <c r="AN11" s="22" t="s">
        <v>1</v>
      </c>
      <c r="AR11" s="17"/>
      <c r="BE11" s="210"/>
      <c r="BS11" s="14" t="s">
        <v>6</v>
      </c>
    </row>
    <row r="12" spans="1:74" s="1" customFormat="1" ht="6.95" customHeight="1">
      <c r="B12" s="17"/>
      <c r="AR12" s="17"/>
      <c r="BE12" s="210"/>
      <c r="BS12" s="14" t="s">
        <v>6</v>
      </c>
    </row>
    <row r="13" spans="1:74" s="1" customFormat="1" ht="12" customHeight="1">
      <c r="B13" s="17"/>
      <c r="D13" s="24" t="s">
        <v>26</v>
      </c>
      <c r="AK13" s="24" t="s">
        <v>23</v>
      </c>
      <c r="AN13" s="26" t="s">
        <v>27</v>
      </c>
      <c r="AR13" s="17"/>
      <c r="BE13" s="210"/>
      <c r="BS13" s="14" t="s">
        <v>6</v>
      </c>
    </row>
    <row r="14" spans="1:74" ht="12.75">
      <c r="B14" s="17"/>
      <c r="E14" s="214" t="s">
        <v>27</v>
      </c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15"/>
      <c r="Z14" s="215"/>
      <c r="AA14" s="215"/>
      <c r="AB14" s="215"/>
      <c r="AC14" s="215"/>
      <c r="AD14" s="215"/>
      <c r="AE14" s="215"/>
      <c r="AF14" s="215"/>
      <c r="AG14" s="215"/>
      <c r="AH14" s="215"/>
      <c r="AI14" s="215"/>
      <c r="AJ14" s="215"/>
      <c r="AK14" s="24" t="s">
        <v>25</v>
      </c>
      <c r="AN14" s="26" t="s">
        <v>27</v>
      </c>
      <c r="AR14" s="17"/>
      <c r="BE14" s="210"/>
      <c r="BS14" s="14" t="s">
        <v>6</v>
      </c>
    </row>
    <row r="15" spans="1:74" s="1" customFormat="1" ht="6.95" customHeight="1">
      <c r="B15" s="17"/>
      <c r="AR15" s="17"/>
      <c r="BE15" s="210"/>
      <c r="BS15" s="14" t="s">
        <v>3</v>
      </c>
    </row>
    <row r="16" spans="1:74" s="1" customFormat="1" ht="12" customHeight="1">
      <c r="B16" s="17"/>
      <c r="D16" s="24" t="s">
        <v>28</v>
      </c>
      <c r="AK16" s="24" t="s">
        <v>23</v>
      </c>
      <c r="AN16" s="22" t="s">
        <v>1</v>
      </c>
      <c r="AR16" s="17"/>
      <c r="BE16" s="210"/>
      <c r="BS16" s="14" t="s">
        <v>3</v>
      </c>
    </row>
    <row r="17" spans="1:71" s="1" customFormat="1" ht="18.399999999999999" customHeight="1">
      <c r="B17" s="17"/>
      <c r="E17" s="22" t="s">
        <v>29</v>
      </c>
      <c r="AK17" s="24" t="s">
        <v>25</v>
      </c>
      <c r="AN17" s="22" t="s">
        <v>1</v>
      </c>
      <c r="AR17" s="17"/>
      <c r="BE17" s="210"/>
      <c r="BS17" s="14" t="s">
        <v>30</v>
      </c>
    </row>
    <row r="18" spans="1:71" s="1" customFormat="1" ht="6.95" customHeight="1">
      <c r="B18" s="17"/>
      <c r="AR18" s="17"/>
      <c r="BE18" s="210"/>
      <c r="BS18" s="14" t="s">
        <v>6</v>
      </c>
    </row>
    <row r="19" spans="1:71" s="1" customFormat="1" ht="12" customHeight="1">
      <c r="B19" s="17"/>
      <c r="D19" s="24" t="s">
        <v>31</v>
      </c>
      <c r="AK19" s="24" t="s">
        <v>23</v>
      </c>
      <c r="AN19" s="22" t="s">
        <v>1</v>
      </c>
      <c r="AR19" s="17"/>
      <c r="BE19" s="210"/>
      <c r="BS19" s="14" t="s">
        <v>6</v>
      </c>
    </row>
    <row r="20" spans="1:71" s="1" customFormat="1" ht="18.399999999999999" customHeight="1">
      <c r="B20" s="17"/>
      <c r="E20" s="22" t="s">
        <v>32</v>
      </c>
      <c r="AK20" s="24" t="s">
        <v>25</v>
      </c>
      <c r="AN20" s="22" t="s">
        <v>1</v>
      </c>
      <c r="AR20" s="17"/>
      <c r="BE20" s="210"/>
      <c r="BS20" s="14" t="s">
        <v>30</v>
      </c>
    </row>
    <row r="21" spans="1:71" s="1" customFormat="1" ht="6.95" customHeight="1">
      <c r="B21" s="17"/>
      <c r="AR21" s="17"/>
      <c r="BE21" s="210"/>
    </row>
    <row r="22" spans="1:71" s="1" customFormat="1" ht="12" customHeight="1">
      <c r="B22" s="17"/>
      <c r="D22" s="24" t="s">
        <v>33</v>
      </c>
      <c r="AR22" s="17"/>
      <c r="BE22" s="210"/>
    </row>
    <row r="23" spans="1:71" s="1" customFormat="1" ht="16.5" customHeight="1">
      <c r="B23" s="17"/>
      <c r="E23" s="216" t="s">
        <v>1</v>
      </c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R23" s="17"/>
      <c r="BE23" s="210"/>
    </row>
    <row r="24" spans="1:71" s="1" customFormat="1" ht="6.95" customHeight="1">
      <c r="B24" s="17"/>
      <c r="AR24" s="17"/>
      <c r="BE24" s="210"/>
    </row>
    <row r="25" spans="1:71" s="1" customFormat="1" ht="6.95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210"/>
    </row>
    <row r="26" spans="1:71" s="2" customFormat="1" ht="25.9" customHeight="1">
      <c r="A26" s="29"/>
      <c r="B26" s="30"/>
      <c r="C26" s="29"/>
      <c r="D26" s="31" t="s">
        <v>34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17">
        <f>ROUND(AG94,2)</f>
        <v>0</v>
      </c>
      <c r="AL26" s="218"/>
      <c r="AM26" s="218"/>
      <c r="AN26" s="218"/>
      <c r="AO26" s="218"/>
      <c r="AP26" s="29"/>
      <c r="AQ26" s="29"/>
      <c r="AR26" s="30"/>
      <c r="BE26" s="210"/>
    </row>
    <row r="27" spans="1:7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210"/>
    </row>
    <row r="28" spans="1:71" s="2" customFormat="1" ht="12.75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219" t="s">
        <v>35</v>
      </c>
      <c r="M28" s="219"/>
      <c r="N28" s="219"/>
      <c r="O28" s="219"/>
      <c r="P28" s="219"/>
      <c r="Q28" s="29"/>
      <c r="R28" s="29"/>
      <c r="S28" s="29"/>
      <c r="T28" s="29"/>
      <c r="U28" s="29"/>
      <c r="V28" s="29"/>
      <c r="W28" s="219" t="s">
        <v>36</v>
      </c>
      <c r="X28" s="219"/>
      <c r="Y28" s="219"/>
      <c r="Z28" s="219"/>
      <c r="AA28" s="219"/>
      <c r="AB28" s="219"/>
      <c r="AC28" s="219"/>
      <c r="AD28" s="219"/>
      <c r="AE28" s="219"/>
      <c r="AF28" s="29"/>
      <c r="AG28" s="29"/>
      <c r="AH28" s="29"/>
      <c r="AI28" s="29"/>
      <c r="AJ28" s="29"/>
      <c r="AK28" s="219" t="s">
        <v>37</v>
      </c>
      <c r="AL28" s="219"/>
      <c r="AM28" s="219"/>
      <c r="AN28" s="219"/>
      <c r="AO28" s="219"/>
      <c r="AP28" s="29"/>
      <c r="AQ28" s="29"/>
      <c r="AR28" s="30"/>
      <c r="BE28" s="210"/>
    </row>
    <row r="29" spans="1:71" s="3" customFormat="1" ht="14.45" customHeight="1">
      <c r="B29" s="34"/>
      <c r="D29" s="24" t="s">
        <v>38</v>
      </c>
      <c r="F29" s="35" t="s">
        <v>39</v>
      </c>
      <c r="L29" s="201">
        <v>0.2</v>
      </c>
      <c r="M29" s="200"/>
      <c r="N29" s="200"/>
      <c r="O29" s="200"/>
      <c r="P29" s="200"/>
      <c r="Q29" s="36"/>
      <c r="R29" s="36"/>
      <c r="S29" s="36"/>
      <c r="T29" s="36"/>
      <c r="U29" s="36"/>
      <c r="V29" s="36"/>
      <c r="W29" s="199">
        <f>ROUND(AZ94, 2)</f>
        <v>0</v>
      </c>
      <c r="X29" s="200"/>
      <c r="Y29" s="200"/>
      <c r="Z29" s="200"/>
      <c r="AA29" s="200"/>
      <c r="AB29" s="200"/>
      <c r="AC29" s="200"/>
      <c r="AD29" s="200"/>
      <c r="AE29" s="200"/>
      <c r="AF29" s="36"/>
      <c r="AG29" s="36"/>
      <c r="AH29" s="36"/>
      <c r="AI29" s="36"/>
      <c r="AJ29" s="36"/>
      <c r="AK29" s="199">
        <f>ROUND(AV94, 2)</f>
        <v>0</v>
      </c>
      <c r="AL29" s="200"/>
      <c r="AM29" s="200"/>
      <c r="AN29" s="200"/>
      <c r="AO29" s="200"/>
      <c r="AP29" s="36"/>
      <c r="AQ29" s="36"/>
      <c r="AR29" s="37"/>
      <c r="AS29" s="36"/>
      <c r="AT29" s="36"/>
      <c r="AU29" s="36"/>
      <c r="AV29" s="36"/>
      <c r="AW29" s="36"/>
      <c r="AX29" s="36"/>
      <c r="AY29" s="36"/>
      <c r="AZ29" s="36"/>
      <c r="BE29" s="211"/>
    </row>
    <row r="30" spans="1:71" s="3" customFormat="1" ht="14.45" customHeight="1">
      <c r="B30" s="34"/>
      <c r="F30" s="35" t="s">
        <v>40</v>
      </c>
      <c r="L30" s="201">
        <v>0.2</v>
      </c>
      <c r="M30" s="200"/>
      <c r="N30" s="200"/>
      <c r="O30" s="200"/>
      <c r="P30" s="200"/>
      <c r="Q30" s="36"/>
      <c r="R30" s="36"/>
      <c r="S30" s="36"/>
      <c r="T30" s="36"/>
      <c r="U30" s="36"/>
      <c r="V30" s="36"/>
      <c r="W30" s="199">
        <f>ROUND(BA94, 2)</f>
        <v>0</v>
      </c>
      <c r="X30" s="200"/>
      <c r="Y30" s="200"/>
      <c r="Z30" s="200"/>
      <c r="AA30" s="200"/>
      <c r="AB30" s="200"/>
      <c r="AC30" s="200"/>
      <c r="AD30" s="200"/>
      <c r="AE30" s="200"/>
      <c r="AF30" s="36"/>
      <c r="AG30" s="36"/>
      <c r="AH30" s="36"/>
      <c r="AI30" s="36"/>
      <c r="AJ30" s="36"/>
      <c r="AK30" s="199">
        <f>ROUND(AW94, 2)</f>
        <v>0</v>
      </c>
      <c r="AL30" s="200"/>
      <c r="AM30" s="200"/>
      <c r="AN30" s="200"/>
      <c r="AO30" s="200"/>
      <c r="AP30" s="36"/>
      <c r="AQ30" s="36"/>
      <c r="AR30" s="37"/>
      <c r="AS30" s="36"/>
      <c r="AT30" s="36"/>
      <c r="AU30" s="36"/>
      <c r="AV30" s="36"/>
      <c r="AW30" s="36"/>
      <c r="AX30" s="36"/>
      <c r="AY30" s="36"/>
      <c r="AZ30" s="36"/>
      <c r="BE30" s="211"/>
    </row>
    <row r="31" spans="1:71" s="3" customFormat="1" ht="14.45" hidden="1" customHeight="1">
      <c r="B31" s="34"/>
      <c r="F31" s="24" t="s">
        <v>41</v>
      </c>
      <c r="L31" s="208">
        <v>0.2</v>
      </c>
      <c r="M31" s="207"/>
      <c r="N31" s="207"/>
      <c r="O31" s="207"/>
      <c r="P31" s="207"/>
      <c r="W31" s="206">
        <f>ROUND(BB94, 2)</f>
        <v>0</v>
      </c>
      <c r="X31" s="207"/>
      <c r="Y31" s="207"/>
      <c r="Z31" s="207"/>
      <c r="AA31" s="207"/>
      <c r="AB31" s="207"/>
      <c r="AC31" s="207"/>
      <c r="AD31" s="207"/>
      <c r="AE31" s="207"/>
      <c r="AK31" s="206">
        <v>0</v>
      </c>
      <c r="AL31" s="207"/>
      <c r="AM31" s="207"/>
      <c r="AN31" s="207"/>
      <c r="AO31" s="207"/>
      <c r="AR31" s="34"/>
      <c r="BE31" s="211"/>
    </row>
    <row r="32" spans="1:71" s="3" customFormat="1" ht="14.45" hidden="1" customHeight="1">
      <c r="B32" s="34"/>
      <c r="F32" s="24" t="s">
        <v>42</v>
      </c>
      <c r="L32" s="208">
        <v>0.2</v>
      </c>
      <c r="M32" s="207"/>
      <c r="N32" s="207"/>
      <c r="O32" s="207"/>
      <c r="P32" s="207"/>
      <c r="W32" s="206">
        <f>ROUND(BC94, 2)</f>
        <v>0</v>
      </c>
      <c r="X32" s="207"/>
      <c r="Y32" s="207"/>
      <c r="Z32" s="207"/>
      <c r="AA32" s="207"/>
      <c r="AB32" s="207"/>
      <c r="AC32" s="207"/>
      <c r="AD32" s="207"/>
      <c r="AE32" s="207"/>
      <c r="AK32" s="206">
        <v>0</v>
      </c>
      <c r="AL32" s="207"/>
      <c r="AM32" s="207"/>
      <c r="AN32" s="207"/>
      <c r="AO32" s="207"/>
      <c r="AR32" s="34"/>
      <c r="BE32" s="211"/>
    </row>
    <row r="33" spans="1:57" s="3" customFormat="1" ht="14.45" hidden="1" customHeight="1">
      <c r="B33" s="34"/>
      <c r="F33" s="35" t="s">
        <v>43</v>
      </c>
      <c r="L33" s="201">
        <v>0</v>
      </c>
      <c r="M33" s="200"/>
      <c r="N33" s="200"/>
      <c r="O33" s="200"/>
      <c r="P33" s="200"/>
      <c r="Q33" s="36"/>
      <c r="R33" s="36"/>
      <c r="S33" s="36"/>
      <c r="T33" s="36"/>
      <c r="U33" s="36"/>
      <c r="V33" s="36"/>
      <c r="W33" s="199">
        <f>ROUND(BD94, 2)</f>
        <v>0</v>
      </c>
      <c r="X33" s="200"/>
      <c r="Y33" s="200"/>
      <c r="Z33" s="200"/>
      <c r="AA33" s="200"/>
      <c r="AB33" s="200"/>
      <c r="AC33" s="200"/>
      <c r="AD33" s="200"/>
      <c r="AE33" s="200"/>
      <c r="AF33" s="36"/>
      <c r="AG33" s="36"/>
      <c r="AH33" s="36"/>
      <c r="AI33" s="36"/>
      <c r="AJ33" s="36"/>
      <c r="AK33" s="199">
        <v>0</v>
      </c>
      <c r="AL33" s="200"/>
      <c r="AM33" s="200"/>
      <c r="AN33" s="200"/>
      <c r="AO33" s="200"/>
      <c r="AP33" s="36"/>
      <c r="AQ33" s="36"/>
      <c r="AR33" s="37"/>
      <c r="AS33" s="36"/>
      <c r="AT33" s="36"/>
      <c r="AU33" s="36"/>
      <c r="AV33" s="36"/>
      <c r="AW33" s="36"/>
      <c r="AX33" s="36"/>
      <c r="AY33" s="36"/>
      <c r="AZ33" s="36"/>
      <c r="BE33" s="211"/>
    </row>
    <row r="34" spans="1:57" s="2" customFormat="1" ht="6.95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210"/>
    </row>
    <row r="35" spans="1:57" s="2" customFormat="1" ht="25.9" customHeight="1">
      <c r="A35" s="29"/>
      <c r="B35" s="30"/>
      <c r="C35" s="38"/>
      <c r="D35" s="39" t="s">
        <v>44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45</v>
      </c>
      <c r="U35" s="40"/>
      <c r="V35" s="40"/>
      <c r="W35" s="40"/>
      <c r="X35" s="202" t="s">
        <v>46</v>
      </c>
      <c r="Y35" s="203"/>
      <c r="Z35" s="203"/>
      <c r="AA35" s="203"/>
      <c r="AB35" s="203"/>
      <c r="AC35" s="40"/>
      <c r="AD35" s="40"/>
      <c r="AE35" s="40"/>
      <c r="AF35" s="40"/>
      <c r="AG35" s="40"/>
      <c r="AH35" s="40"/>
      <c r="AI35" s="40"/>
      <c r="AJ35" s="40"/>
      <c r="AK35" s="204">
        <f>SUM(AK26:AK33)</f>
        <v>0</v>
      </c>
      <c r="AL35" s="203"/>
      <c r="AM35" s="203"/>
      <c r="AN35" s="203"/>
      <c r="AO35" s="205"/>
      <c r="AP35" s="38"/>
      <c r="AQ35" s="38"/>
      <c r="AR35" s="30"/>
      <c r="BE35" s="29"/>
    </row>
    <row r="36" spans="1:57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5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42"/>
      <c r="D49" s="43" t="s">
        <v>47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48</v>
      </c>
      <c r="AI49" s="44"/>
      <c r="AJ49" s="44"/>
      <c r="AK49" s="44"/>
      <c r="AL49" s="44"/>
      <c r="AM49" s="44"/>
      <c r="AN49" s="44"/>
      <c r="AO49" s="44"/>
      <c r="AR49" s="42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9"/>
      <c r="B60" s="30"/>
      <c r="C60" s="29"/>
      <c r="D60" s="45" t="s">
        <v>49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5" t="s">
        <v>50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5" t="s">
        <v>49</v>
      </c>
      <c r="AI60" s="32"/>
      <c r="AJ60" s="32"/>
      <c r="AK60" s="32"/>
      <c r="AL60" s="32"/>
      <c r="AM60" s="45" t="s">
        <v>50</v>
      </c>
      <c r="AN60" s="32"/>
      <c r="AO60" s="32"/>
      <c r="AP60" s="29"/>
      <c r="AQ60" s="29"/>
      <c r="AR60" s="30"/>
      <c r="BE60" s="29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9"/>
      <c r="B64" s="30"/>
      <c r="C64" s="29"/>
      <c r="D64" s="43" t="s">
        <v>51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52</v>
      </c>
      <c r="AI64" s="46"/>
      <c r="AJ64" s="46"/>
      <c r="AK64" s="46"/>
      <c r="AL64" s="46"/>
      <c r="AM64" s="46"/>
      <c r="AN64" s="46"/>
      <c r="AO64" s="46"/>
      <c r="AP64" s="29"/>
      <c r="AQ64" s="29"/>
      <c r="AR64" s="30"/>
      <c r="BE64" s="29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9"/>
      <c r="B75" s="30"/>
      <c r="C75" s="29"/>
      <c r="D75" s="45" t="s">
        <v>49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5" t="s">
        <v>50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5" t="s">
        <v>49</v>
      </c>
      <c r="AI75" s="32"/>
      <c r="AJ75" s="32"/>
      <c r="AK75" s="32"/>
      <c r="AL75" s="32"/>
      <c r="AM75" s="45" t="s">
        <v>50</v>
      </c>
      <c r="AN75" s="32"/>
      <c r="AO75" s="32"/>
      <c r="AP75" s="29"/>
      <c r="AQ75" s="29"/>
      <c r="AR75" s="30"/>
      <c r="BE75" s="29"/>
    </row>
    <row r="76" spans="1:57" s="2" customFormat="1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0"/>
      <c r="BE77" s="29"/>
    </row>
    <row r="81" spans="1:91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0"/>
      <c r="BE81" s="29"/>
    </row>
    <row r="82" spans="1:91" s="2" customFormat="1" ht="24.95" customHeight="1">
      <c r="A82" s="29"/>
      <c r="B82" s="30"/>
      <c r="C82" s="18" t="s">
        <v>53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51"/>
      <c r="C84" s="24" t="s">
        <v>12</v>
      </c>
      <c r="AR84" s="51"/>
    </row>
    <row r="85" spans="1:91" s="5" customFormat="1" ht="36.950000000000003" customHeight="1">
      <c r="B85" s="52"/>
      <c r="C85" s="53" t="s">
        <v>14</v>
      </c>
      <c r="L85" s="190" t="str">
        <f>K6</f>
        <v>Parkovisko Na Hôrke</v>
      </c>
      <c r="M85" s="191"/>
      <c r="N85" s="191"/>
      <c r="O85" s="191"/>
      <c r="P85" s="191"/>
      <c r="Q85" s="191"/>
      <c r="R85" s="191"/>
      <c r="S85" s="191"/>
      <c r="T85" s="191"/>
      <c r="U85" s="191"/>
      <c r="V85" s="191"/>
      <c r="W85" s="191"/>
      <c r="X85" s="191"/>
      <c r="Y85" s="191"/>
      <c r="Z85" s="191"/>
      <c r="AA85" s="191"/>
      <c r="AB85" s="191"/>
      <c r="AC85" s="191"/>
      <c r="AD85" s="191"/>
      <c r="AE85" s="191"/>
      <c r="AF85" s="191"/>
      <c r="AG85" s="191"/>
      <c r="AH85" s="191"/>
      <c r="AI85" s="191"/>
      <c r="AJ85" s="191"/>
      <c r="AK85" s="191"/>
      <c r="AL85" s="191"/>
      <c r="AM85" s="191"/>
      <c r="AN85" s="191"/>
      <c r="AO85" s="191"/>
      <c r="AR85" s="52"/>
    </row>
    <row r="86" spans="1:91" s="2" customFormat="1" ht="6.95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18</v>
      </c>
      <c r="D87" s="29"/>
      <c r="E87" s="29"/>
      <c r="F87" s="29"/>
      <c r="G87" s="29"/>
      <c r="H87" s="29"/>
      <c r="I87" s="29"/>
      <c r="J87" s="29"/>
      <c r="K87" s="29"/>
      <c r="L87" s="54" t="str">
        <f>IF(K8="","",K8)</f>
        <v>Na Hôrke, Nitra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20</v>
      </c>
      <c r="AJ87" s="29"/>
      <c r="AK87" s="29"/>
      <c r="AL87" s="29"/>
      <c r="AM87" s="192" t="str">
        <f>IF(AN8= "","",AN8)</f>
        <v>27. 11. 2019</v>
      </c>
      <c r="AN87" s="192"/>
      <c r="AO87" s="29"/>
      <c r="AP87" s="29"/>
      <c r="AQ87" s="29"/>
      <c r="AR87" s="30"/>
      <c r="BE87" s="29"/>
    </row>
    <row r="88" spans="1:91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2" customHeight="1">
      <c r="A89" s="29"/>
      <c r="B89" s="30"/>
      <c r="C89" s="24" t="s">
        <v>22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>Mesto Nitra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28</v>
      </c>
      <c r="AJ89" s="29"/>
      <c r="AK89" s="29"/>
      <c r="AL89" s="29"/>
      <c r="AM89" s="193" t="str">
        <f>IF(E17="","",E17)</f>
        <v xml:space="preserve">Ing. Martin Kollár   </v>
      </c>
      <c r="AN89" s="194"/>
      <c r="AO89" s="194"/>
      <c r="AP89" s="194"/>
      <c r="AQ89" s="29"/>
      <c r="AR89" s="30"/>
      <c r="AS89" s="195" t="s">
        <v>54</v>
      </c>
      <c r="AT89" s="196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29"/>
    </row>
    <row r="90" spans="1:91" s="2" customFormat="1" ht="15.2" customHeight="1">
      <c r="A90" s="29"/>
      <c r="B90" s="30"/>
      <c r="C90" s="24" t="s">
        <v>26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31</v>
      </c>
      <c r="AJ90" s="29"/>
      <c r="AK90" s="29"/>
      <c r="AL90" s="29"/>
      <c r="AM90" s="193" t="str">
        <f>IF(E20="","",E20)</f>
        <v xml:space="preserve">Ing. Martin Hrnčiar   </v>
      </c>
      <c r="AN90" s="194"/>
      <c r="AO90" s="194"/>
      <c r="AP90" s="194"/>
      <c r="AQ90" s="29"/>
      <c r="AR90" s="30"/>
      <c r="AS90" s="197"/>
      <c r="AT90" s="198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29"/>
    </row>
    <row r="91" spans="1:91" s="2" customFormat="1" ht="10.9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197"/>
      <c r="AT91" s="198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29"/>
    </row>
    <row r="92" spans="1:91" s="2" customFormat="1" ht="29.25" customHeight="1">
      <c r="A92" s="29"/>
      <c r="B92" s="30"/>
      <c r="C92" s="185" t="s">
        <v>55</v>
      </c>
      <c r="D92" s="186"/>
      <c r="E92" s="186"/>
      <c r="F92" s="186"/>
      <c r="G92" s="186"/>
      <c r="H92" s="60"/>
      <c r="I92" s="187" t="s">
        <v>56</v>
      </c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  <c r="AA92" s="186"/>
      <c r="AB92" s="186"/>
      <c r="AC92" s="186"/>
      <c r="AD92" s="186"/>
      <c r="AE92" s="186"/>
      <c r="AF92" s="186"/>
      <c r="AG92" s="188" t="s">
        <v>57</v>
      </c>
      <c r="AH92" s="186"/>
      <c r="AI92" s="186"/>
      <c r="AJ92" s="186"/>
      <c r="AK92" s="186"/>
      <c r="AL92" s="186"/>
      <c r="AM92" s="186"/>
      <c r="AN92" s="187" t="s">
        <v>58</v>
      </c>
      <c r="AO92" s="186"/>
      <c r="AP92" s="189"/>
      <c r="AQ92" s="61" t="s">
        <v>59</v>
      </c>
      <c r="AR92" s="30"/>
      <c r="AS92" s="62" t="s">
        <v>60</v>
      </c>
      <c r="AT92" s="63" t="s">
        <v>61</v>
      </c>
      <c r="AU92" s="63" t="s">
        <v>62</v>
      </c>
      <c r="AV92" s="63" t="s">
        <v>63</v>
      </c>
      <c r="AW92" s="63" t="s">
        <v>64</v>
      </c>
      <c r="AX92" s="63" t="s">
        <v>65</v>
      </c>
      <c r="AY92" s="63" t="s">
        <v>66</v>
      </c>
      <c r="AZ92" s="63" t="s">
        <v>67</v>
      </c>
      <c r="BA92" s="63" t="s">
        <v>68</v>
      </c>
      <c r="BB92" s="63" t="s">
        <v>69</v>
      </c>
      <c r="BC92" s="63" t="s">
        <v>70</v>
      </c>
      <c r="BD92" s="64" t="s">
        <v>71</v>
      </c>
      <c r="BE92" s="29"/>
    </row>
    <row r="93" spans="1:91" s="2" customFormat="1" ht="10.9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29"/>
    </row>
    <row r="94" spans="1:91" s="6" customFormat="1" ht="32.450000000000003" customHeight="1">
      <c r="B94" s="68"/>
      <c r="C94" s="69" t="s">
        <v>72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183">
        <f>ROUND(SUM(AG95:AG96),2)</f>
        <v>0</v>
      </c>
      <c r="AH94" s="183"/>
      <c r="AI94" s="183"/>
      <c r="AJ94" s="183"/>
      <c r="AK94" s="183"/>
      <c r="AL94" s="183"/>
      <c r="AM94" s="183"/>
      <c r="AN94" s="184">
        <f>SUM(AG94,AT94)</f>
        <v>0</v>
      </c>
      <c r="AO94" s="184"/>
      <c r="AP94" s="184"/>
      <c r="AQ94" s="72" t="s">
        <v>1</v>
      </c>
      <c r="AR94" s="68"/>
      <c r="AS94" s="73">
        <f>ROUND(SUM(AS95:AS96),2)</f>
        <v>0</v>
      </c>
      <c r="AT94" s="74">
        <f>ROUND(SUM(AV94:AW94),2)</f>
        <v>0</v>
      </c>
      <c r="AU94" s="75">
        <f>ROUND(SUM(AU95:AU96),5)</f>
        <v>0</v>
      </c>
      <c r="AV94" s="74">
        <f>ROUND(AZ94*L29,2)</f>
        <v>0</v>
      </c>
      <c r="AW94" s="74">
        <f>ROUND(BA94*L30,2)</f>
        <v>0</v>
      </c>
      <c r="AX94" s="74">
        <f>ROUND(BB94*L29,2)</f>
        <v>0</v>
      </c>
      <c r="AY94" s="74">
        <f>ROUND(BC94*L30,2)</f>
        <v>0</v>
      </c>
      <c r="AZ94" s="74">
        <f>ROUND(SUM(AZ95:AZ96),2)</f>
        <v>0</v>
      </c>
      <c r="BA94" s="74">
        <f>ROUND(SUM(BA95:BA96),2)</f>
        <v>0</v>
      </c>
      <c r="BB94" s="74">
        <f>ROUND(SUM(BB95:BB96),2)</f>
        <v>0</v>
      </c>
      <c r="BC94" s="74">
        <f>ROUND(SUM(BC95:BC96),2)</f>
        <v>0</v>
      </c>
      <c r="BD94" s="76">
        <f>ROUND(SUM(BD95:BD96),2)</f>
        <v>0</v>
      </c>
      <c r="BS94" s="77" t="s">
        <v>73</v>
      </c>
      <c r="BT94" s="77" t="s">
        <v>74</v>
      </c>
      <c r="BU94" s="78" t="s">
        <v>75</v>
      </c>
      <c r="BV94" s="77" t="s">
        <v>76</v>
      </c>
      <c r="BW94" s="77" t="s">
        <v>4</v>
      </c>
      <c r="BX94" s="77" t="s">
        <v>77</v>
      </c>
      <c r="CL94" s="77" t="s">
        <v>1</v>
      </c>
    </row>
    <row r="95" spans="1:91" s="7" customFormat="1" ht="16.5" customHeight="1">
      <c r="A95" s="79" t="s">
        <v>78</v>
      </c>
      <c r="B95" s="80"/>
      <c r="C95" s="81"/>
      <c r="D95" s="182" t="s">
        <v>79</v>
      </c>
      <c r="E95" s="182"/>
      <c r="F95" s="182"/>
      <c r="G95" s="182"/>
      <c r="H95" s="182"/>
      <c r="I95" s="82"/>
      <c r="J95" s="182" t="s">
        <v>80</v>
      </c>
      <c r="K95" s="182"/>
      <c r="L95" s="182"/>
      <c r="M95" s="182"/>
      <c r="N95" s="182"/>
      <c r="O95" s="182"/>
      <c r="P95" s="182"/>
      <c r="Q95" s="182"/>
      <c r="R95" s="182"/>
      <c r="S95" s="182"/>
      <c r="T95" s="182"/>
      <c r="U95" s="182"/>
      <c r="V95" s="182"/>
      <c r="W95" s="182"/>
      <c r="X95" s="182"/>
      <c r="Y95" s="182"/>
      <c r="Z95" s="182"/>
      <c r="AA95" s="182"/>
      <c r="AB95" s="182"/>
      <c r="AC95" s="182"/>
      <c r="AD95" s="182"/>
      <c r="AE95" s="182"/>
      <c r="AF95" s="182"/>
      <c r="AG95" s="180">
        <f>'01 - Parkovisko'!J30</f>
        <v>0</v>
      </c>
      <c r="AH95" s="181"/>
      <c r="AI95" s="181"/>
      <c r="AJ95" s="181"/>
      <c r="AK95" s="181"/>
      <c r="AL95" s="181"/>
      <c r="AM95" s="181"/>
      <c r="AN95" s="180">
        <f>SUM(AG95,AT95)</f>
        <v>0</v>
      </c>
      <c r="AO95" s="181"/>
      <c r="AP95" s="181"/>
      <c r="AQ95" s="83" t="s">
        <v>81</v>
      </c>
      <c r="AR95" s="80"/>
      <c r="AS95" s="84">
        <v>0</v>
      </c>
      <c r="AT95" s="85">
        <f>ROUND(SUM(AV95:AW95),2)</f>
        <v>0</v>
      </c>
      <c r="AU95" s="86">
        <f>'01 - Parkovisko'!P123</f>
        <v>0</v>
      </c>
      <c r="AV95" s="85">
        <f>'01 - Parkovisko'!J33</f>
        <v>0</v>
      </c>
      <c r="AW95" s="85">
        <f>'01 - Parkovisko'!J34</f>
        <v>0</v>
      </c>
      <c r="AX95" s="85">
        <f>'01 - Parkovisko'!J35</f>
        <v>0</v>
      </c>
      <c r="AY95" s="85">
        <f>'01 - Parkovisko'!J36</f>
        <v>0</v>
      </c>
      <c r="AZ95" s="85">
        <f>'01 - Parkovisko'!F33</f>
        <v>0</v>
      </c>
      <c r="BA95" s="85">
        <f>'01 - Parkovisko'!F34</f>
        <v>0</v>
      </c>
      <c r="BB95" s="85">
        <f>'01 - Parkovisko'!F35</f>
        <v>0</v>
      </c>
      <c r="BC95" s="85">
        <f>'01 - Parkovisko'!F36</f>
        <v>0</v>
      </c>
      <c r="BD95" s="87">
        <f>'01 - Parkovisko'!F37</f>
        <v>0</v>
      </c>
      <c r="BT95" s="88" t="s">
        <v>82</v>
      </c>
      <c r="BV95" s="88" t="s">
        <v>76</v>
      </c>
      <c r="BW95" s="88" t="s">
        <v>83</v>
      </c>
      <c r="BX95" s="88" t="s">
        <v>4</v>
      </c>
      <c r="CL95" s="88" t="s">
        <v>1</v>
      </c>
      <c r="CM95" s="88" t="s">
        <v>74</v>
      </c>
    </row>
    <row r="96" spans="1:91" s="7" customFormat="1" ht="16.5" customHeight="1">
      <c r="A96" s="79" t="s">
        <v>78</v>
      </c>
      <c r="B96" s="80"/>
      <c r="C96" s="81"/>
      <c r="D96" s="182" t="s">
        <v>84</v>
      </c>
      <c r="E96" s="182"/>
      <c r="F96" s="182"/>
      <c r="G96" s="182"/>
      <c r="H96" s="182"/>
      <c r="I96" s="82"/>
      <c r="J96" s="182" t="s">
        <v>85</v>
      </c>
      <c r="K96" s="182"/>
      <c r="L96" s="182"/>
      <c r="M96" s="182"/>
      <c r="N96" s="182"/>
      <c r="O96" s="182"/>
      <c r="P96" s="182"/>
      <c r="Q96" s="182"/>
      <c r="R96" s="182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2"/>
      <c r="AF96" s="182"/>
      <c r="AG96" s="180">
        <f>'02 - Dažďová kanalizácia'!J30</f>
        <v>0</v>
      </c>
      <c r="AH96" s="181"/>
      <c r="AI96" s="181"/>
      <c r="AJ96" s="181"/>
      <c r="AK96" s="181"/>
      <c r="AL96" s="181"/>
      <c r="AM96" s="181"/>
      <c r="AN96" s="180">
        <f>SUM(AG96,AT96)</f>
        <v>0</v>
      </c>
      <c r="AO96" s="181"/>
      <c r="AP96" s="181"/>
      <c r="AQ96" s="83" t="s">
        <v>81</v>
      </c>
      <c r="AR96" s="80"/>
      <c r="AS96" s="89">
        <v>0</v>
      </c>
      <c r="AT96" s="90">
        <f>ROUND(SUM(AV96:AW96),2)</f>
        <v>0</v>
      </c>
      <c r="AU96" s="91">
        <f>'02 - Dažďová kanalizácia'!P122</f>
        <v>0</v>
      </c>
      <c r="AV96" s="90">
        <f>'02 - Dažďová kanalizácia'!J33</f>
        <v>0</v>
      </c>
      <c r="AW96" s="90">
        <f>'02 - Dažďová kanalizácia'!J34</f>
        <v>0</v>
      </c>
      <c r="AX96" s="90">
        <f>'02 - Dažďová kanalizácia'!J35</f>
        <v>0</v>
      </c>
      <c r="AY96" s="90">
        <f>'02 - Dažďová kanalizácia'!J36</f>
        <v>0</v>
      </c>
      <c r="AZ96" s="90">
        <f>'02 - Dažďová kanalizácia'!F33</f>
        <v>0</v>
      </c>
      <c r="BA96" s="90">
        <f>'02 - Dažďová kanalizácia'!F34</f>
        <v>0</v>
      </c>
      <c r="BB96" s="90">
        <f>'02 - Dažďová kanalizácia'!F35</f>
        <v>0</v>
      </c>
      <c r="BC96" s="90">
        <f>'02 - Dažďová kanalizácia'!F36</f>
        <v>0</v>
      </c>
      <c r="BD96" s="92">
        <f>'02 - Dažďová kanalizácia'!F37</f>
        <v>0</v>
      </c>
      <c r="BT96" s="88" t="s">
        <v>82</v>
      </c>
      <c r="BV96" s="88" t="s">
        <v>76</v>
      </c>
      <c r="BW96" s="88" t="s">
        <v>86</v>
      </c>
      <c r="BX96" s="88" t="s">
        <v>4</v>
      </c>
      <c r="CL96" s="88" t="s">
        <v>1</v>
      </c>
      <c r="CM96" s="88" t="s">
        <v>74</v>
      </c>
    </row>
    <row r="97" spans="1:57" s="2" customFormat="1" ht="30" customHeight="1">
      <c r="A97" s="29"/>
      <c r="B97" s="30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30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s="2" customFormat="1" ht="6.95" customHeight="1">
      <c r="A98" s="29"/>
      <c r="B98" s="47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30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</sheetData>
  <mergeCells count="46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AM87:AN87"/>
    <mergeCell ref="AM89:AP89"/>
    <mergeCell ref="AS89:AT91"/>
    <mergeCell ref="AM90:AP90"/>
    <mergeCell ref="W33:AE33"/>
    <mergeCell ref="AK33:AO33"/>
    <mergeCell ref="AR2:BE2"/>
    <mergeCell ref="AN96:AP96"/>
    <mergeCell ref="AG96:AM96"/>
    <mergeCell ref="D96:H96"/>
    <mergeCell ref="J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</mergeCells>
  <hyperlinks>
    <hyperlink ref="A95" location="'01 - Parkovisko'!C2" display="/"/>
    <hyperlink ref="A96" location="'02 - Dažďová kanalizácia'!C2" display="/"/>
  </hyperlinks>
  <pageMargins left="0.39374999999999999" right="0.39374999999999999" top="0.39374999999999999" bottom="0.39374999999999999" header="0" footer="0"/>
  <pageSetup paperSize="9" scale="75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9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78" t="s">
        <v>5</v>
      </c>
      <c r="M2" s="179"/>
      <c r="N2" s="179"/>
      <c r="O2" s="179"/>
      <c r="P2" s="179"/>
      <c r="Q2" s="179"/>
      <c r="R2" s="179"/>
      <c r="S2" s="179"/>
      <c r="T2" s="179"/>
      <c r="U2" s="179"/>
      <c r="V2" s="179"/>
      <c r="AT2" s="14" t="s">
        <v>83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87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21" t="str">
        <f>'Rekapitulácia stavby'!K6</f>
        <v>Parkovisko Na Hôrke</v>
      </c>
      <c r="F7" s="222"/>
      <c r="G7" s="222"/>
      <c r="H7" s="222"/>
      <c r="L7" s="17"/>
    </row>
    <row r="8" spans="1:46" s="2" customFormat="1" ht="12" customHeight="1">
      <c r="A8" s="29"/>
      <c r="B8" s="30"/>
      <c r="C8" s="29"/>
      <c r="D8" s="24" t="s">
        <v>88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90" t="s">
        <v>89</v>
      </c>
      <c r="F9" s="220"/>
      <c r="G9" s="220"/>
      <c r="H9" s="220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 t="str">
        <f>'Rekapitulácia stavby'!AN8</f>
        <v>27. 11. 2019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22</v>
      </c>
      <c r="E14" s="29"/>
      <c r="F14" s="29"/>
      <c r="G14" s="29"/>
      <c r="H14" s="29"/>
      <c r="I14" s="24" t="s">
        <v>23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24</v>
      </c>
      <c r="F15" s="29"/>
      <c r="G15" s="29"/>
      <c r="H15" s="29"/>
      <c r="I15" s="24" t="s">
        <v>25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26</v>
      </c>
      <c r="E17" s="29"/>
      <c r="F17" s="29"/>
      <c r="G17" s="29"/>
      <c r="H17" s="29"/>
      <c r="I17" s="24" t="s">
        <v>23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3" t="str">
        <f>'Rekapitulácia stavby'!E14</f>
        <v>Vyplň údaj</v>
      </c>
      <c r="F18" s="212"/>
      <c r="G18" s="212"/>
      <c r="H18" s="212"/>
      <c r="I18" s="24" t="s">
        <v>25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28</v>
      </c>
      <c r="E20" s="29"/>
      <c r="F20" s="29"/>
      <c r="G20" s="29"/>
      <c r="H20" s="29"/>
      <c r="I20" s="24" t="s">
        <v>23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29</v>
      </c>
      <c r="F21" s="29"/>
      <c r="G21" s="29"/>
      <c r="H21" s="29"/>
      <c r="I21" s="24" t="s">
        <v>25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23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25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6" t="s">
        <v>1</v>
      </c>
      <c r="F27" s="216"/>
      <c r="G27" s="216"/>
      <c r="H27" s="21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ROUND(J123,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ROUND((SUM(BE123:BE178)),  2)</f>
        <v>0</v>
      </c>
      <c r="G33" s="100"/>
      <c r="H33" s="100"/>
      <c r="I33" s="101">
        <v>0.2</v>
      </c>
      <c r="J33" s="99">
        <f>ROUND(((SUM(BE123:BE178))*I33),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ROUND((SUM(BF123:BF178)),  2)</f>
        <v>0</v>
      </c>
      <c r="G34" s="100"/>
      <c r="H34" s="100"/>
      <c r="I34" s="101">
        <v>0.2</v>
      </c>
      <c r="J34" s="99">
        <f>ROUND(((SUM(BF123:BF178))*I34),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ROUND((SUM(BG123:BG178)),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ROUND((SUM(BH123:BH178)),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ROUND((SUM(BI123:BI178)),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90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21" t="str">
        <f>E7</f>
        <v>Parkovisko Na Hôrke</v>
      </c>
      <c r="F85" s="222"/>
      <c r="G85" s="222"/>
      <c r="H85" s="222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88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190" t="str">
        <f>E9</f>
        <v>01 - Parkovisko</v>
      </c>
      <c r="F87" s="220"/>
      <c r="G87" s="220"/>
      <c r="H87" s="220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>Na Hôrke, Nitra</v>
      </c>
      <c r="G89" s="29"/>
      <c r="H89" s="29"/>
      <c r="I89" s="24" t="s">
        <v>20</v>
      </c>
      <c r="J89" s="55" t="str">
        <f>IF(J12="","",J12)</f>
        <v>27. 11. 2019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22</v>
      </c>
      <c r="D91" s="29"/>
      <c r="E91" s="29"/>
      <c r="F91" s="22" t="str">
        <f>E15</f>
        <v>Mesto Nitra</v>
      </c>
      <c r="G91" s="29"/>
      <c r="H91" s="29"/>
      <c r="I91" s="24" t="s">
        <v>28</v>
      </c>
      <c r="J91" s="27" t="str">
        <f>E21</f>
        <v xml:space="preserve">Ing. Martin Kollár  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26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 xml:space="preserve">Ing. Martin Hrnčiar  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91</v>
      </c>
      <c r="D94" s="104"/>
      <c r="E94" s="104"/>
      <c r="F94" s="104"/>
      <c r="G94" s="104"/>
      <c r="H94" s="104"/>
      <c r="I94" s="104"/>
      <c r="J94" s="113" t="s">
        <v>92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93</v>
      </c>
      <c r="D96" s="29"/>
      <c r="E96" s="29"/>
      <c r="F96" s="29"/>
      <c r="G96" s="29"/>
      <c r="H96" s="29"/>
      <c r="I96" s="29"/>
      <c r="J96" s="71">
        <f>J123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94</v>
      </c>
    </row>
    <row r="97" spans="1:31" s="9" customFormat="1" ht="24.95" hidden="1" customHeight="1">
      <c r="B97" s="115"/>
      <c r="D97" s="116" t="s">
        <v>95</v>
      </c>
      <c r="E97" s="117"/>
      <c r="F97" s="117"/>
      <c r="G97" s="117"/>
      <c r="H97" s="117"/>
      <c r="I97" s="117"/>
      <c r="J97" s="118">
        <f>J124</f>
        <v>0</v>
      </c>
      <c r="L97" s="115"/>
    </row>
    <row r="98" spans="1:31" s="10" customFormat="1" ht="19.899999999999999" hidden="1" customHeight="1">
      <c r="B98" s="119"/>
      <c r="D98" s="120" t="s">
        <v>96</v>
      </c>
      <c r="E98" s="121"/>
      <c r="F98" s="121"/>
      <c r="G98" s="121"/>
      <c r="H98" s="121"/>
      <c r="I98" s="121"/>
      <c r="J98" s="122">
        <f>J125</f>
        <v>0</v>
      </c>
      <c r="L98" s="119"/>
    </row>
    <row r="99" spans="1:31" s="10" customFormat="1" ht="19.899999999999999" hidden="1" customHeight="1">
      <c r="B99" s="119"/>
      <c r="D99" s="120" t="s">
        <v>97</v>
      </c>
      <c r="E99" s="121"/>
      <c r="F99" s="121"/>
      <c r="G99" s="121"/>
      <c r="H99" s="121"/>
      <c r="I99" s="121"/>
      <c r="J99" s="122">
        <f>J138</f>
        <v>0</v>
      </c>
      <c r="L99" s="119"/>
    </row>
    <row r="100" spans="1:31" s="10" customFormat="1" ht="19.899999999999999" hidden="1" customHeight="1">
      <c r="B100" s="119"/>
      <c r="D100" s="120" t="s">
        <v>98</v>
      </c>
      <c r="E100" s="121"/>
      <c r="F100" s="121"/>
      <c r="G100" s="121"/>
      <c r="H100" s="121"/>
      <c r="I100" s="121"/>
      <c r="J100" s="122">
        <f>J152</f>
        <v>0</v>
      </c>
      <c r="L100" s="119"/>
    </row>
    <row r="101" spans="1:31" s="10" customFormat="1" ht="19.899999999999999" hidden="1" customHeight="1">
      <c r="B101" s="119"/>
      <c r="D101" s="120" t="s">
        <v>99</v>
      </c>
      <c r="E101" s="121"/>
      <c r="F101" s="121"/>
      <c r="G101" s="121"/>
      <c r="H101" s="121"/>
      <c r="I101" s="121"/>
      <c r="J101" s="122">
        <f>J172</f>
        <v>0</v>
      </c>
      <c r="L101" s="119"/>
    </row>
    <row r="102" spans="1:31" s="9" customFormat="1" ht="24.95" hidden="1" customHeight="1">
      <c r="B102" s="115"/>
      <c r="D102" s="116" t="s">
        <v>100</v>
      </c>
      <c r="E102" s="117"/>
      <c r="F102" s="117"/>
      <c r="G102" s="117"/>
      <c r="H102" s="117"/>
      <c r="I102" s="117"/>
      <c r="J102" s="118">
        <f>J174</f>
        <v>0</v>
      </c>
      <c r="L102" s="115"/>
    </row>
    <row r="103" spans="1:31" s="10" customFormat="1" ht="19.899999999999999" hidden="1" customHeight="1">
      <c r="B103" s="119"/>
      <c r="D103" s="120" t="s">
        <v>101</v>
      </c>
      <c r="E103" s="121"/>
      <c r="F103" s="121"/>
      <c r="G103" s="121"/>
      <c r="H103" s="121"/>
      <c r="I103" s="121"/>
      <c r="J103" s="122">
        <f>J175</f>
        <v>0</v>
      </c>
      <c r="L103" s="119"/>
    </row>
    <row r="104" spans="1:31" s="2" customFormat="1" ht="21.75" hidden="1" customHeight="1">
      <c r="A104" s="29"/>
      <c r="B104" s="30"/>
      <c r="C104" s="29"/>
      <c r="D104" s="29"/>
      <c r="E104" s="29"/>
      <c r="F104" s="29"/>
      <c r="G104" s="29"/>
      <c r="H104" s="29"/>
      <c r="I104" s="29"/>
      <c r="J104" s="29"/>
      <c r="K104" s="29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s="2" customFormat="1" ht="6.95" hidden="1" customHeight="1">
      <c r="A105" s="29"/>
      <c r="B105" s="47"/>
      <c r="C105" s="48"/>
      <c r="D105" s="48"/>
      <c r="E105" s="48"/>
      <c r="F105" s="48"/>
      <c r="G105" s="48"/>
      <c r="H105" s="48"/>
      <c r="I105" s="48"/>
      <c r="J105" s="48"/>
      <c r="K105" s="48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hidden="1"/>
    <row r="107" spans="1:31" hidden="1"/>
    <row r="108" spans="1:31" hidden="1"/>
    <row r="109" spans="1:31" s="2" customFormat="1" ht="6.95" customHeight="1">
      <c r="A109" s="29"/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24.95" customHeight="1">
      <c r="A110" s="29"/>
      <c r="B110" s="30"/>
      <c r="C110" s="18" t="s">
        <v>102</v>
      </c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6.95" customHeight="1">
      <c r="A111" s="29"/>
      <c r="B111" s="30"/>
      <c r="C111" s="29"/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2" customHeight="1">
      <c r="A112" s="29"/>
      <c r="B112" s="30"/>
      <c r="C112" s="24" t="s">
        <v>14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6.5" customHeight="1">
      <c r="A113" s="29"/>
      <c r="B113" s="30"/>
      <c r="C113" s="29"/>
      <c r="D113" s="29"/>
      <c r="E113" s="221" t="str">
        <f>E7</f>
        <v>Parkovisko Na Hôrke</v>
      </c>
      <c r="F113" s="222"/>
      <c r="G113" s="222"/>
      <c r="H113" s="222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88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6.5" customHeight="1">
      <c r="A115" s="29"/>
      <c r="B115" s="30"/>
      <c r="C115" s="29"/>
      <c r="D115" s="29"/>
      <c r="E115" s="190" t="str">
        <f>E9</f>
        <v>01 - Parkovisko</v>
      </c>
      <c r="F115" s="220"/>
      <c r="G115" s="220"/>
      <c r="H115" s="220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6.95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2" customHeight="1">
      <c r="A117" s="29"/>
      <c r="B117" s="30"/>
      <c r="C117" s="24" t="s">
        <v>18</v>
      </c>
      <c r="D117" s="29"/>
      <c r="E117" s="29"/>
      <c r="F117" s="22" t="str">
        <f>F12</f>
        <v>Na Hôrke, Nitra</v>
      </c>
      <c r="G117" s="29"/>
      <c r="H117" s="29"/>
      <c r="I117" s="24" t="s">
        <v>20</v>
      </c>
      <c r="J117" s="55" t="str">
        <f>IF(J12="","",J12)</f>
        <v>27. 11. 2019</v>
      </c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5.2" customHeight="1">
      <c r="A119" s="29"/>
      <c r="B119" s="30"/>
      <c r="C119" s="24" t="s">
        <v>22</v>
      </c>
      <c r="D119" s="29"/>
      <c r="E119" s="29"/>
      <c r="F119" s="22" t="str">
        <f>E15</f>
        <v>Mesto Nitra</v>
      </c>
      <c r="G119" s="29"/>
      <c r="H119" s="29"/>
      <c r="I119" s="24" t="s">
        <v>28</v>
      </c>
      <c r="J119" s="27" t="str">
        <f>E21</f>
        <v xml:space="preserve">Ing. Martin Kollár   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15.2" customHeight="1">
      <c r="A120" s="29"/>
      <c r="B120" s="30"/>
      <c r="C120" s="24" t="s">
        <v>26</v>
      </c>
      <c r="D120" s="29"/>
      <c r="E120" s="29"/>
      <c r="F120" s="22" t="str">
        <f>IF(E18="","",E18)</f>
        <v>Vyplň údaj</v>
      </c>
      <c r="G120" s="29"/>
      <c r="H120" s="29"/>
      <c r="I120" s="24" t="s">
        <v>31</v>
      </c>
      <c r="J120" s="27" t="str">
        <f>E24</f>
        <v xml:space="preserve">Ing. Martin Hrnčiar   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10.35" customHeight="1">
      <c r="A121" s="29"/>
      <c r="B121" s="30"/>
      <c r="C121" s="29"/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11" customFormat="1" ht="29.25" customHeight="1">
      <c r="A122" s="123"/>
      <c r="B122" s="124"/>
      <c r="C122" s="125" t="s">
        <v>103</v>
      </c>
      <c r="D122" s="126" t="s">
        <v>59</v>
      </c>
      <c r="E122" s="126" t="s">
        <v>55</v>
      </c>
      <c r="F122" s="126" t="s">
        <v>56</v>
      </c>
      <c r="G122" s="126" t="s">
        <v>104</v>
      </c>
      <c r="H122" s="126" t="s">
        <v>105</v>
      </c>
      <c r="I122" s="126" t="s">
        <v>106</v>
      </c>
      <c r="J122" s="127" t="s">
        <v>92</v>
      </c>
      <c r="K122" s="128" t="s">
        <v>107</v>
      </c>
      <c r="L122" s="129"/>
      <c r="M122" s="62" t="s">
        <v>1</v>
      </c>
      <c r="N122" s="63" t="s">
        <v>38</v>
      </c>
      <c r="O122" s="63" t="s">
        <v>108</v>
      </c>
      <c r="P122" s="63" t="s">
        <v>109</v>
      </c>
      <c r="Q122" s="63" t="s">
        <v>110</v>
      </c>
      <c r="R122" s="63" t="s">
        <v>111</v>
      </c>
      <c r="S122" s="63" t="s">
        <v>112</v>
      </c>
      <c r="T122" s="64" t="s">
        <v>113</v>
      </c>
      <c r="U122" s="123"/>
      <c r="V122" s="123"/>
      <c r="W122" s="123"/>
      <c r="X122" s="123"/>
      <c r="Y122" s="123"/>
      <c r="Z122" s="123"/>
      <c r="AA122" s="123"/>
      <c r="AB122" s="123"/>
      <c r="AC122" s="123"/>
      <c r="AD122" s="123"/>
      <c r="AE122" s="123"/>
    </row>
    <row r="123" spans="1:65" s="2" customFormat="1" ht="22.9" customHeight="1">
      <c r="A123" s="29"/>
      <c r="B123" s="30"/>
      <c r="C123" s="69" t="s">
        <v>93</v>
      </c>
      <c r="D123" s="29"/>
      <c r="E123" s="29"/>
      <c r="F123" s="29"/>
      <c r="G123" s="29"/>
      <c r="H123" s="29"/>
      <c r="I123" s="29"/>
      <c r="J123" s="130">
        <f>BK123</f>
        <v>0</v>
      </c>
      <c r="K123" s="29"/>
      <c r="L123" s="30"/>
      <c r="M123" s="65"/>
      <c r="N123" s="56"/>
      <c r="O123" s="66"/>
      <c r="P123" s="131">
        <f>P124+P174</f>
        <v>0</v>
      </c>
      <c r="Q123" s="66"/>
      <c r="R123" s="131">
        <f>R124+R174</f>
        <v>1001.6506000000002</v>
      </c>
      <c r="S123" s="66"/>
      <c r="T123" s="132">
        <f>T124+T174</f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T123" s="14" t="s">
        <v>73</v>
      </c>
      <c r="AU123" s="14" t="s">
        <v>94</v>
      </c>
      <c r="BK123" s="133">
        <f>BK124+BK174</f>
        <v>0</v>
      </c>
    </row>
    <row r="124" spans="1:65" s="12" customFormat="1" ht="25.9" customHeight="1">
      <c r="B124" s="134"/>
      <c r="D124" s="135" t="s">
        <v>73</v>
      </c>
      <c r="E124" s="136" t="s">
        <v>114</v>
      </c>
      <c r="F124" s="136" t="s">
        <v>115</v>
      </c>
      <c r="I124" s="137"/>
      <c r="J124" s="138">
        <f>BK124</f>
        <v>0</v>
      </c>
      <c r="L124" s="134"/>
      <c r="M124" s="139"/>
      <c r="N124" s="140"/>
      <c r="O124" s="140"/>
      <c r="P124" s="141">
        <f>P125+P138+P152+P172</f>
        <v>0</v>
      </c>
      <c r="Q124" s="140"/>
      <c r="R124" s="141">
        <f>R125+R138+R152+R172</f>
        <v>1001.6506000000002</v>
      </c>
      <c r="S124" s="140"/>
      <c r="T124" s="142">
        <f>T125+T138+T152+T172</f>
        <v>0</v>
      </c>
      <c r="AR124" s="135" t="s">
        <v>82</v>
      </c>
      <c r="AT124" s="143" t="s">
        <v>73</v>
      </c>
      <c r="AU124" s="143" t="s">
        <v>74</v>
      </c>
      <c r="AY124" s="135" t="s">
        <v>116</v>
      </c>
      <c r="BK124" s="144">
        <f>BK125+BK138+BK152+BK172</f>
        <v>0</v>
      </c>
    </row>
    <row r="125" spans="1:65" s="12" customFormat="1" ht="22.9" customHeight="1">
      <c r="B125" s="134"/>
      <c r="D125" s="135" t="s">
        <v>73</v>
      </c>
      <c r="E125" s="145" t="s">
        <v>82</v>
      </c>
      <c r="F125" s="145" t="s">
        <v>117</v>
      </c>
      <c r="I125" s="137"/>
      <c r="J125" s="146">
        <f>BK125</f>
        <v>0</v>
      </c>
      <c r="L125" s="134"/>
      <c r="M125" s="139"/>
      <c r="N125" s="140"/>
      <c r="O125" s="140"/>
      <c r="P125" s="141">
        <f>SUM(P126:P137)</f>
        <v>0</v>
      </c>
      <c r="Q125" s="140"/>
      <c r="R125" s="141">
        <f>SUM(R126:R137)</f>
        <v>0</v>
      </c>
      <c r="S125" s="140"/>
      <c r="T125" s="142">
        <f>SUM(T126:T137)</f>
        <v>0</v>
      </c>
      <c r="AR125" s="135" t="s">
        <v>82</v>
      </c>
      <c r="AT125" s="143" t="s">
        <v>73</v>
      </c>
      <c r="AU125" s="143" t="s">
        <v>82</v>
      </c>
      <c r="AY125" s="135" t="s">
        <v>116</v>
      </c>
      <c r="BK125" s="144">
        <f>SUM(BK126:BK137)</f>
        <v>0</v>
      </c>
    </row>
    <row r="126" spans="1:65" s="2" customFormat="1" ht="37.9" customHeight="1">
      <c r="A126" s="29"/>
      <c r="B126" s="147"/>
      <c r="C126" s="148" t="s">
        <v>82</v>
      </c>
      <c r="D126" s="148" t="s">
        <v>118</v>
      </c>
      <c r="E126" s="149" t="s">
        <v>119</v>
      </c>
      <c r="F126" s="150" t="s">
        <v>120</v>
      </c>
      <c r="G126" s="151" t="s">
        <v>121</v>
      </c>
      <c r="H126" s="152">
        <v>870</v>
      </c>
      <c r="I126" s="153"/>
      <c r="J126" s="154">
        <f t="shared" ref="J126:J137" si="0">ROUND(I126*H126,2)</f>
        <v>0</v>
      </c>
      <c r="K126" s="155"/>
      <c r="L126" s="30"/>
      <c r="M126" s="156" t="s">
        <v>1</v>
      </c>
      <c r="N126" s="157" t="s">
        <v>40</v>
      </c>
      <c r="O126" s="58"/>
      <c r="P126" s="158">
        <f t="shared" ref="P126:P137" si="1">O126*H126</f>
        <v>0</v>
      </c>
      <c r="Q126" s="158">
        <v>0</v>
      </c>
      <c r="R126" s="158">
        <f t="shared" ref="R126:R137" si="2">Q126*H126</f>
        <v>0</v>
      </c>
      <c r="S126" s="158">
        <v>0</v>
      </c>
      <c r="T126" s="159">
        <f t="shared" ref="T126:T137" si="3">S126*H126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60" t="s">
        <v>122</v>
      </c>
      <c r="AT126" s="160" t="s">
        <v>118</v>
      </c>
      <c r="AU126" s="160" t="s">
        <v>123</v>
      </c>
      <c r="AY126" s="14" t="s">
        <v>116</v>
      </c>
      <c r="BE126" s="161">
        <f t="shared" ref="BE126:BE137" si="4">IF(N126="základná",J126,0)</f>
        <v>0</v>
      </c>
      <c r="BF126" s="161">
        <f t="shared" ref="BF126:BF137" si="5">IF(N126="znížená",J126,0)</f>
        <v>0</v>
      </c>
      <c r="BG126" s="161">
        <f t="shared" ref="BG126:BG137" si="6">IF(N126="zákl. prenesená",J126,0)</f>
        <v>0</v>
      </c>
      <c r="BH126" s="161">
        <f t="shared" ref="BH126:BH137" si="7">IF(N126="zníž. prenesená",J126,0)</f>
        <v>0</v>
      </c>
      <c r="BI126" s="161">
        <f t="shared" ref="BI126:BI137" si="8">IF(N126="nulová",J126,0)</f>
        <v>0</v>
      </c>
      <c r="BJ126" s="14" t="s">
        <v>123</v>
      </c>
      <c r="BK126" s="161">
        <f t="shared" ref="BK126:BK137" si="9">ROUND(I126*H126,2)</f>
        <v>0</v>
      </c>
      <c r="BL126" s="14" t="s">
        <v>122</v>
      </c>
      <c r="BM126" s="160" t="s">
        <v>123</v>
      </c>
    </row>
    <row r="127" spans="1:65" s="2" customFormat="1" ht="33" customHeight="1">
      <c r="A127" s="29"/>
      <c r="B127" s="147"/>
      <c r="C127" s="148" t="s">
        <v>124</v>
      </c>
      <c r="D127" s="148" t="s">
        <v>118</v>
      </c>
      <c r="E127" s="149" t="s">
        <v>125</v>
      </c>
      <c r="F127" s="150" t="s">
        <v>126</v>
      </c>
      <c r="G127" s="151" t="s">
        <v>121</v>
      </c>
      <c r="H127" s="152">
        <v>37</v>
      </c>
      <c r="I127" s="153"/>
      <c r="J127" s="154">
        <f t="shared" si="0"/>
        <v>0</v>
      </c>
      <c r="K127" s="155"/>
      <c r="L127" s="30"/>
      <c r="M127" s="156" t="s">
        <v>1</v>
      </c>
      <c r="N127" s="157" t="s">
        <v>40</v>
      </c>
      <c r="O127" s="58"/>
      <c r="P127" s="158">
        <f t="shared" si="1"/>
        <v>0</v>
      </c>
      <c r="Q127" s="158">
        <v>0</v>
      </c>
      <c r="R127" s="158">
        <f t="shared" si="2"/>
        <v>0</v>
      </c>
      <c r="S127" s="158">
        <v>0</v>
      </c>
      <c r="T127" s="159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0" t="s">
        <v>122</v>
      </c>
      <c r="AT127" s="160" t="s">
        <v>118</v>
      </c>
      <c r="AU127" s="160" t="s">
        <v>123</v>
      </c>
      <c r="AY127" s="14" t="s">
        <v>116</v>
      </c>
      <c r="BE127" s="161">
        <f t="shared" si="4"/>
        <v>0</v>
      </c>
      <c r="BF127" s="161">
        <f t="shared" si="5"/>
        <v>0</v>
      </c>
      <c r="BG127" s="161">
        <f t="shared" si="6"/>
        <v>0</v>
      </c>
      <c r="BH127" s="161">
        <f t="shared" si="7"/>
        <v>0</v>
      </c>
      <c r="BI127" s="161">
        <f t="shared" si="8"/>
        <v>0</v>
      </c>
      <c r="BJ127" s="14" t="s">
        <v>123</v>
      </c>
      <c r="BK127" s="161">
        <f t="shared" si="9"/>
        <v>0</v>
      </c>
      <c r="BL127" s="14" t="s">
        <v>122</v>
      </c>
      <c r="BM127" s="160" t="s">
        <v>122</v>
      </c>
    </row>
    <row r="128" spans="1:65" s="2" customFormat="1" ht="33" customHeight="1">
      <c r="A128" s="29"/>
      <c r="B128" s="147"/>
      <c r="C128" s="148" t="s">
        <v>123</v>
      </c>
      <c r="D128" s="148" t="s">
        <v>118</v>
      </c>
      <c r="E128" s="149" t="s">
        <v>127</v>
      </c>
      <c r="F128" s="150" t="s">
        <v>128</v>
      </c>
      <c r="G128" s="151" t="s">
        <v>121</v>
      </c>
      <c r="H128" s="152">
        <v>22</v>
      </c>
      <c r="I128" s="153"/>
      <c r="J128" s="154">
        <f t="shared" si="0"/>
        <v>0</v>
      </c>
      <c r="K128" s="155"/>
      <c r="L128" s="30"/>
      <c r="M128" s="156" t="s">
        <v>1</v>
      </c>
      <c r="N128" s="157" t="s">
        <v>40</v>
      </c>
      <c r="O128" s="58"/>
      <c r="P128" s="158">
        <f t="shared" si="1"/>
        <v>0</v>
      </c>
      <c r="Q128" s="158">
        <v>0</v>
      </c>
      <c r="R128" s="158">
        <f t="shared" si="2"/>
        <v>0</v>
      </c>
      <c r="S128" s="158">
        <v>0</v>
      </c>
      <c r="T128" s="159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0" t="s">
        <v>122</v>
      </c>
      <c r="AT128" s="160" t="s">
        <v>118</v>
      </c>
      <c r="AU128" s="160" t="s">
        <v>123</v>
      </c>
      <c r="AY128" s="14" t="s">
        <v>116</v>
      </c>
      <c r="BE128" s="161">
        <f t="shared" si="4"/>
        <v>0</v>
      </c>
      <c r="BF128" s="161">
        <f t="shared" si="5"/>
        <v>0</v>
      </c>
      <c r="BG128" s="161">
        <f t="shared" si="6"/>
        <v>0</v>
      </c>
      <c r="BH128" s="161">
        <f t="shared" si="7"/>
        <v>0</v>
      </c>
      <c r="BI128" s="161">
        <f t="shared" si="8"/>
        <v>0</v>
      </c>
      <c r="BJ128" s="14" t="s">
        <v>123</v>
      </c>
      <c r="BK128" s="161">
        <f t="shared" si="9"/>
        <v>0</v>
      </c>
      <c r="BL128" s="14" t="s">
        <v>122</v>
      </c>
      <c r="BM128" s="160" t="s">
        <v>129</v>
      </c>
    </row>
    <row r="129" spans="1:65" s="2" customFormat="1" ht="24.2" customHeight="1">
      <c r="A129" s="29"/>
      <c r="B129" s="147"/>
      <c r="C129" s="148" t="s">
        <v>130</v>
      </c>
      <c r="D129" s="148" t="s">
        <v>118</v>
      </c>
      <c r="E129" s="149" t="s">
        <v>131</v>
      </c>
      <c r="F129" s="150" t="s">
        <v>132</v>
      </c>
      <c r="G129" s="151" t="s">
        <v>133</v>
      </c>
      <c r="H129" s="152">
        <v>23</v>
      </c>
      <c r="I129" s="153"/>
      <c r="J129" s="154">
        <f t="shared" si="0"/>
        <v>0</v>
      </c>
      <c r="K129" s="155"/>
      <c r="L129" s="30"/>
      <c r="M129" s="156" t="s">
        <v>1</v>
      </c>
      <c r="N129" s="157" t="s">
        <v>40</v>
      </c>
      <c r="O129" s="58"/>
      <c r="P129" s="158">
        <f t="shared" si="1"/>
        <v>0</v>
      </c>
      <c r="Q129" s="158">
        <v>0</v>
      </c>
      <c r="R129" s="158">
        <f t="shared" si="2"/>
        <v>0</v>
      </c>
      <c r="S129" s="158">
        <v>0</v>
      </c>
      <c r="T129" s="159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122</v>
      </c>
      <c r="AT129" s="160" t="s">
        <v>118</v>
      </c>
      <c r="AU129" s="160" t="s">
        <v>123</v>
      </c>
      <c r="AY129" s="14" t="s">
        <v>116</v>
      </c>
      <c r="BE129" s="161">
        <f t="shared" si="4"/>
        <v>0</v>
      </c>
      <c r="BF129" s="161">
        <f t="shared" si="5"/>
        <v>0</v>
      </c>
      <c r="BG129" s="161">
        <f t="shared" si="6"/>
        <v>0</v>
      </c>
      <c r="BH129" s="161">
        <f t="shared" si="7"/>
        <v>0</v>
      </c>
      <c r="BI129" s="161">
        <f t="shared" si="8"/>
        <v>0</v>
      </c>
      <c r="BJ129" s="14" t="s">
        <v>123</v>
      </c>
      <c r="BK129" s="161">
        <f t="shared" si="9"/>
        <v>0</v>
      </c>
      <c r="BL129" s="14" t="s">
        <v>122</v>
      </c>
      <c r="BM129" s="160" t="s">
        <v>134</v>
      </c>
    </row>
    <row r="130" spans="1:65" s="2" customFormat="1" ht="33" customHeight="1">
      <c r="A130" s="29"/>
      <c r="B130" s="147"/>
      <c r="C130" s="148" t="s">
        <v>122</v>
      </c>
      <c r="D130" s="148" t="s">
        <v>118</v>
      </c>
      <c r="E130" s="149" t="s">
        <v>135</v>
      </c>
      <c r="F130" s="150" t="s">
        <v>136</v>
      </c>
      <c r="G130" s="151" t="s">
        <v>137</v>
      </c>
      <c r="H130" s="152">
        <v>217.5</v>
      </c>
      <c r="I130" s="153"/>
      <c r="J130" s="154">
        <f t="shared" si="0"/>
        <v>0</v>
      </c>
      <c r="K130" s="155"/>
      <c r="L130" s="30"/>
      <c r="M130" s="156" t="s">
        <v>1</v>
      </c>
      <c r="N130" s="157" t="s">
        <v>40</v>
      </c>
      <c r="O130" s="58"/>
      <c r="P130" s="158">
        <f t="shared" si="1"/>
        <v>0</v>
      </c>
      <c r="Q130" s="158">
        <v>0</v>
      </c>
      <c r="R130" s="158">
        <f t="shared" si="2"/>
        <v>0</v>
      </c>
      <c r="S130" s="158">
        <v>0</v>
      </c>
      <c r="T130" s="159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122</v>
      </c>
      <c r="AT130" s="160" t="s">
        <v>118</v>
      </c>
      <c r="AU130" s="160" t="s">
        <v>123</v>
      </c>
      <c r="AY130" s="14" t="s">
        <v>116</v>
      </c>
      <c r="BE130" s="161">
        <f t="shared" si="4"/>
        <v>0</v>
      </c>
      <c r="BF130" s="161">
        <f t="shared" si="5"/>
        <v>0</v>
      </c>
      <c r="BG130" s="161">
        <f t="shared" si="6"/>
        <v>0</v>
      </c>
      <c r="BH130" s="161">
        <f t="shared" si="7"/>
        <v>0</v>
      </c>
      <c r="BI130" s="161">
        <f t="shared" si="8"/>
        <v>0</v>
      </c>
      <c r="BJ130" s="14" t="s">
        <v>123</v>
      </c>
      <c r="BK130" s="161">
        <f t="shared" si="9"/>
        <v>0</v>
      </c>
      <c r="BL130" s="14" t="s">
        <v>122</v>
      </c>
      <c r="BM130" s="160" t="s">
        <v>138</v>
      </c>
    </row>
    <row r="131" spans="1:65" s="2" customFormat="1" ht="24.2" customHeight="1">
      <c r="A131" s="29"/>
      <c r="B131" s="147"/>
      <c r="C131" s="148" t="s">
        <v>139</v>
      </c>
      <c r="D131" s="148" t="s">
        <v>118</v>
      </c>
      <c r="E131" s="149" t="s">
        <v>140</v>
      </c>
      <c r="F131" s="150" t="s">
        <v>141</v>
      </c>
      <c r="G131" s="151" t="s">
        <v>137</v>
      </c>
      <c r="H131" s="152">
        <v>423.49299999999999</v>
      </c>
      <c r="I131" s="153"/>
      <c r="J131" s="154">
        <f t="shared" si="0"/>
        <v>0</v>
      </c>
      <c r="K131" s="155"/>
      <c r="L131" s="30"/>
      <c r="M131" s="156" t="s">
        <v>1</v>
      </c>
      <c r="N131" s="157" t="s">
        <v>40</v>
      </c>
      <c r="O131" s="58"/>
      <c r="P131" s="158">
        <f t="shared" si="1"/>
        <v>0</v>
      </c>
      <c r="Q131" s="158">
        <v>0</v>
      </c>
      <c r="R131" s="158">
        <f t="shared" si="2"/>
        <v>0</v>
      </c>
      <c r="S131" s="158">
        <v>0</v>
      </c>
      <c r="T131" s="159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122</v>
      </c>
      <c r="AT131" s="160" t="s">
        <v>118</v>
      </c>
      <c r="AU131" s="160" t="s">
        <v>123</v>
      </c>
      <c r="AY131" s="14" t="s">
        <v>116</v>
      </c>
      <c r="BE131" s="161">
        <f t="shared" si="4"/>
        <v>0</v>
      </c>
      <c r="BF131" s="161">
        <f t="shared" si="5"/>
        <v>0</v>
      </c>
      <c r="BG131" s="161">
        <f t="shared" si="6"/>
        <v>0</v>
      </c>
      <c r="BH131" s="161">
        <f t="shared" si="7"/>
        <v>0</v>
      </c>
      <c r="BI131" s="161">
        <f t="shared" si="8"/>
        <v>0</v>
      </c>
      <c r="BJ131" s="14" t="s">
        <v>123</v>
      </c>
      <c r="BK131" s="161">
        <f t="shared" si="9"/>
        <v>0</v>
      </c>
      <c r="BL131" s="14" t="s">
        <v>122</v>
      </c>
      <c r="BM131" s="160" t="s">
        <v>142</v>
      </c>
    </row>
    <row r="132" spans="1:65" s="2" customFormat="1" ht="24.2" customHeight="1">
      <c r="A132" s="29"/>
      <c r="B132" s="147"/>
      <c r="C132" s="148" t="s">
        <v>143</v>
      </c>
      <c r="D132" s="148" t="s">
        <v>118</v>
      </c>
      <c r="E132" s="149" t="s">
        <v>144</v>
      </c>
      <c r="F132" s="150" t="s">
        <v>145</v>
      </c>
      <c r="G132" s="151" t="s">
        <v>137</v>
      </c>
      <c r="H132" s="152">
        <v>24.6</v>
      </c>
      <c r="I132" s="153"/>
      <c r="J132" s="154">
        <f t="shared" si="0"/>
        <v>0</v>
      </c>
      <c r="K132" s="155"/>
      <c r="L132" s="30"/>
      <c r="M132" s="156" t="s">
        <v>1</v>
      </c>
      <c r="N132" s="157" t="s">
        <v>40</v>
      </c>
      <c r="O132" s="58"/>
      <c r="P132" s="158">
        <f t="shared" si="1"/>
        <v>0</v>
      </c>
      <c r="Q132" s="158">
        <v>0</v>
      </c>
      <c r="R132" s="158">
        <f t="shared" si="2"/>
        <v>0</v>
      </c>
      <c r="S132" s="158">
        <v>0</v>
      </c>
      <c r="T132" s="159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122</v>
      </c>
      <c r="AT132" s="160" t="s">
        <v>118</v>
      </c>
      <c r="AU132" s="160" t="s">
        <v>123</v>
      </c>
      <c r="AY132" s="14" t="s">
        <v>116</v>
      </c>
      <c r="BE132" s="161">
        <f t="shared" si="4"/>
        <v>0</v>
      </c>
      <c r="BF132" s="161">
        <f t="shared" si="5"/>
        <v>0</v>
      </c>
      <c r="BG132" s="161">
        <f t="shared" si="6"/>
        <v>0</v>
      </c>
      <c r="BH132" s="161">
        <f t="shared" si="7"/>
        <v>0</v>
      </c>
      <c r="BI132" s="161">
        <f t="shared" si="8"/>
        <v>0</v>
      </c>
      <c r="BJ132" s="14" t="s">
        <v>123</v>
      </c>
      <c r="BK132" s="161">
        <f t="shared" si="9"/>
        <v>0</v>
      </c>
      <c r="BL132" s="14" t="s">
        <v>122</v>
      </c>
      <c r="BM132" s="160" t="s">
        <v>146</v>
      </c>
    </row>
    <row r="133" spans="1:65" s="2" customFormat="1" ht="24.2" customHeight="1">
      <c r="A133" s="29"/>
      <c r="B133" s="147"/>
      <c r="C133" s="148" t="s">
        <v>147</v>
      </c>
      <c r="D133" s="148" t="s">
        <v>118</v>
      </c>
      <c r="E133" s="149" t="s">
        <v>148</v>
      </c>
      <c r="F133" s="150" t="s">
        <v>149</v>
      </c>
      <c r="G133" s="151" t="s">
        <v>137</v>
      </c>
      <c r="H133" s="152">
        <v>24.6</v>
      </c>
      <c r="I133" s="153"/>
      <c r="J133" s="154">
        <f t="shared" si="0"/>
        <v>0</v>
      </c>
      <c r="K133" s="155"/>
      <c r="L133" s="30"/>
      <c r="M133" s="156" t="s">
        <v>1</v>
      </c>
      <c r="N133" s="157" t="s">
        <v>40</v>
      </c>
      <c r="O133" s="58"/>
      <c r="P133" s="158">
        <f t="shared" si="1"/>
        <v>0</v>
      </c>
      <c r="Q133" s="158">
        <v>0</v>
      </c>
      <c r="R133" s="158">
        <f t="shared" si="2"/>
        <v>0</v>
      </c>
      <c r="S133" s="158">
        <v>0</v>
      </c>
      <c r="T133" s="159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122</v>
      </c>
      <c r="AT133" s="160" t="s">
        <v>118</v>
      </c>
      <c r="AU133" s="160" t="s">
        <v>123</v>
      </c>
      <c r="AY133" s="14" t="s">
        <v>116</v>
      </c>
      <c r="BE133" s="161">
        <f t="shared" si="4"/>
        <v>0</v>
      </c>
      <c r="BF133" s="161">
        <f t="shared" si="5"/>
        <v>0</v>
      </c>
      <c r="BG133" s="161">
        <f t="shared" si="6"/>
        <v>0</v>
      </c>
      <c r="BH133" s="161">
        <f t="shared" si="7"/>
        <v>0</v>
      </c>
      <c r="BI133" s="161">
        <f t="shared" si="8"/>
        <v>0</v>
      </c>
      <c r="BJ133" s="14" t="s">
        <v>123</v>
      </c>
      <c r="BK133" s="161">
        <f t="shared" si="9"/>
        <v>0</v>
      </c>
      <c r="BL133" s="14" t="s">
        <v>122</v>
      </c>
      <c r="BM133" s="160" t="s">
        <v>150</v>
      </c>
    </row>
    <row r="134" spans="1:65" s="2" customFormat="1" ht="37.9" customHeight="1">
      <c r="A134" s="29"/>
      <c r="B134" s="147"/>
      <c r="C134" s="148" t="s">
        <v>129</v>
      </c>
      <c r="D134" s="148" t="s">
        <v>118</v>
      </c>
      <c r="E134" s="149" t="s">
        <v>151</v>
      </c>
      <c r="F134" s="150" t="s">
        <v>152</v>
      </c>
      <c r="G134" s="151" t="s">
        <v>137</v>
      </c>
      <c r="H134" s="152">
        <v>769.19200000000001</v>
      </c>
      <c r="I134" s="153"/>
      <c r="J134" s="154">
        <f t="shared" si="0"/>
        <v>0</v>
      </c>
      <c r="K134" s="155"/>
      <c r="L134" s="30"/>
      <c r="M134" s="156" t="s">
        <v>1</v>
      </c>
      <c r="N134" s="157" t="s">
        <v>40</v>
      </c>
      <c r="O134" s="58"/>
      <c r="P134" s="158">
        <f t="shared" si="1"/>
        <v>0</v>
      </c>
      <c r="Q134" s="158">
        <v>0</v>
      </c>
      <c r="R134" s="158">
        <f t="shared" si="2"/>
        <v>0</v>
      </c>
      <c r="S134" s="158">
        <v>0</v>
      </c>
      <c r="T134" s="159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122</v>
      </c>
      <c r="AT134" s="160" t="s">
        <v>118</v>
      </c>
      <c r="AU134" s="160" t="s">
        <v>123</v>
      </c>
      <c r="AY134" s="14" t="s">
        <v>116</v>
      </c>
      <c r="BE134" s="161">
        <f t="shared" si="4"/>
        <v>0</v>
      </c>
      <c r="BF134" s="161">
        <f t="shared" si="5"/>
        <v>0</v>
      </c>
      <c r="BG134" s="161">
        <f t="shared" si="6"/>
        <v>0</v>
      </c>
      <c r="BH134" s="161">
        <f t="shared" si="7"/>
        <v>0</v>
      </c>
      <c r="BI134" s="161">
        <f t="shared" si="8"/>
        <v>0</v>
      </c>
      <c r="BJ134" s="14" t="s">
        <v>123</v>
      </c>
      <c r="BK134" s="161">
        <f t="shared" si="9"/>
        <v>0</v>
      </c>
      <c r="BL134" s="14" t="s">
        <v>122</v>
      </c>
      <c r="BM134" s="160" t="s">
        <v>153</v>
      </c>
    </row>
    <row r="135" spans="1:65" s="2" customFormat="1" ht="44.25" customHeight="1">
      <c r="A135" s="29"/>
      <c r="B135" s="147"/>
      <c r="C135" s="148" t="s">
        <v>154</v>
      </c>
      <c r="D135" s="148" t="s">
        <v>118</v>
      </c>
      <c r="E135" s="149" t="s">
        <v>155</v>
      </c>
      <c r="F135" s="150" t="s">
        <v>156</v>
      </c>
      <c r="G135" s="151" t="s">
        <v>137</v>
      </c>
      <c r="H135" s="152">
        <v>769.19200000000001</v>
      </c>
      <c r="I135" s="153"/>
      <c r="J135" s="154">
        <f t="shared" si="0"/>
        <v>0</v>
      </c>
      <c r="K135" s="155"/>
      <c r="L135" s="30"/>
      <c r="M135" s="156" t="s">
        <v>1</v>
      </c>
      <c r="N135" s="157" t="s">
        <v>40</v>
      </c>
      <c r="O135" s="58"/>
      <c r="P135" s="158">
        <f t="shared" si="1"/>
        <v>0</v>
      </c>
      <c r="Q135" s="158">
        <v>0</v>
      </c>
      <c r="R135" s="158">
        <f t="shared" si="2"/>
        <v>0</v>
      </c>
      <c r="S135" s="158">
        <v>0</v>
      </c>
      <c r="T135" s="159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122</v>
      </c>
      <c r="AT135" s="160" t="s">
        <v>118</v>
      </c>
      <c r="AU135" s="160" t="s">
        <v>123</v>
      </c>
      <c r="AY135" s="14" t="s">
        <v>116</v>
      </c>
      <c r="BE135" s="161">
        <f t="shared" si="4"/>
        <v>0</v>
      </c>
      <c r="BF135" s="161">
        <f t="shared" si="5"/>
        <v>0</v>
      </c>
      <c r="BG135" s="161">
        <f t="shared" si="6"/>
        <v>0</v>
      </c>
      <c r="BH135" s="161">
        <f t="shared" si="7"/>
        <v>0</v>
      </c>
      <c r="BI135" s="161">
        <f t="shared" si="8"/>
        <v>0</v>
      </c>
      <c r="BJ135" s="14" t="s">
        <v>123</v>
      </c>
      <c r="BK135" s="161">
        <f t="shared" si="9"/>
        <v>0</v>
      </c>
      <c r="BL135" s="14" t="s">
        <v>122</v>
      </c>
      <c r="BM135" s="160" t="s">
        <v>7</v>
      </c>
    </row>
    <row r="136" spans="1:65" s="2" customFormat="1" ht="24.2" customHeight="1">
      <c r="A136" s="29"/>
      <c r="B136" s="147"/>
      <c r="C136" s="148" t="s">
        <v>134</v>
      </c>
      <c r="D136" s="148" t="s">
        <v>118</v>
      </c>
      <c r="E136" s="149" t="s">
        <v>157</v>
      </c>
      <c r="F136" s="150" t="s">
        <v>158</v>
      </c>
      <c r="G136" s="151" t="s">
        <v>159</v>
      </c>
      <c r="H136" s="152">
        <v>1025.5889999999999</v>
      </c>
      <c r="I136" s="153"/>
      <c r="J136" s="154">
        <f t="shared" si="0"/>
        <v>0</v>
      </c>
      <c r="K136" s="155"/>
      <c r="L136" s="30"/>
      <c r="M136" s="156" t="s">
        <v>1</v>
      </c>
      <c r="N136" s="157" t="s">
        <v>40</v>
      </c>
      <c r="O136" s="58"/>
      <c r="P136" s="158">
        <f t="shared" si="1"/>
        <v>0</v>
      </c>
      <c r="Q136" s="158">
        <v>0</v>
      </c>
      <c r="R136" s="158">
        <f t="shared" si="2"/>
        <v>0</v>
      </c>
      <c r="S136" s="158">
        <v>0</v>
      </c>
      <c r="T136" s="159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122</v>
      </c>
      <c r="AT136" s="160" t="s">
        <v>118</v>
      </c>
      <c r="AU136" s="160" t="s">
        <v>123</v>
      </c>
      <c r="AY136" s="14" t="s">
        <v>116</v>
      </c>
      <c r="BE136" s="161">
        <f t="shared" si="4"/>
        <v>0</v>
      </c>
      <c r="BF136" s="161">
        <f t="shared" si="5"/>
        <v>0</v>
      </c>
      <c r="BG136" s="161">
        <f t="shared" si="6"/>
        <v>0</v>
      </c>
      <c r="BH136" s="161">
        <f t="shared" si="7"/>
        <v>0</v>
      </c>
      <c r="BI136" s="161">
        <f t="shared" si="8"/>
        <v>0</v>
      </c>
      <c r="BJ136" s="14" t="s">
        <v>123</v>
      </c>
      <c r="BK136" s="161">
        <f t="shared" si="9"/>
        <v>0</v>
      </c>
      <c r="BL136" s="14" t="s">
        <v>122</v>
      </c>
      <c r="BM136" s="160" t="s">
        <v>160</v>
      </c>
    </row>
    <row r="137" spans="1:65" s="2" customFormat="1" ht="21.75" customHeight="1">
      <c r="A137" s="29"/>
      <c r="B137" s="147"/>
      <c r="C137" s="148" t="s">
        <v>161</v>
      </c>
      <c r="D137" s="148" t="s">
        <v>118</v>
      </c>
      <c r="E137" s="149" t="s">
        <v>162</v>
      </c>
      <c r="F137" s="150" t="s">
        <v>163</v>
      </c>
      <c r="G137" s="151" t="s">
        <v>121</v>
      </c>
      <c r="H137" s="152">
        <v>870</v>
      </c>
      <c r="I137" s="153"/>
      <c r="J137" s="154">
        <f t="shared" si="0"/>
        <v>0</v>
      </c>
      <c r="K137" s="155"/>
      <c r="L137" s="30"/>
      <c r="M137" s="156" t="s">
        <v>1</v>
      </c>
      <c r="N137" s="157" t="s">
        <v>40</v>
      </c>
      <c r="O137" s="58"/>
      <c r="P137" s="158">
        <f t="shared" si="1"/>
        <v>0</v>
      </c>
      <c r="Q137" s="158">
        <v>0</v>
      </c>
      <c r="R137" s="158">
        <f t="shared" si="2"/>
        <v>0</v>
      </c>
      <c r="S137" s="158">
        <v>0</v>
      </c>
      <c r="T137" s="159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0" t="s">
        <v>122</v>
      </c>
      <c r="AT137" s="160" t="s">
        <v>118</v>
      </c>
      <c r="AU137" s="160" t="s">
        <v>123</v>
      </c>
      <c r="AY137" s="14" t="s">
        <v>116</v>
      </c>
      <c r="BE137" s="161">
        <f t="shared" si="4"/>
        <v>0</v>
      </c>
      <c r="BF137" s="161">
        <f t="shared" si="5"/>
        <v>0</v>
      </c>
      <c r="BG137" s="161">
        <f t="shared" si="6"/>
        <v>0</v>
      </c>
      <c r="BH137" s="161">
        <f t="shared" si="7"/>
        <v>0</v>
      </c>
      <c r="BI137" s="161">
        <f t="shared" si="8"/>
        <v>0</v>
      </c>
      <c r="BJ137" s="14" t="s">
        <v>123</v>
      </c>
      <c r="BK137" s="161">
        <f t="shared" si="9"/>
        <v>0</v>
      </c>
      <c r="BL137" s="14" t="s">
        <v>122</v>
      </c>
      <c r="BM137" s="160" t="s">
        <v>164</v>
      </c>
    </row>
    <row r="138" spans="1:65" s="12" customFormat="1" ht="22.9" customHeight="1">
      <c r="B138" s="134"/>
      <c r="D138" s="135" t="s">
        <v>73</v>
      </c>
      <c r="E138" s="145" t="s">
        <v>139</v>
      </c>
      <c r="F138" s="145" t="s">
        <v>165</v>
      </c>
      <c r="I138" s="137"/>
      <c r="J138" s="146">
        <f>BK138</f>
        <v>0</v>
      </c>
      <c r="L138" s="134"/>
      <c r="M138" s="139"/>
      <c r="N138" s="140"/>
      <c r="O138" s="140"/>
      <c r="P138" s="141">
        <f>SUM(P139:P151)</f>
        <v>0</v>
      </c>
      <c r="Q138" s="140"/>
      <c r="R138" s="141">
        <f>SUM(R139:R151)</f>
        <v>928.06582000000014</v>
      </c>
      <c r="S138" s="140"/>
      <c r="T138" s="142">
        <f>SUM(T139:T151)</f>
        <v>0</v>
      </c>
      <c r="AR138" s="135" t="s">
        <v>82</v>
      </c>
      <c r="AT138" s="143" t="s">
        <v>73</v>
      </c>
      <c r="AU138" s="143" t="s">
        <v>82</v>
      </c>
      <c r="AY138" s="135" t="s">
        <v>116</v>
      </c>
      <c r="BK138" s="144">
        <f>SUM(BK139:BK151)</f>
        <v>0</v>
      </c>
    </row>
    <row r="139" spans="1:65" s="2" customFormat="1" ht="33" customHeight="1">
      <c r="A139" s="29"/>
      <c r="B139" s="147"/>
      <c r="C139" s="148" t="s">
        <v>138</v>
      </c>
      <c r="D139" s="148" t="s">
        <v>118</v>
      </c>
      <c r="E139" s="149" t="s">
        <v>166</v>
      </c>
      <c r="F139" s="150" t="s">
        <v>167</v>
      </c>
      <c r="G139" s="151" t="s">
        <v>121</v>
      </c>
      <c r="H139" s="152">
        <v>870</v>
      </c>
      <c r="I139" s="153"/>
      <c r="J139" s="154">
        <f t="shared" ref="J139:J151" si="10">ROUND(I139*H139,2)</f>
        <v>0</v>
      </c>
      <c r="K139" s="155"/>
      <c r="L139" s="30"/>
      <c r="M139" s="156" t="s">
        <v>1</v>
      </c>
      <c r="N139" s="157" t="s">
        <v>40</v>
      </c>
      <c r="O139" s="58"/>
      <c r="P139" s="158">
        <f t="shared" ref="P139:P151" si="11">O139*H139</f>
        <v>0</v>
      </c>
      <c r="Q139" s="158">
        <v>0.36834</v>
      </c>
      <c r="R139" s="158">
        <f t="shared" ref="R139:R151" si="12">Q139*H139</f>
        <v>320.45580000000001</v>
      </c>
      <c r="S139" s="158">
        <v>0</v>
      </c>
      <c r="T139" s="159">
        <f t="shared" ref="T139:T151" si="13"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122</v>
      </c>
      <c r="AT139" s="160" t="s">
        <v>118</v>
      </c>
      <c r="AU139" s="160" t="s">
        <v>123</v>
      </c>
      <c r="AY139" s="14" t="s">
        <v>116</v>
      </c>
      <c r="BE139" s="161">
        <f t="shared" ref="BE139:BE151" si="14">IF(N139="základná",J139,0)</f>
        <v>0</v>
      </c>
      <c r="BF139" s="161">
        <f t="shared" ref="BF139:BF151" si="15">IF(N139="znížená",J139,0)</f>
        <v>0</v>
      </c>
      <c r="BG139" s="161">
        <f t="shared" ref="BG139:BG151" si="16">IF(N139="zákl. prenesená",J139,0)</f>
        <v>0</v>
      </c>
      <c r="BH139" s="161">
        <f t="shared" ref="BH139:BH151" si="17">IF(N139="zníž. prenesená",J139,0)</f>
        <v>0</v>
      </c>
      <c r="BI139" s="161">
        <f t="shared" ref="BI139:BI151" si="18">IF(N139="nulová",J139,0)</f>
        <v>0</v>
      </c>
      <c r="BJ139" s="14" t="s">
        <v>123</v>
      </c>
      <c r="BK139" s="161">
        <f t="shared" ref="BK139:BK151" si="19">ROUND(I139*H139,2)</f>
        <v>0</v>
      </c>
      <c r="BL139" s="14" t="s">
        <v>122</v>
      </c>
      <c r="BM139" s="160" t="s">
        <v>168</v>
      </c>
    </row>
    <row r="140" spans="1:65" s="2" customFormat="1" ht="33" customHeight="1">
      <c r="A140" s="29"/>
      <c r="B140" s="147"/>
      <c r="C140" s="148" t="s">
        <v>169</v>
      </c>
      <c r="D140" s="148" t="s">
        <v>118</v>
      </c>
      <c r="E140" s="149" t="s">
        <v>170</v>
      </c>
      <c r="F140" s="150" t="s">
        <v>171</v>
      </c>
      <c r="G140" s="151" t="s">
        <v>121</v>
      </c>
      <c r="H140" s="152">
        <v>30</v>
      </c>
      <c r="I140" s="153"/>
      <c r="J140" s="154">
        <f t="shared" si="10"/>
        <v>0</v>
      </c>
      <c r="K140" s="155"/>
      <c r="L140" s="30"/>
      <c r="M140" s="156" t="s">
        <v>1</v>
      </c>
      <c r="N140" s="157" t="s">
        <v>40</v>
      </c>
      <c r="O140" s="58"/>
      <c r="P140" s="158">
        <f t="shared" si="11"/>
        <v>0</v>
      </c>
      <c r="Q140" s="158">
        <v>0.27994000000000002</v>
      </c>
      <c r="R140" s="158">
        <f t="shared" si="12"/>
        <v>8.398200000000001</v>
      </c>
      <c r="S140" s="158">
        <v>0</v>
      </c>
      <c r="T140" s="159">
        <f t="shared" si="1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0" t="s">
        <v>122</v>
      </c>
      <c r="AT140" s="160" t="s">
        <v>118</v>
      </c>
      <c r="AU140" s="160" t="s">
        <v>123</v>
      </c>
      <c r="AY140" s="14" t="s">
        <v>116</v>
      </c>
      <c r="BE140" s="161">
        <f t="shared" si="14"/>
        <v>0</v>
      </c>
      <c r="BF140" s="161">
        <f t="shared" si="15"/>
        <v>0</v>
      </c>
      <c r="BG140" s="161">
        <f t="shared" si="16"/>
        <v>0</v>
      </c>
      <c r="BH140" s="161">
        <f t="shared" si="17"/>
        <v>0</v>
      </c>
      <c r="BI140" s="161">
        <f t="shared" si="18"/>
        <v>0</v>
      </c>
      <c r="BJ140" s="14" t="s">
        <v>123</v>
      </c>
      <c r="BK140" s="161">
        <f t="shared" si="19"/>
        <v>0</v>
      </c>
      <c r="BL140" s="14" t="s">
        <v>122</v>
      </c>
      <c r="BM140" s="160" t="s">
        <v>172</v>
      </c>
    </row>
    <row r="141" spans="1:65" s="2" customFormat="1" ht="24.2" customHeight="1">
      <c r="A141" s="29"/>
      <c r="B141" s="147"/>
      <c r="C141" s="148" t="s">
        <v>173</v>
      </c>
      <c r="D141" s="148" t="s">
        <v>118</v>
      </c>
      <c r="E141" s="149" t="s">
        <v>174</v>
      </c>
      <c r="F141" s="150" t="s">
        <v>175</v>
      </c>
      <c r="G141" s="151" t="s">
        <v>121</v>
      </c>
      <c r="H141" s="152">
        <v>870</v>
      </c>
      <c r="I141" s="153"/>
      <c r="J141" s="154">
        <f t="shared" si="10"/>
        <v>0</v>
      </c>
      <c r="K141" s="155"/>
      <c r="L141" s="30"/>
      <c r="M141" s="156" t="s">
        <v>1</v>
      </c>
      <c r="N141" s="157" t="s">
        <v>40</v>
      </c>
      <c r="O141" s="58"/>
      <c r="P141" s="158">
        <f t="shared" si="11"/>
        <v>0</v>
      </c>
      <c r="Q141" s="158">
        <v>0.37080000000000002</v>
      </c>
      <c r="R141" s="158">
        <f t="shared" si="12"/>
        <v>322.596</v>
      </c>
      <c r="S141" s="158">
        <v>0</v>
      </c>
      <c r="T141" s="159">
        <f t="shared" si="1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122</v>
      </c>
      <c r="AT141" s="160" t="s">
        <v>118</v>
      </c>
      <c r="AU141" s="160" t="s">
        <v>123</v>
      </c>
      <c r="AY141" s="14" t="s">
        <v>116</v>
      </c>
      <c r="BE141" s="161">
        <f t="shared" si="14"/>
        <v>0</v>
      </c>
      <c r="BF141" s="161">
        <f t="shared" si="15"/>
        <v>0</v>
      </c>
      <c r="BG141" s="161">
        <f t="shared" si="16"/>
        <v>0</v>
      </c>
      <c r="BH141" s="161">
        <f t="shared" si="17"/>
        <v>0</v>
      </c>
      <c r="BI141" s="161">
        <f t="shared" si="18"/>
        <v>0</v>
      </c>
      <c r="BJ141" s="14" t="s">
        <v>123</v>
      </c>
      <c r="BK141" s="161">
        <f t="shared" si="19"/>
        <v>0</v>
      </c>
      <c r="BL141" s="14" t="s">
        <v>122</v>
      </c>
      <c r="BM141" s="160" t="s">
        <v>176</v>
      </c>
    </row>
    <row r="142" spans="1:65" s="2" customFormat="1" ht="33" customHeight="1">
      <c r="A142" s="29"/>
      <c r="B142" s="147"/>
      <c r="C142" s="148" t="s">
        <v>142</v>
      </c>
      <c r="D142" s="148" t="s">
        <v>118</v>
      </c>
      <c r="E142" s="149" t="s">
        <v>177</v>
      </c>
      <c r="F142" s="150" t="s">
        <v>178</v>
      </c>
      <c r="G142" s="151" t="s">
        <v>121</v>
      </c>
      <c r="H142" s="152">
        <v>407.5</v>
      </c>
      <c r="I142" s="153"/>
      <c r="J142" s="154">
        <f t="shared" si="10"/>
        <v>0</v>
      </c>
      <c r="K142" s="155"/>
      <c r="L142" s="30"/>
      <c r="M142" s="156" t="s">
        <v>1</v>
      </c>
      <c r="N142" s="157" t="s">
        <v>40</v>
      </c>
      <c r="O142" s="58"/>
      <c r="P142" s="158">
        <f t="shared" si="11"/>
        <v>0</v>
      </c>
      <c r="Q142" s="158">
        <v>0.103730012269939</v>
      </c>
      <c r="R142" s="158">
        <f t="shared" si="12"/>
        <v>42.269980000000139</v>
      </c>
      <c r="S142" s="158">
        <v>0</v>
      </c>
      <c r="T142" s="159">
        <f t="shared" si="1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122</v>
      </c>
      <c r="AT142" s="160" t="s">
        <v>118</v>
      </c>
      <c r="AU142" s="160" t="s">
        <v>123</v>
      </c>
      <c r="AY142" s="14" t="s">
        <v>116</v>
      </c>
      <c r="BE142" s="161">
        <f t="shared" si="14"/>
        <v>0</v>
      </c>
      <c r="BF142" s="161">
        <f t="shared" si="15"/>
        <v>0</v>
      </c>
      <c r="BG142" s="161">
        <f t="shared" si="16"/>
        <v>0</v>
      </c>
      <c r="BH142" s="161">
        <f t="shared" si="17"/>
        <v>0</v>
      </c>
      <c r="BI142" s="161">
        <f t="shared" si="18"/>
        <v>0</v>
      </c>
      <c r="BJ142" s="14" t="s">
        <v>123</v>
      </c>
      <c r="BK142" s="161">
        <f t="shared" si="19"/>
        <v>0</v>
      </c>
      <c r="BL142" s="14" t="s">
        <v>122</v>
      </c>
      <c r="BM142" s="160" t="s">
        <v>179</v>
      </c>
    </row>
    <row r="143" spans="1:65" s="2" customFormat="1" ht="33" customHeight="1">
      <c r="A143" s="29"/>
      <c r="B143" s="147"/>
      <c r="C143" s="148" t="s">
        <v>180</v>
      </c>
      <c r="D143" s="148" t="s">
        <v>118</v>
      </c>
      <c r="E143" s="149" t="s">
        <v>181</v>
      </c>
      <c r="F143" s="150" t="s">
        <v>182</v>
      </c>
      <c r="G143" s="151" t="s">
        <v>121</v>
      </c>
      <c r="H143" s="152">
        <v>407.5</v>
      </c>
      <c r="I143" s="153"/>
      <c r="J143" s="154">
        <f t="shared" si="10"/>
        <v>0</v>
      </c>
      <c r="K143" s="155"/>
      <c r="L143" s="30"/>
      <c r="M143" s="156" t="s">
        <v>1</v>
      </c>
      <c r="N143" s="157" t="s">
        <v>40</v>
      </c>
      <c r="O143" s="58"/>
      <c r="P143" s="158">
        <f t="shared" si="11"/>
        <v>0</v>
      </c>
      <c r="Q143" s="158">
        <v>0.12966</v>
      </c>
      <c r="R143" s="158">
        <f t="shared" si="12"/>
        <v>52.836449999999999</v>
      </c>
      <c r="S143" s="158">
        <v>0</v>
      </c>
      <c r="T143" s="159">
        <f t="shared" si="1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122</v>
      </c>
      <c r="AT143" s="160" t="s">
        <v>118</v>
      </c>
      <c r="AU143" s="160" t="s">
        <v>123</v>
      </c>
      <c r="AY143" s="14" t="s">
        <v>116</v>
      </c>
      <c r="BE143" s="161">
        <f t="shared" si="14"/>
        <v>0</v>
      </c>
      <c r="BF143" s="161">
        <f t="shared" si="15"/>
        <v>0</v>
      </c>
      <c r="BG143" s="161">
        <f t="shared" si="16"/>
        <v>0</v>
      </c>
      <c r="BH143" s="161">
        <f t="shared" si="17"/>
        <v>0</v>
      </c>
      <c r="BI143" s="161">
        <f t="shared" si="18"/>
        <v>0</v>
      </c>
      <c r="BJ143" s="14" t="s">
        <v>123</v>
      </c>
      <c r="BK143" s="161">
        <f t="shared" si="19"/>
        <v>0</v>
      </c>
      <c r="BL143" s="14" t="s">
        <v>122</v>
      </c>
      <c r="BM143" s="160" t="s">
        <v>183</v>
      </c>
    </row>
    <row r="144" spans="1:65" s="2" customFormat="1" ht="24.2" customHeight="1">
      <c r="A144" s="29"/>
      <c r="B144" s="147"/>
      <c r="C144" s="148" t="s">
        <v>146</v>
      </c>
      <c r="D144" s="148" t="s">
        <v>118</v>
      </c>
      <c r="E144" s="149" t="s">
        <v>184</v>
      </c>
      <c r="F144" s="150" t="s">
        <v>185</v>
      </c>
      <c r="G144" s="151" t="s">
        <v>121</v>
      </c>
      <c r="H144" s="152">
        <v>455.25</v>
      </c>
      <c r="I144" s="153"/>
      <c r="J144" s="154">
        <f t="shared" si="10"/>
        <v>0</v>
      </c>
      <c r="K144" s="155"/>
      <c r="L144" s="30"/>
      <c r="M144" s="156" t="s">
        <v>1</v>
      </c>
      <c r="N144" s="157" t="s">
        <v>40</v>
      </c>
      <c r="O144" s="58"/>
      <c r="P144" s="158">
        <f t="shared" si="11"/>
        <v>0</v>
      </c>
      <c r="Q144" s="158">
        <v>0.112</v>
      </c>
      <c r="R144" s="158">
        <f t="shared" si="12"/>
        <v>50.988</v>
      </c>
      <c r="S144" s="158">
        <v>0</v>
      </c>
      <c r="T144" s="159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122</v>
      </c>
      <c r="AT144" s="160" t="s">
        <v>118</v>
      </c>
      <c r="AU144" s="160" t="s">
        <v>123</v>
      </c>
      <c r="AY144" s="14" t="s">
        <v>116</v>
      </c>
      <c r="BE144" s="161">
        <f t="shared" si="14"/>
        <v>0</v>
      </c>
      <c r="BF144" s="161">
        <f t="shared" si="15"/>
        <v>0</v>
      </c>
      <c r="BG144" s="161">
        <f t="shared" si="16"/>
        <v>0</v>
      </c>
      <c r="BH144" s="161">
        <f t="shared" si="17"/>
        <v>0</v>
      </c>
      <c r="BI144" s="161">
        <f t="shared" si="18"/>
        <v>0</v>
      </c>
      <c r="BJ144" s="14" t="s">
        <v>123</v>
      </c>
      <c r="BK144" s="161">
        <f t="shared" si="19"/>
        <v>0</v>
      </c>
      <c r="BL144" s="14" t="s">
        <v>122</v>
      </c>
      <c r="BM144" s="160" t="s">
        <v>186</v>
      </c>
    </row>
    <row r="145" spans="1:65" s="2" customFormat="1" ht="24.2" customHeight="1">
      <c r="A145" s="29"/>
      <c r="B145" s="147"/>
      <c r="C145" s="162" t="s">
        <v>187</v>
      </c>
      <c r="D145" s="162" t="s">
        <v>188</v>
      </c>
      <c r="E145" s="163" t="s">
        <v>189</v>
      </c>
      <c r="F145" s="164" t="s">
        <v>190</v>
      </c>
      <c r="G145" s="165" t="s">
        <v>121</v>
      </c>
      <c r="H145" s="166">
        <v>37</v>
      </c>
      <c r="I145" s="167"/>
      <c r="J145" s="168">
        <f t="shared" si="10"/>
        <v>0</v>
      </c>
      <c r="K145" s="169"/>
      <c r="L145" s="170"/>
      <c r="M145" s="171" t="s">
        <v>1</v>
      </c>
      <c r="N145" s="172" t="s">
        <v>40</v>
      </c>
      <c r="O145" s="58"/>
      <c r="P145" s="158">
        <f t="shared" si="11"/>
        <v>0</v>
      </c>
      <c r="Q145" s="158">
        <v>0.18</v>
      </c>
      <c r="R145" s="158">
        <f t="shared" si="12"/>
        <v>6.66</v>
      </c>
      <c r="S145" s="158">
        <v>0</v>
      </c>
      <c r="T145" s="159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0" t="s">
        <v>134</v>
      </c>
      <c r="AT145" s="160" t="s">
        <v>188</v>
      </c>
      <c r="AU145" s="160" t="s">
        <v>123</v>
      </c>
      <c r="AY145" s="14" t="s">
        <v>116</v>
      </c>
      <c r="BE145" s="161">
        <f t="shared" si="14"/>
        <v>0</v>
      </c>
      <c r="BF145" s="161">
        <f t="shared" si="15"/>
        <v>0</v>
      </c>
      <c r="BG145" s="161">
        <f t="shared" si="16"/>
        <v>0</v>
      </c>
      <c r="BH145" s="161">
        <f t="shared" si="17"/>
        <v>0</v>
      </c>
      <c r="BI145" s="161">
        <f t="shared" si="18"/>
        <v>0</v>
      </c>
      <c r="BJ145" s="14" t="s">
        <v>123</v>
      </c>
      <c r="BK145" s="161">
        <f t="shared" si="19"/>
        <v>0</v>
      </c>
      <c r="BL145" s="14" t="s">
        <v>122</v>
      </c>
      <c r="BM145" s="160" t="s">
        <v>191</v>
      </c>
    </row>
    <row r="146" spans="1:65" s="2" customFormat="1" ht="24.2" customHeight="1">
      <c r="A146" s="29"/>
      <c r="B146" s="147"/>
      <c r="C146" s="162" t="s">
        <v>150</v>
      </c>
      <c r="D146" s="162" t="s">
        <v>188</v>
      </c>
      <c r="E146" s="163" t="s">
        <v>192</v>
      </c>
      <c r="F146" s="164" t="s">
        <v>193</v>
      </c>
      <c r="G146" s="165" t="s">
        <v>121</v>
      </c>
      <c r="H146" s="166">
        <v>500.5</v>
      </c>
      <c r="I146" s="167"/>
      <c r="J146" s="168">
        <f t="shared" si="10"/>
        <v>0</v>
      </c>
      <c r="K146" s="169"/>
      <c r="L146" s="170"/>
      <c r="M146" s="171" t="s">
        <v>1</v>
      </c>
      <c r="N146" s="172" t="s">
        <v>40</v>
      </c>
      <c r="O146" s="58"/>
      <c r="P146" s="158">
        <f t="shared" si="11"/>
        <v>0</v>
      </c>
      <c r="Q146" s="158">
        <v>0.18</v>
      </c>
      <c r="R146" s="158">
        <f t="shared" si="12"/>
        <v>90.09</v>
      </c>
      <c r="S146" s="158">
        <v>0</v>
      </c>
      <c r="T146" s="159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134</v>
      </c>
      <c r="AT146" s="160" t="s">
        <v>188</v>
      </c>
      <c r="AU146" s="160" t="s">
        <v>123</v>
      </c>
      <c r="AY146" s="14" t="s">
        <v>116</v>
      </c>
      <c r="BE146" s="161">
        <f t="shared" si="14"/>
        <v>0</v>
      </c>
      <c r="BF146" s="161">
        <f t="shared" si="15"/>
        <v>0</v>
      </c>
      <c r="BG146" s="161">
        <f t="shared" si="16"/>
        <v>0</v>
      </c>
      <c r="BH146" s="161">
        <f t="shared" si="17"/>
        <v>0</v>
      </c>
      <c r="BI146" s="161">
        <f t="shared" si="18"/>
        <v>0</v>
      </c>
      <c r="BJ146" s="14" t="s">
        <v>123</v>
      </c>
      <c r="BK146" s="161">
        <f t="shared" si="19"/>
        <v>0</v>
      </c>
      <c r="BL146" s="14" t="s">
        <v>122</v>
      </c>
      <c r="BM146" s="160" t="s">
        <v>194</v>
      </c>
    </row>
    <row r="147" spans="1:65" s="2" customFormat="1" ht="24.2" customHeight="1">
      <c r="A147" s="29"/>
      <c r="B147" s="147"/>
      <c r="C147" s="148" t="s">
        <v>195</v>
      </c>
      <c r="D147" s="148" t="s">
        <v>118</v>
      </c>
      <c r="E147" s="149" t="s">
        <v>196</v>
      </c>
      <c r="F147" s="150" t="s">
        <v>197</v>
      </c>
      <c r="G147" s="151" t="s">
        <v>133</v>
      </c>
      <c r="H147" s="152">
        <v>41</v>
      </c>
      <c r="I147" s="153"/>
      <c r="J147" s="154">
        <f t="shared" si="10"/>
        <v>0</v>
      </c>
      <c r="K147" s="155"/>
      <c r="L147" s="30"/>
      <c r="M147" s="156" t="s">
        <v>1</v>
      </c>
      <c r="N147" s="157" t="s">
        <v>40</v>
      </c>
      <c r="O147" s="58"/>
      <c r="P147" s="158">
        <f t="shared" si="11"/>
        <v>0</v>
      </c>
      <c r="Q147" s="158">
        <v>0.20288999999999999</v>
      </c>
      <c r="R147" s="158">
        <f t="shared" si="12"/>
        <v>8.3184899999999988</v>
      </c>
      <c r="S147" s="158">
        <v>0</v>
      </c>
      <c r="T147" s="159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122</v>
      </c>
      <c r="AT147" s="160" t="s">
        <v>118</v>
      </c>
      <c r="AU147" s="160" t="s">
        <v>123</v>
      </c>
      <c r="AY147" s="14" t="s">
        <v>116</v>
      </c>
      <c r="BE147" s="161">
        <f t="shared" si="14"/>
        <v>0</v>
      </c>
      <c r="BF147" s="161">
        <f t="shared" si="15"/>
        <v>0</v>
      </c>
      <c r="BG147" s="161">
        <f t="shared" si="16"/>
        <v>0</v>
      </c>
      <c r="BH147" s="161">
        <f t="shared" si="17"/>
        <v>0</v>
      </c>
      <c r="BI147" s="161">
        <f t="shared" si="18"/>
        <v>0</v>
      </c>
      <c r="BJ147" s="14" t="s">
        <v>123</v>
      </c>
      <c r="BK147" s="161">
        <f t="shared" si="19"/>
        <v>0</v>
      </c>
      <c r="BL147" s="14" t="s">
        <v>122</v>
      </c>
      <c r="BM147" s="160" t="s">
        <v>198</v>
      </c>
    </row>
    <row r="148" spans="1:65" s="2" customFormat="1" ht="16.5" customHeight="1">
      <c r="A148" s="29"/>
      <c r="B148" s="147"/>
      <c r="C148" s="162" t="s">
        <v>199</v>
      </c>
      <c r="D148" s="162" t="s">
        <v>188</v>
      </c>
      <c r="E148" s="163" t="s">
        <v>200</v>
      </c>
      <c r="F148" s="164" t="s">
        <v>201</v>
      </c>
      <c r="G148" s="165" t="s">
        <v>202</v>
      </c>
      <c r="H148" s="166">
        <v>41</v>
      </c>
      <c r="I148" s="167"/>
      <c r="J148" s="168">
        <f t="shared" si="10"/>
        <v>0</v>
      </c>
      <c r="K148" s="169"/>
      <c r="L148" s="170"/>
      <c r="M148" s="171" t="s">
        <v>1</v>
      </c>
      <c r="N148" s="172" t="s">
        <v>40</v>
      </c>
      <c r="O148" s="58"/>
      <c r="P148" s="158">
        <f t="shared" si="11"/>
        <v>0</v>
      </c>
      <c r="Q148" s="158">
        <v>0.03</v>
      </c>
      <c r="R148" s="158">
        <f t="shared" si="12"/>
        <v>1.23</v>
      </c>
      <c r="S148" s="158">
        <v>0</v>
      </c>
      <c r="T148" s="159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134</v>
      </c>
      <c r="AT148" s="160" t="s">
        <v>188</v>
      </c>
      <c r="AU148" s="160" t="s">
        <v>123</v>
      </c>
      <c r="AY148" s="14" t="s">
        <v>116</v>
      </c>
      <c r="BE148" s="161">
        <f t="shared" si="14"/>
        <v>0</v>
      </c>
      <c r="BF148" s="161">
        <f t="shared" si="15"/>
        <v>0</v>
      </c>
      <c r="BG148" s="161">
        <f t="shared" si="16"/>
        <v>0</v>
      </c>
      <c r="BH148" s="161">
        <f t="shared" si="17"/>
        <v>0</v>
      </c>
      <c r="BI148" s="161">
        <f t="shared" si="18"/>
        <v>0</v>
      </c>
      <c r="BJ148" s="14" t="s">
        <v>123</v>
      </c>
      <c r="BK148" s="161">
        <f t="shared" si="19"/>
        <v>0</v>
      </c>
      <c r="BL148" s="14" t="s">
        <v>122</v>
      </c>
      <c r="BM148" s="160" t="s">
        <v>203</v>
      </c>
    </row>
    <row r="149" spans="1:65" s="2" customFormat="1" ht="16.5" customHeight="1">
      <c r="A149" s="29"/>
      <c r="B149" s="147"/>
      <c r="C149" s="162" t="s">
        <v>204</v>
      </c>
      <c r="D149" s="162" t="s">
        <v>188</v>
      </c>
      <c r="E149" s="163" t="s">
        <v>205</v>
      </c>
      <c r="F149" s="164" t="s">
        <v>206</v>
      </c>
      <c r="G149" s="165" t="s">
        <v>202</v>
      </c>
      <c r="H149" s="166">
        <v>41</v>
      </c>
      <c r="I149" s="167"/>
      <c r="J149" s="168">
        <f t="shared" si="10"/>
        <v>0</v>
      </c>
      <c r="K149" s="169"/>
      <c r="L149" s="170"/>
      <c r="M149" s="171" t="s">
        <v>1</v>
      </c>
      <c r="N149" s="172" t="s">
        <v>40</v>
      </c>
      <c r="O149" s="58"/>
      <c r="P149" s="158">
        <f t="shared" si="11"/>
        <v>0</v>
      </c>
      <c r="Q149" s="158">
        <v>0.01</v>
      </c>
      <c r="R149" s="158">
        <f t="shared" si="12"/>
        <v>0.41000000000000003</v>
      </c>
      <c r="S149" s="158">
        <v>0</v>
      </c>
      <c r="T149" s="159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0" t="s">
        <v>134</v>
      </c>
      <c r="AT149" s="160" t="s">
        <v>188</v>
      </c>
      <c r="AU149" s="160" t="s">
        <v>123</v>
      </c>
      <c r="AY149" s="14" t="s">
        <v>116</v>
      </c>
      <c r="BE149" s="161">
        <f t="shared" si="14"/>
        <v>0</v>
      </c>
      <c r="BF149" s="161">
        <f t="shared" si="15"/>
        <v>0</v>
      </c>
      <c r="BG149" s="161">
        <f t="shared" si="16"/>
        <v>0</v>
      </c>
      <c r="BH149" s="161">
        <f t="shared" si="17"/>
        <v>0</v>
      </c>
      <c r="BI149" s="161">
        <f t="shared" si="18"/>
        <v>0</v>
      </c>
      <c r="BJ149" s="14" t="s">
        <v>123</v>
      </c>
      <c r="BK149" s="161">
        <f t="shared" si="19"/>
        <v>0</v>
      </c>
      <c r="BL149" s="14" t="s">
        <v>122</v>
      </c>
      <c r="BM149" s="160" t="s">
        <v>207</v>
      </c>
    </row>
    <row r="150" spans="1:65" s="2" customFormat="1" ht="37.9" customHeight="1">
      <c r="A150" s="29"/>
      <c r="B150" s="147"/>
      <c r="C150" s="148" t="s">
        <v>208</v>
      </c>
      <c r="D150" s="148" t="s">
        <v>118</v>
      </c>
      <c r="E150" s="149" t="s">
        <v>209</v>
      </c>
      <c r="F150" s="150" t="s">
        <v>210</v>
      </c>
      <c r="G150" s="151" t="s">
        <v>121</v>
      </c>
      <c r="H150" s="152">
        <v>85</v>
      </c>
      <c r="I150" s="153"/>
      <c r="J150" s="154">
        <f t="shared" si="10"/>
        <v>0</v>
      </c>
      <c r="K150" s="155"/>
      <c r="L150" s="30"/>
      <c r="M150" s="156" t="s">
        <v>1</v>
      </c>
      <c r="N150" s="157" t="s">
        <v>40</v>
      </c>
      <c r="O150" s="58"/>
      <c r="P150" s="158">
        <f t="shared" si="11"/>
        <v>0</v>
      </c>
      <c r="Q150" s="158">
        <v>0.27994000000000002</v>
      </c>
      <c r="R150" s="158">
        <f t="shared" si="12"/>
        <v>23.794900000000002</v>
      </c>
      <c r="S150" s="158">
        <v>0</v>
      </c>
      <c r="T150" s="159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122</v>
      </c>
      <c r="AT150" s="160" t="s">
        <v>118</v>
      </c>
      <c r="AU150" s="160" t="s">
        <v>123</v>
      </c>
      <c r="AY150" s="14" t="s">
        <v>116</v>
      </c>
      <c r="BE150" s="161">
        <f t="shared" si="14"/>
        <v>0</v>
      </c>
      <c r="BF150" s="161">
        <f t="shared" si="15"/>
        <v>0</v>
      </c>
      <c r="BG150" s="161">
        <f t="shared" si="16"/>
        <v>0</v>
      </c>
      <c r="BH150" s="161">
        <f t="shared" si="17"/>
        <v>0</v>
      </c>
      <c r="BI150" s="161">
        <f t="shared" si="18"/>
        <v>0</v>
      </c>
      <c r="BJ150" s="14" t="s">
        <v>123</v>
      </c>
      <c r="BK150" s="161">
        <f t="shared" si="19"/>
        <v>0</v>
      </c>
      <c r="BL150" s="14" t="s">
        <v>122</v>
      </c>
      <c r="BM150" s="160" t="s">
        <v>211</v>
      </c>
    </row>
    <row r="151" spans="1:65" s="2" customFormat="1" ht="16.5" customHeight="1">
      <c r="A151" s="29"/>
      <c r="B151" s="147"/>
      <c r="C151" s="148" t="s">
        <v>212</v>
      </c>
      <c r="D151" s="148" t="s">
        <v>118</v>
      </c>
      <c r="E151" s="149" t="s">
        <v>213</v>
      </c>
      <c r="F151" s="150" t="s">
        <v>214</v>
      </c>
      <c r="G151" s="151" t="s">
        <v>133</v>
      </c>
      <c r="H151" s="152">
        <v>5</v>
      </c>
      <c r="I151" s="153"/>
      <c r="J151" s="154">
        <f t="shared" si="10"/>
        <v>0</v>
      </c>
      <c r="K151" s="155"/>
      <c r="L151" s="30"/>
      <c r="M151" s="156" t="s">
        <v>1</v>
      </c>
      <c r="N151" s="157" t="s">
        <v>40</v>
      </c>
      <c r="O151" s="58"/>
      <c r="P151" s="158">
        <f t="shared" si="11"/>
        <v>0</v>
      </c>
      <c r="Q151" s="158">
        <v>3.5999999999999999E-3</v>
      </c>
      <c r="R151" s="158">
        <f t="shared" si="12"/>
        <v>1.7999999999999999E-2</v>
      </c>
      <c r="S151" s="158">
        <v>0</v>
      </c>
      <c r="T151" s="159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122</v>
      </c>
      <c r="AT151" s="160" t="s">
        <v>118</v>
      </c>
      <c r="AU151" s="160" t="s">
        <v>123</v>
      </c>
      <c r="AY151" s="14" t="s">
        <v>116</v>
      </c>
      <c r="BE151" s="161">
        <f t="shared" si="14"/>
        <v>0</v>
      </c>
      <c r="BF151" s="161">
        <f t="shared" si="15"/>
        <v>0</v>
      </c>
      <c r="BG151" s="161">
        <f t="shared" si="16"/>
        <v>0</v>
      </c>
      <c r="BH151" s="161">
        <f t="shared" si="17"/>
        <v>0</v>
      </c>
      <c r="BI151" s="161">
        <f t="shared" si="18"/>
        <v>0</v>
      </c>
      <c r="BJ151" s="14" t="s">
        <v>123</v>
      </c>
      <c r="BK151" s="161">
        <f t="shared" si="19"/>
        <v>0</v>
      </c>
      <c r="BL151" s="14" t="s">
        <v>122</v>
      </c>
      <c r="BM151" s="160" t="s">
        <v>204</v>
      </c>
    </row>
    <row r="152" spans="1:65" s="12" customFormat="1" ht="22.9" customHeight="1">
      <c r="B152" s="134"/>
      <c r="D152" s="135" t="s">
        <v>73</v>
      </c>
      <c r="E152" s="145" t="s">
        <v>161</v>
      </c>
      <c r="F152" s="145" t="s">
        <v>215</v>
      </c>
      <c r="I152" s="137"/>
      <c r="J152" s="146">
        <f>BK152</f>
        <v>0</v>
      </c>
      <c r="L152" s="134"/>
      <c r="M152" s="139"/>
      <c r="N152" s="140"/>
      <c r="O152" s="140"/>
      <c r="P152" s="141">
        <f>SUM(P153:P171)</f>
        <v>0</v>
      </c>
      <c r="Q152" s="140"/>
      <c r="R152" s="141">
        <f>SUM(R153:R171)</f>
        <v>73.584780000000052</v>
      </c>
      <c r="S152" s="140"/>
      <c r="T152" s="142">
        <f>SUM(T153:T171)</f>
        <v>0</v>
      </c>
      <c r="AR152" s="135" t="s">
        <v>82</v>
      </c>
      <c r="AT152" s="143" t="s">
        <v>73</v>
      </c>
      <c r="AU152" s="143" t="s">
        <v>82</v>
      </c>
      <c r="AY152" s="135" t="s">
        <v>116</v>
      </c>
      <c r="BK152" s="144">
        <f>SUM(BK153:BK171)</f>
        <v>0</v>
      </c>
    </row>
    <row r="153" spans="1:65" s="2" customFormat="1" ht="24.2" customHeight="1">
      <c r="A153" s="29"/>
      <c r="B153" s="147"/>
      <c r="C153" s="148" t="s">
        <v>153</v>
      </c>
      <c r="D153" s="148" t="s">
        <v>118</v>
      </c>
      <c r="E153" s="149" t="s">
        <v>216</v>
      </c>
      <c r="F153" s="150" t="s">
        <v>217</v>
      </c>
      <c r="G153" s="151" t="s">
        <v>202</v>
      </c>
      <c r="H153" s="152">
        <v>2</v>
      </c>
      <c r="I153" s="153"/>
      <c r="J153" s="154">
        <f t="shared" ref="J153:J171" si="20">ROUND(I153*H153,2)</f>
        <v>0</v>
      </c>
      <c r="K153" s="155"/>
      <c r="L153" s="30"/>
      <c r="M153" s="156" t="s">
        <v>1</v>
      </c>
      <c r="N153" s="157" t="s">
        <v>40</v>
      </c>
      <c r="O153" s="58"/>
      <c r="P153" s="158">
        <f t="shared" ref="P153:P171" si="21">O153*H153</f>
        <v>0</v>
      </c>
      <c r="Q153" s="158">
        <v>0.22684000000000001</v>
      </c>
      <c r="R153" s="158">
        <f t="shared" ref="R153:R171" si="22">Q153*H153</f>
        <v>0.45368000000000003</v>
      </c>
      <c r="S153" s="158">
        <v>0</v>
      </c>
      <c r="T153" s="159">
        <f t="shared" ref="T153:T171" si="23"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0" t="s">
        <v>122</v>
      </c>
      <c r="AT153" s="160" t="s">
        <v>118</v>
      </c>
      <c r="AU153" s="160" t="s">
        <v>123</v>
      </c>
      <c r="AY153" s="14" t="s">
        <v>116</v>
      </c>
      <c r="BE153" s="161">
        <f t="shared" ref="BE153:BE171" si="24">IF(N153="základná",J153,0)</f>
        <v>0</v>
      </c>
      <c r="BF153" s="161">
        <f t="shared" ref="BF153:BF171" si="25">IF(N153="znížená",J153,0)</f>
        <v>0</v>
      </c>
      <c r="BG153" s="161">
        <f t="shared" ref="BG153:BG171" si="26">IF(N153="zákl. prenesená",J153,0)</f>
        <v>0</v>
      </c>
      <c r="BH153" s="161">
        <f t="shared" ref="BH153:BH171" si="27">IF(N153="zníž. prenesená",J153,0)</f>
        <v>0</v>
      </c>
      <c r="BI153" s="161">
        <f t="shared" ref="BI153:BI171" si="28">IF(N153="nulová",J153,0)</f>
        <v>0</v>
      </c>
      <c r="BJ153" s="14" t="s">
        <v>123</v>
      </c>
      <c r="BK153" s="161">
        <f t="shared" ref="BK153:BK171" si="29">ROUND(I153*H153,2)</f>
        <v>0</v>
      </c>
      <c r="BL153" s="14" t="s">
        <v>122</v>
      </c>
      <c r="BM153" s="160" t="s">
        <v>147</v>
      </c>
    </row>
    <row r="154" spans="1:65" s="2" customFormat="1" ht="24.2" customHeight="1">
      <c r="A154" s="29"/>
      <c r="B154" s="147"/>
      <c r="C154" s="162" t="s">
        <v>7</v>
      </c>
      <c r="D154" s="162" t="s">
        <v>188</v>
      </c>
      <c r="E154" s="163" t="s">
        <v>218</v>
      </c>
      <c r="F154" s="164" t="s">
        <v>219</v>
      </c>
      <c r="G154" s="165" t="s">
        <v>202</v>
      </c>
      <c r="H154" s="166">
        <v>2</v>
      </c>
      <c r="I154" s="167"/>
      <c r="J154" s="168">
        <f t="shared" si="20"/>
        <v>0</v>
      </c>
      <c r="K154" s="169"/>
      <c r="L154" s="170"/>
      <c r="M154" s="171" t="s">
        <v>1</v>
      </c>
      <c r="N154" s="172" t="s">
        <v>40</v>
      </c>
      <c r="O154" s="58"/>
      <c r="P154" s="158">
        <f t="shared" si="21"/>
        <v>0</v>
      </c>
      <c r="Q154" s="158">
        <v>0</v>
      </c>
      <c r="R154" s="158">
        <f t="shared" si="22"/>
        <v>0</v>
      </c>
      <c r="S154" s="158">
        <v>0</v>
      </c>
      <c r="T154" s="159">
        <f t="shared" si="2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0" t="s">
        <v>134</v>
      </c>
      <c r="AT154" s="160" t="s">
        <v>188</v>
      </c>
      <c r="AU154" s="160" t="s">
        <v>123</v>
      </c>
      <c r="AY154" s="14" t="s">
        <v>116</v>
      </c>
      <c r="BE154" s="161">
        <f t="shared" si="24"/>
        <v>0</v>
      </c>
      <c r="BF154" s="161">
        <f t="shared" si="25"/>
        <v>0</v>
      </c>
      <c r="BG154" s="161">
        <f t="shared" si="26"/>
        <v>0</v>
      </c>
      <c r="BH154" s="161">
        <f t="shared" si="27"/>
        <v>0</v>
      </c>
      <c r="BI154" s="161">
        <f t="shared" si="28"/>
        <v>0</v>
      </c>
      <c r="BJ154" s="14" t="s">
        <v>123</v>
      </c>
      <c r="BK154" s="161">
        <f t="shared" si="29"/>
        <v>0</v>
      </c>
      <c r="BL154" s="14" t="s">
        <v>122</v>
      </c>
      <c r="BM154" s="160" t="s">
        <v>220</v>
      </c>
    </row>
    <row r="155" spans="1:65" s="2" customFormat="1" ht="44.25" customHeight="1">
      <c r="A155" s="29"/>
      <c r="B155" s="147"/>
      <c r="C155" s="162" t="s">
        <v>160</v>
      </c>
      <c r="D155" s="162" t="s">
        <v>188</v>
      </c>
      <c r="E155" s="163" t="s">
        <v>221</v>
      </c>
      <c r="F155" s="164" t="s">
        <v>222</v>
      </c>
      <c r="G155" s="165" t="s">
        <v>202</v>
      </c>
      <c r="H155" s="166">
        <v>1</v>
      </c>
      <c r="I155" s="167"/>
      <c r="J155" s="168">
        <f t="shared" si="20"/>
        <v>0</v>
      </c>
      <c r="K155" s="169"/>
      <c r="L155" s="170"/>
      <c r="M155" s="171" t="s">
        <v>1</v>
      </c>
      <c r="N155" s="172" t="s">
        <v>40</v>
      </c>
      <c r="O155" s="58"/>
      <c r="P155" s="158">
        <f t="shared" si="21"/>
        <v>0</v>
      </c>
      <c r="Q155" s="158">
        <v>0</v>
      </c>
      <c r="R155" s="158">
        <f t="shared" si="22"/>
        <v>0</v>
      </c>
      <c r="S155" s="158">
        <v>0</v>
      </c>
      <c r="T155" s="159">
        <f t="shared" si="2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0" t="s">
        <v>134</v>
      </c>
      <c r="AT155" s="160" t="s">
        <v>188</v>
      </c>
      <c r="AU155" s="160" t="s">
        <v>123</v>
      </c>
      <c r="AY155" s="14" t="s">
        <v>116</v>
      </c>
      <c r="BE155" s="161">
        <f t="shared" si="24"/>
        <v>0</v>
      </c>
      <c r="BF155" s="161">
        <f t="shared" si="25"/>
        <v>0</v>
      </c>
      <c r="BG155" s="161">
        <f t="shared" si="26"/>
        <v>0</v>
      </c>
      <c r="BH155" s="161">
        <f t="shared" si="27"/>
        <v>0</v>
      </c>
      <c r="BI155" s="161">
        <f t="shared" si="28"/>
        <v>0</v>
      </c>
      <c r="BJ155" s="14" t="s">
        <v>123</v>
      </c>
      <c r="BK155" s="161">
        <f t="shared" si="29"/>
        <v>0</v>
      </c>
      <c r="BL155" s="14" t="s">
        <v>122</v>
      </c>
      <c r="BM155" s="160" t="s">
        <v>223</v>
      </c>
    </row>
    <row r="156" spans="1:65" s="2" customFormat="1" ht="24.2" customHeight="1">
      <c r="A156" s="29"/>
      <c r="B156" s="147"/>
      <c r="C156" s="162" t="s">
        <v>164</v>
      </c>
      <c r="D156" s="162" t="s">
        <v>188</v>
      </c>
      <c r="E156" s="163" t="s">
        <v>224</v>
      </c>
      <c r="F156" s="164" t="s">
        <v>225</v>
      </c>
      <c r="G156" s="165" t="s">
        <v>202</v>
      </c>
      <c r="H156" s="166">
        <v>1</v>
      </c>
      <c r="I156" s="167"/>
      <c r="J156" s="168">
        <f t="shared" si="20"/>
        <v>0</v>
      </c>
      <c r="K156" s="169"/>
      <c r="L156" s="170"/>
      <c r="M156" s="171" t="s">
        <v>1</v>
      </c>
      <c r="N156" s="172" t="s">
        <v>40</v>
      </c>
      <c r="O156" s="58"/>
      <c r="P156" s="158">
        <f t="shared" si="21"/>
        <v>0</v>
      </c>
      <c r="Q156" s="158">
        <v>0</v>
      </c>
      <c r="R156" s="158">
        <f t="shared" si="22"/>
        <v>0</v>
      </c>
      <c r="S156" s="158">
        <v>0</v>
      </c>
      <c r="T156" s="159">
        <f t="shared" si="2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0" t="s">
        <v>134</v>
      </c>
      <c r="AT156" s="160" t="s">
        <v>188</v>
      </c>
      <c r="AU156" s="160" t="s">
        <v>123</v>
      </c>
      <c r="AY156" s="14" t="s">
        <v>116</v>
      </c>
      <c r="BE156" s="161">
        <f t="shared" si="24"/>
        <v>0</v>
      </c>
      <c r="BF156" s="161">
        <f t="shared" si="25"/>
        <v>0</v>
      </c>
      <c r="BG156" s="161">
        <f t="shared" si="26"/>
        <v>0</v>
      </c>
      <c r="BH156" s="161">
        <f t="shared" si="27"/>
        <v>0</v>
      </c>
      <c r="BI156" s="161">
        <f t="shared" si="28"/>
        <v>0</v>
      </c>
      <c r="BJ156" s="14" t="s">
        <v>123</v>
      </c>
      <c r="BK156" s="161">
        <f t="shared" si="29"/>
        <v>0</v>
      </c>
      <c r="BL156" s="14" t="s">
        <v>122</v>
      </c>
      <c r="BM156" s="160" t="s">
        <v>226</v>
      </c>
    </row>
    <row r="157" spans="1:65" s="2" customFormat="1" ht="24.2" customHeight="1">
      <c r="A157" s="29"/>
      <c r="B157" s="147"/>
      <c r="C157" s="148" t="s">
        <v>176</v>
      </c>
      <c r="D157" s="148" t="s">
        <v>118</v>
      </c>
      <c r="E157" s="149" t="s">
        <v>227</v>
      </c>
      <c r="F157" s="150" t="s">
        <v>228</v>
      </c>
      <c r="G157" s="151" t="s">
        <v>202</v>
      </c>
      <c r="H157" s="152">
        <v>2</v>
      </c>
      <c r="I157" s="153"/>
      <c r="J157" s="154">
        <f t="shared" si="20"/>
        <v>0</v>
      </c>
      <c r="K157" s="155"/>
      <c r="L157" s="30"/>
      <c r="M157" s="156" t="s">
        <v>1</v>
      </c>
      <c r="N157" s="157" t="s">
        <v>40</v>
      </c>
      <c r="O157" s="58"/>
      <c r="P157" s="158">
        <f t="shared" si="21"/>
        <v>0</v>
      </c>
      <c r="Q157" s="158">
        <v>0</v>
      </c>
      <c r="R157" s="158">
        <f t="shared" si="22"/>
        <v>0</v>
      </c>
      <c r="S157" s="158">
        <v>0</v>
      </c>
      <c r="T157" s="159">
        <f t="shared" si="2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0" t="s">
        <v>122</v>
      </c>
      <c r="AT157" s="160" t="s">
        <v>118</v>
      </c>
      <c r="AU157" s="160" t="s">
        <v>123</v>
      </c>
      <c r="AY157" s="14" t="s">
        <v>116</v>
      </c>
      <c r="BE157" s="161">
        <f t="shared" si="24"/>
        <v>0</v>
      </c>
      <c r="BF157" s="161">
        <f t="shared" si="25"/>
        <v>0</v>
      </c>
      <c r="BG157" s="161">
        <f t="shared" si="26"/>
        <v>0</v>
      </c>
      <c r="BH157" s="161">
        <f t="shared" si="27"/>
        <v>0</v>
      </c>
      <c r="BI157" s="161">
        <f t="shared" si="28"/>
        <v>0</v>
      </c>
      <c r="BJ157" s="14" t="s">
        <v>123</v>
      </c>
      <c r="BK157" s="161">
        <f t="shared" si="29"/>
        <v>0</v>
      </c>
      <c r="BL157" s="14" t="s">
        <v>122</v>
      </c>
      <c r="BM157" s="160" t="s">
        <v>229</v>
      </c>
    </row>
    <row r="158" spans="1:65" s="2" customFormat="1" ht="24.2" customHeight="1">
      <c r="A158" s="29"/>
      <c r="B158" s="147"/>
      <c r="C158" s="148" t="s">
        <v>230</v>
      </c>
      <c r="D158" s="148" t="s">
        <v>118</v>
      </c>
      <c r="E158" s="149" t="s">
        <v>231</v>
      </c>
      <c r="F158" s="150" t="s">
        <v>232</v>
      </c>
      <c r="G158" s="151" t="s">
        <v>202</v>
      </c>
      <c r="H158" s="152">
        <v>2</v>
      </c>
      <c r="I158" s="153"/>
      <c r="J158" s="154">
        <f t="shared" si="20"/>
        <v>0</v>
      </c>
      <c r="K158" s="155"/>
      <c r="L158" s="30"/>
      <c r="M158" s="156" t="s">
        <v>1</v>
      </c>
      <c r="N158" s="157" t="s">
        <v>40</v>
      </c>
      <c r="O158" s="58"/>
      <c r="P158" s="158">
        <f t="shared" si="21"/>
        <v>0</v>
      </c>
      <c r="Q158" s="158">
        <v>0</v>
      </c>
      <c r="R158" s="158">
        <f t="shared" si="22"/>
        <v>0</v>
      </c>
      <c r="S158" s="158">
        <v>0</v>
      </c>
      <c r="T158" s="159">
        <f t="shared" si="2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0" t="s">
        <v>122</v>
      </c>
      <c r="AT158" s="160" t="s">
        <v>118</v>
      </c>
      <c r="AU158" s="160" t="s">
        <v>123</v>
      </c>
      <c r="AY158" s="14" t="s">
        <v>116</v>
      </c>
      <c r="BE158" s="161">
        <f t="shared" si="24"/>
        <v>0</v>
      </c>
      <c r="BF158" s="161">
        <f t="shared" si="25"/>
        <v>0</v>
      </c>
      <c r="BG158" s="161">
        <f t="shared" si="26"/>
        <v>0</v>
      </c>
      <c r="BH158" s="161">
        <f t="shared" si="27"/>
        <v>0</v>
      </c>
      <c r="BI158" s="161">
        <f t="shared" si="28"/>
        <v>0</v>
      </c>
      <c r="BJ158" s="14" t="s">
        <v>123</v>
      </c>
      <c r="BK158" s="161">
        <f t="shared" si="29"/>
        <v>0</v>
      </c>
      <c r="BL158" s="14" t="s">
        <v>122</v>
      </c>
      <c r="BM158" s="160" t="s">
        <v>233</v>
      </c>
    </row>
    <row r="159" spans="1:65" s="2" customFormat="1" ht="24.2" customHeight="1">
      <c r="A159" s="29"/>
      <c r="B159" s="147"/>
      <c r="C159" s="162" t="s">
        <v>179</v>
      </c>
      <c r="D159" s="162" t="s">
        <v>188</v>
      </c>
      <c r="E159" s="163" t="s">
        <v>234</v>
      </c>
      <c r="F159" s="164" t="s">
        <v>235</v>
      </c>
      <c r="G159" s="165" t="s">
        <v>202</v>
      </c>
      <c r="H159" s="166">
        <v>2</v>
      </c>
      <c r="I159" s="167"/>
      <c r="J159" s="168">
        <f t="shared" si="20"/>
        <v>0</v>
      </c>
      <c r="K159" s="169"/>
      <c r="L159" s="170"/>
      <c r="M159" s="171" t="s">
        <v>1</v>
      </c>
      <c r="N159" s="172" t="s">
        <v>40</v>
      </c>
      <c r="O159" s="58"/>
      <c r="P159" s="158">
        <f t="shared" si="21"/>
        <v>0</v>
      </c>
      <c r="Q159" s="158">
        <v>0</v>
      </c>
      <c r="R159" s="158">
        <f t="shared" si="22"/>
        <v>0</v>
      </c>
      <c r="S159" s="158">
        <v>0</v>
      </c>
      <c r="T159" s="159">
        <f t="shared" si="2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0" t="s">
        <v>134</v>
      </c>
      <c r="AT159" s="160" t="s">
        <v>188</v>
      </c>
      <c r="AU159" s="160" t="s">
        <v>123</v>
      </c>
      <c r="AY159" s="14" t="s">
        <v>116</v>
      </c>
      <c r="BE159" s="161">
        <f t="shared" si="24"/>
        <v>0</v>
      </c>
      <c r="BF159" s="161">
        <f t="shared" si="25"/>
        <v>0</v>
      </c>
      <c r="BG159" s="161">
        <f t="shared" si="26"/>
        <v>0</v>
      </c>
      <c r="BH159" s="161">
        <f t="shared" si="27"/>
        <v>0</v>
      </c>
      <c r="BI159" s="161">
        <f t="shared" si="28"/>
        <v>0</v>
      </c>
      <c r="BJ159" s="14" t="s">
        <v>123</v>
      </c>
      <c r="BK159" s="161">
        <f t="shared" si="29"/>
        <v>0</v>
      </c>
      <c r="BL159" s="14" t="s">
        <v>122</v>
      </c>
      <c r="BM159" s="160" t="s">
        <v>208</v>
      </c>
    </row>
    <row r="160" spans="1:65" s="2" customFormat="1" ht="24.2" customHeight="1">
      <c r="A160" s="29"/>
      <c r="B160" s="147"/>
      <c r="C160" s="148" t="s">
        <v>236</v>
      </c>
      <c r="D160" s="148" t="s">
        <v>118</v>
      </c>
      <c r="E160" s="149" t="s">
        <v>237</v>
      </c>
      <c r="F160" s="150" t="s">
        <v>238</v>
      </c>
      <c r="G160" s="151" t="s">
        <v>202</v>
      </c>
      <c r="H160" s="152">
        <v>1</v>
      </c>
      <c r="I160" s="153"/>
      <c r="J160" s="154">
        <f t="shared" si="20"/>
        <v>0</v>
      </c>
      <c r="K160" s="155"/>
      <c r="L160" s="30"/>
      <c r="M160" s="156" t="s">
        <v>1</v>
      </c>
      <c r="N160" s="157" t="s">
        <v>40</v>
      </c>
      <c r="O160" s="58"/>
      <c r="P160" s="158">
        <f t="shared" si="21"/>
        <v>0</v>
      </c>
      <c r="Q160" s="158">
        <v>0</v>
      </c>
      <c r="R160" s="158">
        <f t="shared" si="22"/>
        <v>0</v>
      </c>
      <c r="S160" s="158">
        <v>0</v>
      </c>
      <c r="T160" s="159">
        <f t="shared" si="2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0" t="s">
        <v>122</v>
      </c>
      <c r="AT160" s="160" t="s">
        <v>118</v>
      </c>
      <c r="AU160" s="160" t="s">
        <v>123</v>
      </c>
      <c r="AY160" s="14" t="s">
        <v>116</v>
      </c>
      <c r="BE160" s="161">
        <f t="shared" si="24"/>
        <v>0</v>
      </c>
      <c r="BF160" s="161">
        <f t="shared" si="25"/>
        <v>0</v>
      </c>
      <c r="BG160" s="161">
        <f t="shared" si="26"/>
        <v>0</v>
      </c>
      <c r="BH160" s="161">
        <f t="shared" si="27"/>
        <v>0</v>
      </c>
      <c r="BI160" s="161">
        <f t="shared" si="28"/>
        <v>0</v>
      </c>
      <c r="BJ160" s="14" t="s">
        <v>123</v>
      </c>
      <c r="BK160" s="161">
        <f t="shared" si="29"/>
        <v>0</v>
      </c>
      <c r="BL160" s="14" t="s">
        <v>122</v>
      </c>
      <c r="BM160" s="160" t="s">
        <v>236</v>
      </c>
    </row>
    <row r="161" spans="1:65" s="2" customFormat="1" ht="33" customHeight="1">
      <c r="A161" s="29"/>
      <c r="B161" s="147"/>
      <c r="C161" s="148" t="s">
        <v>186</v>
      </c>
      <c r="D161" s="148" t="s">
        <v>118</v>
      </c>
      <c r="E161" s="149" t="s">
        <v>239</v>
      </c>
      <c r="F161" s="150" t="s">
        <v>240</v>
      </c>
      <c r="G161" s="151" t="s">
        <v>133</v>
      </c>
      <c r="H161" s="152">
        <v>299.5</v>
      </c>
      <c r="I161" s="153"/>
      <c r="J161" s="154">
        <f t="shared" si="20"/>
        <v>0</v>
      </c>
      <c r="K161" s="155"/>
      <c r="L161" s="30"/>
      <c r="M161" s="156" t="s">
        <v>1</v>
      </c>
      <c r="N161" s="157" t="s">
        <v>40</v>
      </c>
      <c r="O161" s="58"/>
      <c r="P161" s="158">
        <f t="shared" si="21"/>
        <v>0</v>
      </c>
      <c r="Q161" s="158">
        <v>0.164010016694491</v>
      </c>
      <c r="R161" s="158">
        <f t="shared" si="22"/>
        <v>49.121000000000052</v>
      </c>
      <c r="S161" s="158">
        <v>0</v>
      </c>
      <c r="T161" s="159">
        <f t="shared" si="2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0" t="s">
        <v>122</v>
      </c>
      <c r="AT161" s="160" t="s">
        <v>118</v>
      </c>
      <c r="AU161" s="160" t="s">
        <v>123</v>
      </c>
      <c r="AY161" s="14" t="s">
        <v>116</v>
      </c>
      <c r="BE161" s="161">
        <f t="shared" si="24"/>
        <v>0</v>
      </c>
      <c r="BF161" s="161">
        <f t="shared" si="25"/>
        <v>0</v>
      </c>
      <c r="BG161" s="161">
        <f t="shared" si="26"/>
        <v>0</v>
      </c>
      <c r="BH161" s="161">
        <f t="shared" si="27"/>
        <v>0</v>
      </c>
      <c r="BI161" s="161">
        <f t="shared" si="28"/>
        <v>0</v>
      </c>
      <c r="BJ161" s="14" t="s">
        <v>123</v>
      </c>
      <c r="BK161" s="161">
        <f t="shared" si="29"/>
        <v>0</v>
      </c>
      <c r="BL161" s="14" t="s">
        <v>122</v>
      </c>
      <c r="BM161" s="160" t="s">
        <v>241</v>
      </c>
    </row>
    <row r="162" spans="1:65" s="2" customFormat="1" ht="16.5" customHeight="1">
      <c r="A162" s="29"/>
      <c r="B162" s="147"/>
      <c r="C162" s="162" t="s">
        <v>242</v>
      </c>
      <c r="D162" s="162" t="s">
        <v>188</v>
      </c>
      <c r="E162" s="163" t="s">
        <v>243</v>
      </c>
      <c r="F162" s="164" t="s">
        <v>244</v>
      </c>
      <c r="G162" s="165" t="s">
        <v>202</v>
      </c>
      <c r="H162" s="166">
        <v>175</v>
      </c>
      <c r="I162" s="167"/>
      <c r="J162" s="168">
        <f t="shared" si="20"/>
        <v>0</v>
      </c>
      <c r="K162" s="169"/>
      <c r="L162" s="170"/>
      <c r="M162" s="171" t="s">
        <v>1</v>
      </c>
      <c r="N162" s="172" t="s">
        <v>40</v>
      </c>
      <c r="O162" s="58"/>
      <c r="P162" s="158">
        <f t="shared" si="21"/>
        <v>0</v>
      </c>
      <c r="Q162" s="158">
        <v>8.5000000000000006E-2</v>
      </c>
      <c r="R162" s="158">
        <f t="shared" si="22"/>
        <v>14.875000000000002</v>
      </c>
      <c r="S162" s="158">
        <v>0</v>
      </c>
      <c r="T162" s="159">
        <f t="shared" si="2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0" t="s">
        <v>134</v>
      </c>
      <c r="AT162" s="160" t="s">
        <v>188</v>
      </c>
      <c r="AU162" s="160" t="s">
        <v>123</v>
      </c>
      <c r="AY162" s="14" t="s">
        <v>116</v>
      </c>
      <c r="BE162" s="161">
        <f t="shared" si="24"/>
        <v>0</v>
      </c>
      <c r="BF162" s="161">
        <f t="shared" si="25"/>
        <v>0</v>
      </c>
      <c r="BG162" s="161">
        <f t="shared" si="26"/>
        <v>0</v>
      </c>
      <c r="BH162" s="161">
        <f t="shared" si="27"/>
        <v>0</v>
      </c>
      <c r="BI162" s="161">
        <f t="shared" si="28"/>
        <v>0</v>
      </c>
      <c r="BJ162" s="14" t="s">
        <v>123</v>
      </c>
      <c r="BK162" s="161">
        <f t="shared" si="29"/>
        <v>0</v>
      </c>
      <c r="BL162" s="14" t="s">
        <v>122</v>
      </c>
      <c r="BM162" s="160" t="s">
        <v>245</v>
      </c>
    </row>
    <row r="163" spans="1:65" s="2" customFormat="1" ht="24.2" customHeight="1">
      <c r="A163" s="29"/>
      <c r="B163" s="147"/>
      <c r="C163" s="162" t="s">
        <v>191</v>
      </c>
      <c r="D163" s="162" t="s">
        <v>188</v>
      </c>
      <c r="E163" s="163" t="s">
        <v>246</v>
      </c>
      <c r="F163" s="164" t="s">
        <v>247</v>
      </c>
      <c r="G163" s="165" t="s">
        <v>202</v>
      </c>
      <c r="H163" s="166">
        <v>98</v>
      </c>
      <c r="I163" s="167"/>
      <c r="J163" s="168">
        <f t="shared" si="20"/>
        <v>0</v>
      </c>
      <c r="K163" s="169"/>
      <c r="L163" s="170"/>
      <c r="M163" s="171" t="s">
        <v>1</v>
      </c>
      <c r="N163" s="172" t="s">
        <v>40</v>
      </c>
      <c r="O163" s="58"/>
      <c r="P163" s="158">
        <f t="shared" si="21"/>
        <v>0</v>
      </c>
      <c r="Q163" s="158">
        <v>0.09</v>
      </c>
      <c r="R163" s="158">
        <f t="shared" si="22"/>
        <v>8.82</v>
      </c>
      <c r="S163" s="158">
        <v>0</v>
      </c>
      <c r="T163" s="159">
        <f t="shared" si="2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0" t="s">
        <v>134</v>
      </c>
      <c r="AT163" s="160" t="s">
        <v>188</v>
      </c>
      <c r="AU163" s="160" t="s">
        <v>123</v>
      </c>
      <c r="AY163" s="14" t="s">
        <v>116</v>
      </c>
      <c r="BE163" s="161">
        <f t="shared" si="24"/>
        <v>0</v>
      </c>
      <c r="BF163" s="161">
        <f t="shared" si="25"/>
        <v>0</v>
      </c>
      <c r="BG163" s="161">
        <f t="shared" si="26"/>
        <v>0</v>
      </c>
      <c r="BH163" s="161">
        <f t="shared" si="27"/>
        <v>0</v>
      </c>
      <c r="BI163" s="161">
        <f t="shared" si="28"/>
        <v>0</v>
      </c>
      <c r="BJ163" s="14" t="s">
        <v>123</v>
      </c>
      <c r="BK163" s="161">
        <f t="shared" si="29"/>
        <v>0</v>
      </c>
      <c r="BL163" s="14" t="s">
        <v>122</v>
      </c>
      <c r="BM163" s="160" t="s">
        <v>248</v>
      </c>
    </row>
    <row r="164" spans="1:65" s="2" customFormat="1" ht="16.5" customHeight="1">
      <c r="A164" s="29"/>
      <c r="B164" s="147"/>
      <c r="C164" s="162" t="s">
        <v>249</v>
      </c>
      <c r="D164" s="162" t="s">
        <v>188</v>
      </c>
      <c r="E164" s="163" t="s">
        <v>250</v>
      </c>
      <c r="F164" s="164" t="s">
        <v>251</v>
      </c>
      <c r="G164" s="165" t="s">
        <v>202</v>
      </c>
      <c r="H164" s="166">
        <v>3.5</v>
      </c>
      <c r="I164" s="167"/>
      <c r="J164" s="168">
        <f t="shared" si="20"/>
        <v>0</v>
      </c>
      <c r="K164" s="169"/>
      <c r="L164" s="170"/>
      <c r="M164" s="171" t="s">
        <v>1</v>
      </c>
      <c r="N164" s="172" t="s">
        <v>40</v>
      </c>
      <c r="O164" s="58"/>
      <c r="P164" s="158">
        <f t="shared" si="21"/>
        <v>0</v>
      </c>
      <c r="Q164" s="158">
        <v>8.5000000000000006E-2</v>
      </c>
      <c r="R164" s="158">
        <f t="shared" si="22"/>
        <v>0.29750000000000004</v>
      </c>
      <c r="S164" s="158">
        <v>0</v>
      </c>
      <c r="T164" s="159">
        <f t="shared" si="2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0" t="s">
        <v>134</v>
      </c>
      <c r="AT164" s="160" t="s">
        <v>188</v>
      </c>
      <c r="AU164" s="160" t="s">
        <v>123</v>
      </c>
      <c r="AY164" s="14" t="s">
        <v>116</v>
      </c>
      <c r="BE164" s="161">
        <f t="shared" si="24"/>
        <v>0</v>
      </c>
      <c r="BF164" s="161">
        <f t="shared" si="25"/>
        <v>0</v>
      </c>
      <c r="BG164" s="161">
        <f t="shared" si="26"/>
        <v>0</v>
      </c>
      <c r="BH164" s="161">
        <f t="shared" si="27"/>
        <v>0</v>
      </c>
      <c r="BI164" s="161">
        <f t="shared" si="28"/>
        <v>0</v>
      </c>
      <c r="BJ164" s="14" t="s">
        <v>123</v>
      </c>
      <c r="BK164" s="161">
        <f t="shared" si="29"/>
        <v>0</v>
      </c>
      <c r="BL164" s="14" t="s">
        <v>122</v>
      </c>
      <c r="BM164" s="160" t="s">
        <v>252</v>
      </c>
    </row>
    <row r="165" spans="1:65" s="2" customFormat="1" ht="37.9" customHeight="1">
      <c r="A165" s="29"/>
      <c r="B165" s="147"/>
      <c r="C165" s="148" t="s">
        <v>233</v>
      </c>
      <c r="D165" s="148" t="s">
        <v>118</v>
      </c>
      <c r="E165" s="149" t="s">
        <v>253</v>
      </c>
      <c r="F165" s="150" t="s">
        <v>254</v>
      </c>
      <c r="G165" s="151" t="s">
        <v>133</v>
      </c>
      <c r="H165" s="152">
        <v>2</v>
      </c>
      <c r="I165" s="153"/>
      <c r="J165" s="154">
        <f t="shared" si="20"/>
        <v>0</v>
      </c>
      <c r="K165" s="155"/>
      <c r="L165" s="30"/>
      <c r="M165" s="156" t="s">
        <v>1</v>
      </c>
      <c r="N165" s="157" t="s">
        <v>40</v>
      </c>
      <c r="O165" s="58"/>
      <c r="P165" s="158">
        <f t="shared" si="21"/>
        <v>0</v>
      </c>
      <c r="Q165" s="158">
        <v>0</v>
      </c>
      <c r="R165" s="158">
        <f t="shared" si="22"/>
        <v>0</v>
      </c>
      <c r="S165" s="158">
        <v>0</v>
      </c>
      <c r="T165" s="159">
        <f t="shared" si="2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0" t="s">
        <v>122</v>
      </c>
      <c r="AT165" s="160" t="s">
        <v>118</v>
      </c>
      <c r="AU165" s="160" t="s">
        <v>123</v>
      </c>
      <c r="AY165" s="14" t="s">
        <v>116</v>
      </c>
      <c r="BE165" s="161">
        <f t="shared" si="24"/>
        <v>0</v>
      </c>
      <c r="BF165" s="161">
        <f t="shared" si="25"/>
        <v>0</v>
      </c>
      <c r="BG165" s="161">
        <f t="shared" si="26"/>
        <v>0</v>
      </c>
      <c r="BH165" s="161">
        <f t="shared" si="27"/>
        <v>0</v>
      </c>
      <c r="BI165" s="161">
        <f t="shared" si="28"/>
        <v>0</v>
      </c>
      <c r="BJ165" s="14" t="s">
        <v>123</v>
      </c>
      <c r="BK165" s="161">
        <f t="shared" si="29"/>
        <v>0</v>
      </c>
      <c r="BL165" s="14" t="s">
        <v>122</v>
      </c>
      <c r="BM165" s="160" t="s">
        <v>255</v>
      </c>
    </row>
    <row r="166" spans="1:65" s="2" customFormat="1" ht="21.75" customHeight="1">
      <c r="A166" s="29"/>
      <c r="B166" s="147"/>
      <c r="C166" s="162" t="s">
        <v>256</v>
      </c>
      <c r="D166" s="162" t="s">
        <v>188</v>
      </c>
      <c r="E166" s="163" t="s">
        <v>257</v>
      </c>
      <c r="F166" s="164" t="s">
        <v>258</v>
      </c>
      <c r="G166" s="165" t="s">
        <v>133</v>
      </c>
      <c r="H166" s="166">
        <v>2.2000000000000002</v>
      </c>
      <c r="I166" s="167"/>
      <c r="J166" s="168">
        <f t="shared" si="20"/>
        <v>0</v>
      </c>
      <c r="K166" s="169"/>
      <c r="L166" s="170"/>
      <c r="M166" s="171" t="s">
        <v>1</v>
      </c>
      <c r="N166" s="172" t="s">
        <v>40</v>
      </c>
      <c r="O166" s="58"/>
      <c r="P166" s="158">
        <f t="shared" si="21"/>
        <v>0</v>
      </c>
      <c r="Q166" s="158">
        <v>8.0000000000000002E-3</v>
      </c>
      <c r="R166" s="158">
        <f t="shared" si="22"/>
        <v>1.7600000000000001E-2</v>
      </c>
      <c r="S166" s="158">
        <v>0</v>
      </c>
      <c r="T166" s="159">
        <f t="shared" si="2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0" t="s">
        <v>134</v>
      </c>
      <c r="AT166" s="160" t="s">
        <v>188</v>
      </c>
      <c r="AU166" s="160" t="s">
        <v>123</v>
      </c>
      <c r="AY166" s="14" t="s">
        <v>116</v>
      </c>
      <c r="BE166" s="161">
        <f t="shared" si="24"/>
        <v>0</v>
      </c>
      <c r="BF166" s="161">
        <f t="shared" si="25"/>
        <v>0</v>
      </c>
      <c r="BG166" s="161">
        <f t="shared" si="26"/>
        <v>0</v>
      </c>
      <c r="BH166" s="161">
        <f t="shared" si="27"/>
        <v>0</v>
      </c>
      <c r="BI166" s="161">
        <f t="shared" si="28"/>
        <v>0</v>
      </c>
      <c r="BJ166" s="14" t="s">
        <v>123</v>
      </c>
      <c r="BK166" s="161">
        <f t="shared" si="29"/>
        <v>0</v>
      </c>
      <c r="BL166" s="14" t="s">
        <v>122</v>
      </c>
      <c r="BM166" s="160" t="s">
        <v>259</v>
      </c>
    </row>
    <row r="167" spans="1:65" s="2" customFormat="1" ht="24.2" customHeight="1">
      <c r="A167" s="29"/>
      <c r="B167" s="147"/>
      <c r="C167" s="148" t="s">
        <v>183</v>
      </c>
      <c r="D167" s="148" t="s">
        <v>118</v>
      </c>
      <c r="E167" s="149" t="s">
        <v>260</v>
      </c>
      <c r="F167" s="150" t="s">
        <v>261</v>
      </c>
      <c r="G167" s="151" t="s">
        <v>202</v>
      </c>
      <c r="H167" s="152">
        <v>1</v>
      </c>
      <c r="I167" s="153"/>
      <c r="J167" s="154">
        <f t="shared" si="20"/>
        <v>0</v>
      </c>
      <c r="K167" s="155"/>
      <c r="L167" s="30"/>
      <c r="M167" s="156" t="s">
        <v>1</v>
      </c>
      <c r="N167" s="157" t="s">
        <v>40</v>
      </c>
      <c r="O167" s="58"/>
      <c r="P167" s="158">
        <f t="shared" si="21"/>
        <v>0</v>
      </c>
      <c r="Q167" s="158">
        <v>0</v>
      </c>
      <c r="R167" s="158">
        <f t="shared" si="22"/>
        <v>0</v>
      </c>
      <c r="S167" s="158">
        <v>0</v>
      </c>
      <c r="T167" s="159">
        <f t="shared" si="2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60" t="s">
        <v>122</v>
      </c>
      <c r="AT167" s="160" t="s">
        <v>118</v>
      </c>
      <c r="AU167" s="160" t="s">
        <v>123</v>
      </c>
      <c r="AY167" s="14" t="s">
        <v>116</v>
      </c>
      <c r="BE167" s="161">
        <f t="shared" si="24"/>
        <v>0</v>
      </c>
      <c r="BF167" s="161">
        <f t="shared" si="25"/>
        <v>0</v>
      </c>
      <c r="BG167" s="161">
        <f t="shared" si="26"/>
        <v>0</v>
      </c>
      <c r="BH167" s="161">
        <f t="shared" si="27"/>
        <v>0</v>
      </c>
      <c r="BI167" s="161">
        <f t="shared" si="28"/>
        <v>0</v>
      </c>
      <c r="BJ167" s="14" t="s">
        <v>123</v>
      </c>
      <c r="BK167" s="161">
        <f t="shared" si="29"/>
        <v>0</v>
      </c>
      <c r="BL167" s="14" t="s">
        <v>122</v>
      </c>
      <c r="BM167" s="160" t="s">
        <v>262</v>
      </c>
    </row>
    <row r="168" spans="1:65" s="2" customFormat="1" ht="24.2" customHeight="1">
      <c r="A168" s="29"/>
      <c r="B168" s="147"/>
      <c r="C168" s="148" t="s">
        <v>263</v>
      </c>
      <c r="D168" s="148" t="s">
        <v>118</v>
      </c>
      <c r="E168" s="149" t="s">
        <v>264</v>
      </c>
      <c r="F168" s="150" t="s">
        <v>265</v>
      </c>
      <c r="G168" s="151" t="s">
        <v>202</v>
      </c>
      <c r="H168" s="152">
        <v>2</v>
      </c>
      <c r="I168" s="153"/>
      <c r="J168" s="154">
        <f t="shared" si="20"/>
        <v>0</v>
      </c>
      <c r="K168" s="155"/>
      <c r="L168" s="30"/>
      <c r="M168" s="156" t="s">
        <v>1</v>
      </c>
      <c r="N168" s="157" t="s">
        <v>40</v>
      </c>
      <c r="O168" s="58"/>
      <c r="P168" s="158">
        <f t="shared" si="21"/>
        <v>0</v>
      </c>
      <c r="Q168" s="158">
        <v>0</v>
      </c>
      <c r="R168" s="158">
        <f t="shared" si="22"/>
        <v>0</v>
      </c>
      <c r="S168" s="158">
        <v>0</v>
      </c>
      <c r="T168" s="159">
        <f t="shared" si="2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0" t="s">
        <v>122</v>
      </c>
      <c r="AT168" s="160" t="s">
        <v>118</v>
      </c>
      <c r="AU168" s="160" t="s">
        <v>123</v>
      </c>
      <c r="AY168" s="14" t="s">
        <v>116</v>
      </c>
      <c r="BE168" s="161">
        <f t="shared" si="24"/>
        <v>0</v>
      </c>
      <c r="BF168" s="161">
        <f t="shared" si="25"/>
        <v>0</v>
      </c>
      <c r="BG168" s="161">
        <f t="shared" si="26"/>
        <v>0</v>
      </c>
      <c r="BH168" s="161">
        <f t="shared" si="27"/>
        <v>0</v>
      </c>
      <c r="BI168" s="161">
        <f t="shared" si="28"/>
        <v>0</v>
      </c>
      <c r="BJ168" s="14" t="s">
        <v>123</v>
      </c>
      <c r="BK168" s="161">
        <f t="shared" si="29"/>
        <v>0</v>
      </c>
      <c r="BL168" s="14" t="s">
        <v>122</v>
      </c>
      <c r="BM168" s="160" t="s">
        <v>266</v>
      </c>
    </row>
    <row r="169" spans="1:65" s="2" customFormat="1" ht="24.2" customHeight="1">
      <c r="A169" s="29"/>
      <c r="B169" s="147"/>
      <c r="C169" s="148" t="s">
        <v>267</v>
      </c>
      <c r="D169" s="148" t="s">
        <v>118</v>
      </c>
      <c r="E169" s="149" t="s">
        <v>268</v>
      </c>
      <c r="F169" s="150" t="s">
        <v>269</v>
      </c>
      <c r="G169" s="151" t="s">
        <v>159</v>
      </c>
      <c r="H169" s="152">
        <v>16.963999999999999</v>
      </c>
      <c r="I169" s="153"/>
      <c r="J169" s="154">
        <f t="shared" si="20"/>
        <v>0</v>
      </c>
      <c r="K169" s="155"/>
      <c r="L169" s="30"/>
      <c r="M169" s="156" t="s">
        <v>1</v>
      </c>
      <c r="N169" s="157" t="s">
        <v>40</v>
      </c>
      <c r="O169" s="58"/>
      <c r="P169" s="158">
        <f t="shared" si="21"/>
        <v>0</v>
      </c>
      <c r="Q169" s="158">
        <v>0</v>
      </c>
      <c r="R169" s="158">
        <f t="shared" si="22"/>
        <v>0</v>
      </c>
      <c r="S169" s="158">
        <v>0</v>
      </c>
      <c r="T169" s="159">
        <f t="shared" si="2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0" t="s">
        <v>122</v>
      </c>
      <c r="AT169" s="160" t="s">
        <v>118</v>
      </c>
      <c r="AU169" s="160" t="s">
        <v>123</v>
      </c>
      <c r="AY169" s="14" t="s">
        <v>116</v>
      </c>
      <c r="BE169" s="161">
        <f t="shared" si="24"/>
        <v>0</v>
      </c>
      <c r="BF169" s="161">
        <f t="shared" si="25"/>
        <v>0</v>
      </c>
      <c r="BG169" s="161">
        <f t="shared" si="26"/>
        <v>0</v>
      </c>
      <c r="BH169" s="161">
        <f t="shared" si="27"/>
        <v>0</v>
      </c>
      <c r="BI169" s="161">
        <f t="shared" si="28"/>
        <v>0</v>
      </c>
      <c r="BJ169" s="14" t="s">
        <v>123</v>
      </c>
      <c r="BK169" s="161">
        <f t="shared" si="29"/>
        <v>0</v>
      </c>
      <c r="BL169" s="14" t="s">
        <v>122</v>
      </c>
      <c r="BM169" s="160" t="s">
        <v>270</v>
      </c>
    </row>
    <row r="170" spans="1:65" s="2" customFormat="1" ht="21.75" customHeight="1">
      <c r="A170" s="29"/>
      <c r="B170" s="147"/>
      <c r="C170" s="148" t="s">
        <v>207</v>
      </c>
      <c r="D170" s="148" t="s">
        <v>118</v>
      </c>
      <c r="E170" s="149" t="s">
        <v>271</v>
      </c>
      <c r="F170" s="150" t="s">
        <v>272</v>
      </c>
      <c r="G170" s="151" t="s">
        <v>159</v>
      </c>
      <c r="H170" s="152">
        <v>16.963999999999999</v>
      </c>
      <c r="I170" s="153"/>
      <c r="J170" s="154">
        <f t="shared" si="20"/>
        <v>0</v>
      </c>
      <c r="K170" s="155"/>
      <c r="L170" s="30"/>
      <c r="M170" s="156" t="s">
        <v>1</v>
      </c>
      <c r="N170" s="157" t="s">
        <v>40</v>
      </c>
      <c r="O170" s="58"/>
      <c r="P170" s="158">
        <f t="shared" si="21"/>
        <v>0</v>
      </c>
      <c r="Q170" s="158">
        <v>0</v>
      </c>
      <c r="R170" s="158">
        <f t="shared" si="22"/>
        <v>0</v>
      </c>
      <c r="S170" s="158">
        <v>0</v>
      </c>
      <c r="T170" s="159">
        <f t="shared" si="2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60" t="s">
        <v>122</v>
      </c>
      <c r="AT170" s="160" t="s">
        <v>118</v>
      </c>
      <c r="AU170" s="160" t="s">
        <v>123</v>
      </c>
      <c r="AY170" s="14" t="s">
        <v>116</v>
      </c>
      <c r="BE170" s="161">
        <f t="shared" si="24"/>
        <v>0</v>
      </c>
      <c r="BF170" s="161">
        <f t="shared" si="25"/>
        <v>0</v>
      </c>
      <c r="BG170" s="161">
        <f t="shared" si="26"/>
        <v>0</v>
      </c>
      <c r="BH170" s="161">
        <f t="shared" si="27"/>
        <v>0</v>
      </c>
      <c r="BI170" s="161">
        <f t="shared" si="28"/>
        <v>0</v>
      </c>
      <c r="BJ170" s="14" t="s">
        <v>123</v>
      </c>
      <c r="BK170" s="161">
        <f t="shared" si="29"/>
        <v>0</v>
      </c>
      <c r="BL170" s="14" t="s">
        <v>122</v>
      </c>
      <c r="BM170" s="160" t="s">
        <v>273</v>
      </c>
    </row>
    <row r="171" spans="1:65" s="2" customFormat="1" ht="24.2" customHeight="1">
      <c r="A171" s="29"/>
      <c r="B171" s="147"/>
      <c r="C171" s="148" t="s">
        <v>274</v>
      </c>
      <c r="D171" s="148" t="s">
        <v>118</v>
      </c>
      <c r="E171" s="149" t="s">
        <v>275</v>
      </c>
      <c r="F171" s="150" t="s">
        <v>276</v>
      </c>
      <c r="G171" s="151" t="s">
        <v>159</v>
      </c>
      <c r="H171" s="152">
        <v>7.83</v>
      </c>
      <c r="I171" s="153"/>
      <c r="J171" s="154">
        <f t="shared" si="20"/>
        <v>0</v>
      </c>
      <c r="K171" s="155"/>
      <c r="L171" s="30"/>
      <c r="M171" s="156" t="s">
        <v>1</v>
      </c>
      <c r="N171" s="157" t="s">
        <v>40</v>
      </c>
      <c r="O171" s="58"/>
      <c r="P171" s="158">
        <f t="shared" si="21"/>
        <v>0</v>
      </c>
      <c r="Q171" s="158">
        <v>0</v>
      </c>
      <c r="R171" s="158">
        <f t="shared" si="22"/>
        <v>0</v>
      </c>
      <c r="S171" s="158">
        <v>0</v>
      </c>
      <c r="T171" s="159">
        <f t="shared" si="2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60" t="s">
        <v>122</v>
      </c>
      <c r="AT171" s="160" t="s">
        <v>118</v>
      </c>
      <c r="AU171" s="160" t="s">
        <v>123</v>
      </c>
      <c r="AY171" s="14" t="s">
        <v>116</v>
      </c>
      <c r="BE171" s="161">
        <f t="shared" si="24"/>
        <v>0</v>
      </c>
      <c r="BF171" s="161">
        <f t="shared" si="25"/>
        <v>0</v>
      </c>
      <c r="BG171" s="161">
        <f t="shared" si="26"/>
        <v>0</v>
      </c>
      <c r="BH171" s="161">
        <f t="shared" si="27"/>
        <v>0</v>
      </c>
      <c r="BI171" s="161">
        <f t="shared" si="28"/>
        <v>0</v>
      </c>
      <c r="BJ171" s="14" t="s">
        <v>123</v>
      </c>
      <c r="BK171" s="161">
        <f t="shared" si="29"/>
        <v>0</v>
      </c>
      <c r="BL171" s="14" t="s">
        <v>122</v>
      </c>
      <c r="BM171" s="160" t="s">
        <v>277</v>
      </c>
    </row>
    <row r="172" spans="1:65" s="12" customFormat="1" ht="22.9" customHeight="1">
      <c r="B172" s="134"/>
      <c r="D172" s="135" t="s">
        <v>73</v>
      </c>
      <c r="E172" s="145" t="s">
        <v>278</v>
      </c>
      <c r="F172" s="145" t="s">
        <v>279</v>
      </c>
      <c r="I172" s="137"/>
      <c r="J172" s="146">
        <f>BK172</f>
        <v>0</v>
      </c>
      <c r="L172" s="134"/>
      <c r="M172" s="139"/>
      <c r="N172" s="140"/>
      <c r="O172" s="140"/>
      <c r="P172" s="141">
        <f>P173</f>
        <v>0</v>
      </c>
      <c r="Q172" s="140"/>
      <c r="R172" s="141">
        <f>R173</f>
        <v>0</v>
      </c>
      <c r="S172" s="140"/>
      <c r="T172" s="142">
        <f>T173</f>
        <v>0</v>
      </c>
      <c r="AR172" s="135" t="s">
        <v>82</v>
      </c>
      <c r="AT172" s="143" t="s">
        <v>73</v>
      </c>
      <c r="AU172" s="143" t="s">
        <v>82</v>
      </c>
      <c r="AY172" s="135" t="s">
        <v>116</v>
      </c>
      <c r="BK172" s="144">
        <f>BK173</f>
        <v>0</v>
      </c>
    </row>
    <row r="173" spans="1:65" s="2" customFormat="1" ht="33" customHeight="1">
      <c r="A173" s="29"/>
      <c r="B173" s="147"/>
      <c r="C173" s="148" t="s">
        <v>203</v>
      </c>
      <c r="D173" s="148" t="s">
        <v>118</v>
      </c>
      <c r="E173" s="149" t="s">
        <v>280</v>
      </c>
      <c r="F173" s="150" t="s">
        <v>281</v>
      </c>
      <c r="G173" s="151" t="s">
        <v>159</v>
      </c>
      <c r="H173" s="152">
        <v>1001.651</v>
      </c>
      <c r="I173" s="153"/>
      <c r="J173" s="154">
        <f>ROUND(I173*H173,2)</f>
        <v>0</v>
      </c>
      <c r="K173" s="155"/>
      <c r="L173" s="30"/>
      <c r="M173" s="156" t="s">
        <v>1</v>
      </c>
      <c r="N173" s="157" t="s">
        <v>40</v>
      </c>
      <c r="O173" s="58"/>
      <c r="P173" s="158">
        <f>O173*H173</f>
        <v>0</v>
      </c>
      <c r="Q173" s="158">
        <v>0</v>
      </c>
      <c r="R173" s="158">
        <f>Q173*H173</f>
        <v>0</v>
      </c>
      <c r="S173" s="158">
        <v>0</v>
      </c>
      <c r="T173" s="159">
        <f>S173*H173</f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60" t="s">
        <v>122</v>
      </c>
      <c r="AT173" s="160" t="s">
        <v>118</v>
      </c>
      <c r="AU173" s="160" t="s">
        <v>123</v>
      </c>
      <c r="AY173" s="14" t="s">
        <v>116</v>
      </c>
      <c r="BE173" s="161">
        <f>IF(N173="základná",J173,0)</f>
        <v>0</v>
      </c>
      <c r="BF173" s="161">
        <f>IF(N173="znížená",J173,0)</f>
        <v>0</v>
      </c>
      <c r="BG173" s="161">
        <f>IF(N173="zákl. prenesená",J173,0)</f>
        <v>0</v>
      </c>
      <c r="BH173" s="161">
        <f>IF(N173="zníž. prenesená",J173,0)</f>
        <v>0</v>
      </c>
      <c r="BI173" s="161">
        <f>IF(N173="nulová",J173,0)</f>
        <v>0</v>
      </c>
      <c r="BJ173" s="14" t="s">
        <v>123</v>
      </c>
      <c r="BK173" s="161">
        <f>ROUND(I173*H173,2)</f>
        <v>0</v>
      </c>
      <c r="BL173" s="14" t="s">
        <v>122</v>
      </c>
      <c r="BM173" s="160" t="s">
        <v>282</v>
      </c>
    </row>
    <row r="174" spans="1:65" s="12" customFormat="1" ht="25.9" customHeight="1">
      <c r="B174" s="134"/>
      <c r="D174" s="135" t="s">
        <v>73</v>
      </c>
      <c r="E174" s="136" t="s">
        <v>283</v>
      </c>
      <c r="F174" s="136" t="s">
        <v>284</v>
      </c>
      <c r="I174" s="137"/>
      <c r="J174" s="138">
        <f>BK174</f>
        <v>0</v>
      </c>
      <c r="L174" s="134"/>
      <c r="M174" s="139"/>
      <c r="N174" s="140"/>
      <c r="O174" s="140"/>
      <c r="P174" s="141">
        <f>P175</f>
        <v>0</v>
      </c>
      <c r="Q174" s="140"/>
      <c r="R174" s="141">
        <f>R175</f>
        <v>0</v>
      </c>
      <c r="S174" s="140"/>
      <c r="T174" s="142">
        <f>T175</f>
        <v>0</v>
      </c>
      <c r="AR174" s="135" t="s">
        <v>139</v>
      </c>
      <c r="AT174" s="143" t="s">
        <v>73</v>
      </c>
      <c r="AU174" s="143" t="s">
        <v>74</v>
      </c>
      <c r="AY174" s="135" t="s">
        <v>116</v>
      </c>
      <c r="BK174" s="144">
        <f>BK175</f>
        <v>0</v>
      </c>
    </row>
    <row r="175" spans="1:65" s="12" customFormat="1" ht="22.9" customHeight="1">
      <c r="B175" s="134"/>
      <c r="D175" s="135" t="s">
        <v>73</v>
      </c>
      <c r="E175" s="145" t="s">
        <v>285</v>
      </c>
      <c r="F175" s="145" t="s">
        <v>286</v>
      </c>
      <c r="I175" s="137"/>
      <c r="J175" s="146">
        <f>BK175</f>
        <v>0</v>
      </c>
      <c r="L175" s="134"/>
      <c r="M175" s="139"/>
      <c r="N175" s="140"/>
      <c r="O175" s="140"/>
      <c r="P175" s="141">
        <f>SUM(P176:P178)</f>
        <v>0</v>
      </c>
      <c r="Q175" s="140"/>
      <c r="R175" s="141">
        <f>SUM(R176:R178)</f>
        <v>0</v>
      </c>
      <c r="S175" s="140"/>
      <c r="T175" s="142">
        <f>SUM(T176:T178)</f>
        <v>0</v>
      </c>
      <c r="AR175" s="135" t="s">
        <v>139</v>
      </c>
      <c r="AT175" s="143" t="s">
        <v>73</v>
      </c>
      <c r="AU175" s="143" t="s">
        <v>82</v>
      </c>
      <c r="AY175" s="135" t="s">
        <v>116</v>
      </c>
      <c r="BK175" s="144">
        <f>SUM(BK176:BK178)</f>
        <v>0</v>
      </c>
    </row>
    <row r="176" spans="1:65" s="2" customFormat="1" ht="44.25" customHeight="1">
      <c r="A176" s="29"/>
      <c r="B176" s="147"/>
      <c r="C176" s="148" t="s">
        <v>226</v>
      </c>
      <c r="D176" s="148" t="s">
        <v>118</v>
      </c>
      <c r="E176" s="149" t="s">
        <v>287</v>
      </c>
      <c r="F176" s="150" t="s">
        <v>288</v>
      </c>
      <c r="G176" s="151" t="s">
        <v>289</v>
      </c>
      <c r="H176" s="152">
        <v>1</v>
      </c>
      <c r="I176" s="153"/>
      <c r="J176" s="154">
        <f>ROUND(I176*H176,2)</f>
        <v>0</v>
      </c>
      <c r="K176" s="155"/>
      <c r="L176" s="30"/>
      <c r="M176" s="156" t="s">
        <v>1</v>
      </c>
      <c r="N176" s="157" t="s">
        <v>40</v>
      </c>
      <c r="O176" s="58"/>
      <c r="P176" s="158">
        <f>O176*H176</f>
        <v>0</v>
      </c>
      <c r="Q176" s="158">
        <v>0</v>
      </c>
      <c r="R176" s="158">
        <f>Q176*H176</f>
        <v>0</v>
      </c>
      <c r="S176" s="158">
        <v>0</v>
      </c>
      <c r="T176" s="159">
        <f>S176*H176</f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60" t="s">
        <v>122</v>
      </c>
      <c r="AT176" s="160" t="s">
        <v>118</v>
      </c>
      <c r="AU176" s="160" t="s">
        <v>123</v>
      </c>
      <c r="AY176" s="14" t="s">
        <v>116</v>
      </c>
      <c r="BE176" s="161">
        <f>IF(N176="základná",J176,0)</f>
        <v>0</v>
      </c>
      <c r="BF176" s="161">
        <f>IF(N176="znížená",J176,0)</f>
        <v>0</v>
      </c>
      <c r="BG176" s="161">
        <f>IF(N176="zákl. prenesená",J176,0)</f>
        <v>0</v>
      </c>
      <c r="BH176" s="161">
        <f>IF(N176="zníž. prenesená",J176,0)</f>
        <v>0</v>
      </c>
      <c r="BI176" s="161">
        <f>IF(N176="nulová",J176,0)</f>
        <v>0</v>
      </c>
      <c r="BJ176" s="14" t="s">
        <v>123</v>
      </c>
      <c r="BK176" s="161">
        <f>ROUND(I176*H176,2)</f>
        <v>0</v>
      </c>
      <c r="BL176" s="14" t="s">
        <v>122</v>
      </c>
      <c r="BM176" s="160" t="s">
        <v>290</v>
      </c>
    </row>
    <row r="177" spans="1:65" s="2" customFormat="1" ht="33" customHeight="1">
      <c r="A177" s="29"/>
      <c r="B177" s="147"/>
      <c r="C177" s="148" t="s">
        <v>291</v>
      </c>
      <c r="D177" s="148" t="s">
        <v>118</v>
      </c>
      <c r="E177" s="149" t="s">
        <v>292</v>
      </c>
      <c r="F177" s="150" t="s">
        <v>293</v>
      </c>
      <c r="G177" s="151" t="s">
        <v>289</v>
      </c>
      <c r="H177" s="152">
        <v>1</v>
      </c>
      <c r="I177" s="153"/>
      <c r="J177" s="154">
        <f>ROUND(I177*H177,2)</f>
        <v>0</v>
      </c>
      <c r="K177" s="155"/>
      <c r="L177" s="30"/>
      <c r="M177" s="156" t="s">
        <v>1</v>
      </c>
      <c r="N177" s="157" t="s">
        <v>40</v>
      </c>
      <c r="O177" s="58"/>
      <c r="P177" s="158">
        <f>O177*H177</f>
        <v>0</v>
      </c>
      <c r="Q177" s="158">
        <v>0</v>
      </c>
      <c r="R177" s="158">
        <f>Q177*H177</f>
        <v>0</v>
      </c>
      <c r="S177" s="158">
        <v>0</v>
      </c>
      <c r="T177" s="159">
        <f>S177*H177</f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60" t="s">
        <v>122</v>
      </c>
      <c r="AT177" s="160" t="s">
        <v>118</v>
      </c>
      <c r="AU177" s="160" t="s">
        <v>123</v>
      </c>
      <c r="AY177" s="14" t="s">
        <v>116</v>
      </c>
      <c r="BE177" s="161">
        <f>IF(N177="základná",J177,0)</f>
        <v>0</v>
      </c>
      <c r="BF177" s="161">
        <f>IF(N177="znížená",J177,0)</f>
        <v>0</v>
      </c>
      <c r="BG177" s="161">
        <f>IF(N177="zákl. prenesená",J177,0)</f>
        <v>0</v>
      </c>
      <c r="BH177" s="161">
        <f>IF(N177="zníž. prenesená",J177,0)</f>
        <v>0</v>
      </c>
      <c r="BI177" s="161">
        <f>IF(N177="nulová",J177,0)</f>
        <v>0</v>
      </c>
      <c r="BJ177" s="14" t="s">
        <v>123</v>
      </c>
      <c r="BK177" s="161">
        <f>ROUND(I177*H177,2)</f>
        <v>0</v>
      </c>
      <c r="BL177" s="14" t="s">
        <v>122</v>
      </c>
      <c r="BM177" s="160" t="s">
        <v>294</v>
      </c>
    </row>
    <row r="178" spans="1:65" s="2" customFormat="1" ht="24.2" customHeight="1">
      <c r="A178" s="29"/>
      <c r="B178" s="147"/>
      <c r="C178" s="148" t="s">
        <v>229</v>
      </c>
      <c r="D178" s="148" t="s">
        <v>118</v>
      </c>
      <c r="E178" s="149" t="s">
        <v>295</v>
      </c>
      <c r="F178" s="150" t="s">
        <v>296</v>
      </c>
      <c r="G178" s="151" t="s">
        <v>289</v>
      </c>
      <c r="H178" s="152">
        <v>1</v>
      </c>
      <c r="I178" s="153"/>
      <c r="J178" s="154">
        <f>ROUND(I178*H178,2)</f>
        <v>0</v>
      </c>
      <c r="K178" s="155"/>
      <c r="L178" s="30"/>
      <c r="M178" s="173" t="s">
        <v>1</v>
      </c>
      <c r="N178" s="174" t="s">
        <v>40</v>
      </c>
      <c r="O178" s="175"/>
      <c r="P178" s="176">
        <f>O178*H178</f>
        <v>0</v>
      </c>
      <c r="Q178" s="176">
        <v>0</v>
      </c>
      <c r="R178" s="176">
        <f>Q178*H178</f>
        <v>0</v>
      </c>
      <c r="S178" s="176">
        <v>0</v>
      </c>
      <c r="T178" s="177">
        <f>S178*H178</f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60" t="s">
        <v>122</v>
      </c>
      <c r="AT178" s="160" t="s">
        <v>118</v>
      </c>
      <c r="AU178" s="160" t="s">
        <v>123</v>
      </c>
      <c r="AY178" s="14" t="s">
        <v>116</v>
      </c>
      <c r="BE178" s="161">
        <f>IF(N178="základná",J178,0)</f>
        <v>0</v>
      </c>
      <c r="BF178" s="161">
        <f>IF(N178="znížená",J178,0)</f>
        <v>0</v>
      </c>
      <c r="BG178" s="161">
        <f>IF(N178="zákl. prenesená",J178,0)</f>
        <v>0</v>
      </c>
      <c r="BH178" s="161">
        <f>IF(N178="zníž. prenesená",J178,0)</f>
        <v>0</v>
      </c>
      <c r="BI178" s="161">
        <f>IF(N178="nulová",J178,0)</f>
        <v>0</v>
      </c>
      <c r="BJ178" s="14" t="s">
        <v>123</v>
      </c>
      <c r="BK178" s="161">
        <f>ROUND(I178*H178,2)</f>
        <v>0</v>
      </c>
      <c r="BL178" s="14" t="s">
        <v>122</v>
      </c>
      <c r="BM178" s="160" t="s">
        <v>297</v>
      </c>
    </row>
    <row r="179" spans="1:65" s="2" customFormat="1" ht="6.95" customHeight="1">
      <c r="A179" s="29"/>
      <c r="B179" s="47"/>
      <c r="C179" s="48"/>
      <c r="D179" s="48"/>
      <c r="E179" s="48"/>
      <c r="F179" s="48"/>
      <c r="G179" s="48"/>
      <c r="H179" s="48"/>
      <c r="I179" s="48"/>
      <c r="J179" s="48"/>
      <c r="K179" s="48"/>
      <c r="L179" s="30"/>
      <c r="M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</row>
  </sheetData>
  <autoFilter ref="C122:K178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8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78" t="s">
        <v>5</v>
      </c>
      <c r="M2" s="179"/>
      <c r="N2" s="179"/>
      <c r="O2" s="179"/>
      <c r="P2" s="179"/>
      <c r="Q2" s="179"/>
      <c r="R2" s="179"/>
      <c r="S2" s="179"/>
      <c r="T2" s="179"/>
      <c r="U2" s="179"/>
      <c r="V2" s="179"/>
      <c r="AT2" s="14" t="s">
        <v>86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87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21" t="str">
        <f>'Rekapitulácia stavby'!K6</f>
        <v>Parkovisko Na Hôrke</v>
      </c>
      <c r="F7" s="222"/>
      <c r="G7" s="222"/>
      <c r="H7" s="222"/>
      <c r="L7" s="17"/>
    </row>
    <row r="8" spans="1:46" s="2" customFormat="1" ht="12" customHeight="1">
      <c r="A8" s="29"/>
      <c r="B8" s="30"/>
      <c r="C8" s="29"/>
      <c r="D8" s="24" t="s">
        <v>88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190" t="s">
        <v>298</v>
      </c>
      <c r="F9" s="220"/>
      <c r="G9" s="220"/>
      <c r="H9" s="220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 t="str">
        <f>'Rekapitulácia stavby'!AN8</f>
        <v>27. 11. 2019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22</v>
      </c>
      <c r="E14" s="29"/>
      <c r="F14" s="29"/>
      <c r="G14" s="29"/>
      <c r="H14" s="29"/>
      <c r="I14" s="24" t="s">
        <v>23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24</v>
      </c>
      <c r="F15" s="29"/>
      <c r="G15" s="29"/>
      <c r="H15" s="29"/>
      <c r="I15" s="24" t="s">
        <v>25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26</v>
      </c>
      <c r="E17" s="29"/>
      <c r="F17" s="29"/>
      <c r="G17" s="29"/>
      <c r="H17" s="29"/>
      <c r="I17" s="24" t="s">
        <v>23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23" t="str">
        <f>'Rekapitulácia stavby'!E14</f>
        <v>Vyplň údaj</v>
      </c>
      <c r="F18" s="212"/>
      <c r="G18" s="212"/>
      <c r="H18" s="212"/>
      <c r="I18" s="24" t="s">
        <v>25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28</v>
      </c>
      <c r="E20" s="29"/>
      <c r="F20" s="29"/>
      <c r="G20" s="29"/>
      <c r="H20" s="29"/>
      <c r="I20" s="24" t="s">
        <v>23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29</v>
      </c>
      <c r="F21" s="29"/>
      <c r="G21" s="29"/>
      <c r="H21" s="29"/>
      <c r="I21" s="24" t="s">
        <v>25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23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25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16" t="s">
        <v>1</v>
      </c>
      <c r="F27" s="216"/>
      <c r="G27" s="216"/>
      <c r="H27" s="216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ROUND(J122,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ROUND((SUM(BE122:BE177)),  2)</f>
        <v>0</v>
      </c>
      <c r="G33" s="100"/>
      <c r="H33" s="100"/>
      <c r="I33" s="101">
        <v>0.2</v>
      </c>
      <c r="J33" s="99">
        <f>ROUND(((SUM(BE122:BE177))*I33),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ROUND((SUM(BF122:BF177)),  2)</f>
        <v>0</v>
      </c>
      <c r="G34" s="100"/>
      <c r="H34" s="100"/>
      <c r="I34" s="101">
        <v>0.2</v>
      </c>
      <c r="J34" s="99">
        <f>ROUND(((SUM(BF122:BF177))*I34),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ROUND((SUM(BG122:BG177)),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ROUND((SUM(BH122:BH177)),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ROUND((SUM(BI122:BI177)),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90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21" t="str">
        <f>E7</f>
        <v>Parkovisko Na Hôrke</v>
      </c>
      <c r="F85" s="222"/>
      <c r="G85" s="222"/>
      <c r="H85" s="222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88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190" t="str">
        <f>E9</f>
        <v>02 - Dažďová kanalizácia</v>
      </c>
      <c r="F87" s="220"/>
      <c r="G87" s="220"/>
      <c r="H87" s="220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>Na Hôrke, Nitra</v>
      </c>
      <c r="G89" s="29"/>
      <c r="H89" s="29"/>
      <c r="I89" s="24" t="s">
        <v>20</v>
      </c>
      <c r="J89" s="55" t="str">
        <f>IF(J12="","",J12)</f>
        <v>27. 11. 2019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22</v>
      </c>
      <c r="D91" s="29"/>
      <c r="E91" s="29"/>
      <c r="F91" s="22" t="str">
        <f>E15</f>
        <v>Mesto Nitra</v>
      </c>
      <c r="G91" s="29"/>
      <c r="H91" s="29"/>
      <c r="I91" s="24" t="s">
        <v>28</v>
      </c>
      <c r="J91" s="27" t="str">
        <f>E21</f>
        <v xml:space="preserve">Ing. Martin Kollár  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26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 xml:space="preserve">Ing. Martin Hrnčiar  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91</v>
      </c>
      <c r="D94" s="104"/>
      <c r="E94" s="104"/>
      <c r="F94" s="104"/>
      <c r="G94" s="104"/>
      <c r="H94" s="104"/>
      <c r="I94" s="104"/>
      <c r="J94" s="113" t="s">
        <v>92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93</v>
      </c>
      <c r="D96" s="29"/>
      <c r="E96" s="29"/>
      <c r="F96" s="29"/>
      <c r="G96" s="29"/>
      <c r="H96" s="29"/>
      <c r="I96" s="29"/>
      <c r="J96" s="71">
        <f>J122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94</v>
      </c>
    </row>
    <row r="97" spans="1:31" s="9" customFormat="1" ht="24.95" hidden="1" customHeight="1">
      <c r="B97" s="115"/>
      <c r="D97" s="116" t="s">
        <v>95</v>
      </c>
      <c r="E97" s="117"/>
      <c r="F97" s="117"/>
      <c r="G97" s="117"/>
      <c r="H97" s="117"/>
      <c r="I97" s="117"/>
      <c r="J97" s="118">
        <f>J123</f>
        <v>0</v>
      </c>
      <c r="L97" s="115"/>
    </row>
    <row r="98" spans="1:31" s="10" customFormat="1" ht="19.899999999999999" hidden="1" customHeight="1">
      <c r="B98" s="119"/>
      <c r="D98" s="120" t="s">
        <v>96</v>
      </c>
      <c r="E98" s="121"/>
      <c r="F98" s="121"/>
      <c r="G98" s="121"/>
      <c r="H98" s="121"/>
      <c r="I98" s="121"/>
      <c r="J98" s="122">
        <f>J124</f>
        <v>0</v>
      </c>
      <c r="L98" s="119"/>
    </row>
    <row r="99" spans="1:31" s="10" customFormat="1" ht="19.899999999999999" hidden="1" customHeight="1">
      <c r="B99" s="119"/>
      <c r="D99" s="120" t="s">
        <v>299</v>
      </c>
      <c r="E99" s="121"/>
      <c r="F99" s="121"/>
      <c r="G99" s="121"/>
      <c r="H99" s="121"/>
      <c r="I99" s="121"/>
      <c r="J99" s="122">
        <f>J138</f>
        <v>0</v>
      </c>
      <c r="L99" s="119"/>
    </row>
    <row r="100" spans="1:31" s="10" customFormat="1" ht="19.899999999999999" hidden="1" customHeight="1">
      <c r="B100" s="119"/>
      <c r="D100" s="120" t="s">
        <v>300</v>
      </c>
      <c r="E100" s="121"/>
      <c r="F100" s="121"/>
      <c r="G100" s="121"/>
      <c r="H100" s="121"/>
      <c r="I100" s="121"/>
      <c r="J100" s="122">
        <f>J142</f>
        <v>0</v>
      </c>
      <c r="L100" s="119"/>
    </row>
    <row r="101" spans="1:31" s="10" customFormat="1" ht="19.899999999999999" hidden="1" customHeight="1">
      <c r="B101" s="119"/>
      <c r="D101" s="120" t="s">
        <v>301</v>
      </c>
      <c r="E101" s="121"/>
      <c r="F101" s="121"/>
      <c r="G101" s="121"/>
      <c r="H101" s="121"/>
      <c r="I101" s="121"/>
      <c r="J101" s="122">
        <f>J149</f>
        <v>0</v>
      </c>
      <c r="L101" s="119"/>
    </row>
    <row r="102" spans="1:31" s="10" customFormat="1" ht="19.899999999999999" hidden="1" customHeight="1">
      <c r="B102" s="119"/>
      <c r="D102" s="120" t="s">
        <v>99</v>
      </c>
      <c r="E102" s="121"/>
      <c r="F102" s="121"/>
      <c r="G102" s="121"/>
      <c r="H102" s="121"/>
      <c r="I102" s="121"/>
      <c r="J102" s="122">
        <f>J176</f>
        <v>0</v>
      </c>
      <c r="L102" s="119"/>
    </row>
    <row r="103" spans="1:31" s="2" customFormat="1" ht="21.75" hidden="1" customHeight="1">
      <c r="A103" s="29"/>
      <c r="B103" s="30"/>
      <c r="C103" s="29"/>
      <c r="D103" s="29"/>
      <c r="E103" s="29"/>
      <c r="F103" s="29"/>
      <c r="G103" s="29"/>
      <c r="H103" s="29"/>
      <c r="I103" s="29"/>
      <c r="J103" s="29"/>
      <c r="K103" s="29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s="2" customFormat="1" ht="6.95" hidden="1" customHeight="1">
      <c r="A104" s="29"/>
      <c r="B104" s="47"/>
      <c r="C104" s="48"/>
      <c r="D104" s="48"/>
      <c r="E104" s="48"/>
      <c r="F104" s="48"/>
      <c r="G104" s="48"/>
      <c r="H104" s="48"/>
      <c r="I104" s="48"/>
      <c r="J104" s="48"/>
      <c r="K104" s="48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hidden="1"/>
    <row r="106" spans="1:31" hidden="1"/>
    <row r="107" spans="1:31" hidden="1"/>
    <row r="108" spans="1:31" s="2" customFormat="1" ht="6.95" customHeight="1">
      <c r="A108" s="29"/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24.95" customHeight="1">
      <c r="A109" s="29"/>
      <c r="B109" s="30"/>
      <c r="C109" s="18" t="s">
        <v>102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6.95" customHeight="1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14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221" t="str">
        <f>E7</f>
        <v>Parkovisko Na Hôrke</v>
      </c>
      <c r="F112" s="222"/>
      <c r="G112" s="222"/>
      <c r="H112" s="222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88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6.5" customHeight="1">
      <c r="A114" s="29"/>
      <c r="B114" s="30"/>
      <c r="C114" s="29"/>
      <c r="D114" s="29"/>
      <c r="E114" s="190" t="str">
        <f>E9</f>
        <v>02 - Dažďová kanalizácia</v>
      </c>
      <c r="F114" s="220"/>
      <c r="G114" s="220"/>
      <c r="H114" s="220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18</v>
      </c>
      <c r="D116" s="29"/>
      <c r="E116" s="29"/>
      <c r="F116" s="22" t="str">
        <f>F12</f>
        <v>Na Hôrke, Nitra</v>
      </c>
      <c r="G116" s="29"/>
      <c r="H116" s="29"/>
      <c r="I116" s="24" t="s">
        <v>20</v>
      </c>
      <c r="J116" s="55" t="str">
        <f>IF(J12="","",J12)</f>
        <v>27. 11. 2019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6.95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5.2" customHeight="1">
      <c r="A118" s="29"/>
      <c r="B118" s="30"/>
      <c r="C118" s="24" t="s">
        <v>22</v>
      </c>
      <c r="D118" s="29"/>
      <c r="E118" s="29"/>
      <c r="F118" s="22" t="str">
        <f>E15</f>
        <v>Mesto Nitra</v>
      </c>
      <c r="G118" s="29"/>
      <c r="H118" s="29"/>
      <c r="I118" s="24" t="s">
        <v>28</v>
      </c>
      <c r="J118" s="27" t="str">
        <f>E21</f>
        <v xml:space="preserve">Ing. Martin Kollár   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5.2" customHeight="1">
      <c r="A119" s="29"/>
      <c r="B119" s="30"/>
      <c r="C119" s="24" t="s">
        <v>26</v>
      </c>
      <c r="D119" s="29"/>
      <c r="E119" s="29"/>
      <c r="F119" s="22" t="str">
        <f>IF(E18="","",E18)</f>
        <v>Vyplň údaj</v>
      </c>
      <c r="G119" s="29"/>
      <c r="H119" s="29"/>
      <c r="I119" s="24" t="s">
        <v>31</v>
      </c>
      <c r="J119" s="27" t="str">
        <f>E24</f>
        <v xml:space="preserve">Ing. Martin Hrnčiar   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10.3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11" customFormat="1" ht="29.25" customHeight="1">
      <c r="A121" s="123"/>
      <c r="B121" s="124"/>
      <c r="C121" s="125" t="s">
        <v>103</v>
      </c>
      <c r="D121" s="126" t="s">
        <v>59</v>
      </c>
      <c r="E121" s="126" t="s">
        <v>55</v>
      </c>
      <c r="F121" s="126" t="s">
        <v>56</v>
      </c>
      <c r="G121" s="126" t="s">
        <v>104</v>
      </c>
      <c r="H121" s="126" t="s">
        <v>105</v>
      </c>
      <c r="I121" s="126" t="s">
        <v>106</v>
      </c>
      <c r="J121" s="127" t="s">
        <v>92</v>
      </c>
      <c r="K121" s="128" t="s">
        <v>107</v>
      </c>
      <c r="L121" s="129"/>
      <c r="M121" s="62" t="s">
        <v>1</v>
      </c>
      <c r="N121" s="63" t="s">
        <v>38</v>
      </c>
      <c r="O121" s="63" t="s">
        <v>108</v>
      </c>
      <c r="P121" s="63" t="s">
        <v>109</v>
      </c>
      <c r="Q121" s="63" t="s">
        <v>110</v>
      </c>
      <c r="R121" s="63" t="s">
        <v>111</v>
      </c>
      <c r="S121" s="63" t="s">
        <v>112</v>
      </c>
      <c r="T121" s="64" t="s">
        <v>113</v>
      </c>
      <c r="U121" s="123"/>
      <c r="V121" s="123"/>
      <c r="W121" s="123"/>
      <c r="X121" s="123"/>
      <c r="Y121" s="123"/>
      <c r="Z121" s="123"/>
      <c r="AA121" s="123"/>
      <c r="AB121" s="123"/>
      <c r="AC121" s="123"/>
      <c r="AD121" s="123"/>
      <c r="AE121" s="123"/>
    </row>
    <row r="122" spans="1:65" s="2" customFormat="1" ht="22.9" customHeight="1">
      <c r="A122" s="29"/>
      <c r="B122" s="30"/>
      <c r="C122" s="69" t="s">
        <v>93</v>
      </c>
      <c r="D122" s="29"/>
      <c r="E122" s="29"/>
      <c r="F122" s="29"/>
      <c r="G122" s="29"/>
      <c r="H122" s="29"/>
      <c r="I122" s="29"/>
      <c r="J122" s="130">
        <f>BK122</f>
        <v>0</v>
      </c>
      <c r="K122" s="29"/>
      <c r="L122" s="30"/>
      <c r="M122" s="65"/>
      <c r="N122" s="56"/>
      <c r="O122" s="66"/>
      <c r="P122" s="131">
        <f>P123</f>
        <v>0</v>
      </c>
      <c r="Q122" s="66"/>
      <c r="R122" s="131">
        <f>R123</f>
        <v>64.917109999999994</v>
      </c>
      <c r="S122" s="66"/>
      <c r="T122" s="132">
        <f>T123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T122" s="14" t="s">
        <v>73</v>
      </c>
      <c r="AU122" s="14" t="s">
        <v>94</v>
      </c>
      <c r="BK122" s="133">
        <f>BK123</f>
        <v>0</v>
      </c>
    </row>
    <row r="123" spans="1:65" s="12" customFormat="1" ht="25.9" customHeight="1">
      <c r="B123" s="134"/>
      <c r="D123" s="135" t="s">
        <v>73</v>
      </c>
      <c r="E123" s="136" t="s">
        <v>114</v>
      </c>
      <c r="F123" s="136" t="s">
        <v>115</v>
      </c>
      <c r="I123" s="137"/>
      <c r="J123" s="138">
        <f>BK123</f>
        <v>0</v>
      </c>
      <c r="L123" s="134"/>
      <c r="M123" s="139"/>
      <c r="N123" s="140"/>
      <c r="O123" s="140"/>
      <c r="P123" s="141">
        <f>P124+P138+P142+P149+P176</f>
        <v>0</v>
      </c>
      <c r="Q123" s="140"/>
      <c r="R123" s="141">
        <f>R124+R138+R142+R149+R176</f>
        <v>64.917109999999994</v>
      </c>
      <c r="S123" s="140"/>
      <c r="T123" s="142">
        <f>T124+T138+T142+T149+T176</f>
        <v>0</v>
      </c>
      <c r="AR123" s="135" t="s">
        <v>82</v>
      </c>
      <c r="AT123" s="143" t="s">
        <v>73</v>
      </c>
      <c r="AU123" s="143" t="s">
        <v>74</v>
      </c>
      <c r="AY123" s="135" t="s">
        <v>116</v>
      </c>
      <c r="BK123" s="144">
        <f>BK124+BK138+BK142+BK149+BK176</f>
        <v>0</v>
      </c>
    </row>
    <row r="124" spans="1:65" s="12" customFormat="1" ht="22.9" customHeight="1">
      <c r="B124" s="134"/>
      <c r="D124" s="135" t="s">
        <v>73</v>
      </c>
      <c r="E124" s="145" t="s">
        <v>82</v>
      </c>
      <c r="F124" s="145" t="s">
        <v>117</v>
      </c>
      <c r="I124" s="137"/>
      <c r="J124" s="146">
        <f>BK124</f>
        <v>0</v>
      </c>
      <c r="L124" s="134"/>
      <c r="M124" s="139"/>
      <c r="N124" s="140"/>
      <c r="O124" s="140"/>
      <c r="P124" s="141">
        <f>SUM(P125:P137)</f>
        <v>0</v>
      </c>
      <c r="Q124" s="140"/>
      <c r="R124" s="141">
        <f>SUM(R125:R137)</f>
        <v>40.180999999999997</v>
      </c>
      <c r="S124" s="140"/>
      <c r="T124" s="142">
        <f>SUM(T125:T137)</f>
        <v>0</v>
      </c>
      <c r="AR124" s="135" t="s">
        <v>82</v>
      </c>
      <c r="AT124" s="143" t="s">
        <v>73</v>
      </c>
      <c r="AU124" s="143" t="s">
        <v>82</v>
      </c>
      <c r="AY124" s="135" t="s">
        <v>116</v>
      </c>
      <c r="BK124" s="144">
        <f>SUM(BK125:BK137)</f>
        <v>0</v>
      </c>
    </row>
    <row r="125" spans="1:65" s="2" customFormat="1" ht="21.75" customHeight="1">
      <c r="A125" s="29"/>
      <c r="B125" s="147"/>
      <c r="C125" s="148" t="s">
        <v>82</v>
      </c>
      <c r="D125" s="148" t="s">
        <v>118</v>
      </c>
      <c r="E125" s="149" t="s">
        <v>302</v>
      </c>
      <c r="F125" s="150" t="s">
        <v>303</v>
      </c>
      <c r="G125" s="151" t="s">
        <v>137</v>
      </c>
      <c r="H125" s="152">
        <v>86.59</v>
      </c>
      <c r="I125" s="153"/>
      <c r="J125" s="154">
        <f t="shared" ref="J125:J137" si="0">ROUND(I125*H125,2)</f>
        <v>0</v>
      </c>
      <c r="K125" s="155"/>
      <c r="L125" s="30"/>
      <c r="M125" s="156" t="s">
        <v>1</v>
      </c>
      <c r="N125" s="157" t="s">
        <v>40</v>
      </c>
      <c r="O125" s="58"/>
      <c r="P125" s="158">
        <f t="shared" ref="P125:P137" si="1">O125*H125</f>
        <v>0</v>
      </c>
      <c r="Q125" s="158">
        <v>0</v>
      </c>
      <c r="R125" s="158">
        <f t="shared" ref="R125:R137" si="2">Q125*H125</f>
        <v>0</v>
      </c>
      <c r="S125" s="158">
        <v>0</v>
      </c>
      <c r="T125" s="159">
        <f t="shared" ref="T125:T137" si="3">S125*H125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60" t="s">
        <v>122</v>
      </c>
      <c r="AT125" s="160" t="s">
        <v>118</v>
      </c>
      <c r="AU125" s="160" t="s">
        <v>123</v>
      </c>
      <c r="AY125" s="14" t="s">
        <v>116</v>
      </c>
      <c r="BE125" s="161">
        <f t="shared" ref="BE125:BE137" si="4">IF(N125="základná",J125,0)</f>
        <v>0</v>
      </c>
      <c r="BF125" s="161">
        <f t="shared" ref="BF125:BF137" si="5">IF(N125="znížená",J125,0)</f>
        <v>0</v>
      </c>
      <c r="BG125" s="161">
        <f t="shared" ref="BG125:BG137" si="6">IF(N125="zákl. prenesená",J125,0)</f>
        <v>0</v>
      </c>
      <c r="BH125" s="161">
        <f t="shared" ref="BH125:BH137" si="7">IF(N125="zníž. prenesená",J125,0)</f>
        <v>0</v>
      </c>
      <c r="BI125" s="161">
        <f t="shared" ref="BI125:BI137" si="8">IF(N125="nulová",J125,0)</f>
        <v>0</v>
      </c>
      <c r="BJ125" s="14" t="s">
        <v>123</v>
      </c>
      <c r="BK125" s="161">
        <f t="shared" ref="BK125:BK137" si="9">ROUND(I125*H125,2)</f>
        <v>0</v>
      </c>
      <c r="BL125" s="14" t="s">
        <v>122</v>
      </c>
      <c r="BM125" s="160" t="s">
        <v>123</v>
      </c>
    </row>
    <row r="126" spans="1:65" s="2" customFormat="1" ht="24.2" customHeight="1">
      <c r="A126" s="29"/>
      <c r="B126" s="147"/>
      <c r="C126" s="148" t="s">
        <v>123</v>
      </c>
      <c r="D126" s="148" t="s">
        <v>118</v>
      </c>
      <c r="E126" s="149" t="s">
        <v>304</v>
      </c>
      <c r="F126" s="150" t="s">
        <v>305</v>
      </c>
      <c r="G126" s="151" t="s">
        <v>137</v>
      </c>
      <c r="H126" s="152">
        <v>86.59</v>
      </c>
      <c r="I126" s="153"/>
      <c r="J126" s="154">
        <f t="shared" si="0"/>
        <v>0</v>
      </c>
      <c r="K126" s="155"/>
      <c r="L126" s="30"/>
      <c r="M126" s="156" t="s">
        <v>1</v>
      </c>
      <c r="N126" s="157" t="s">
        <v>40</v>
      </c>
      <c r="O126" s="58"/>
      <c r="P126" s="158">
        <f t="shared" si="1"/>
        <v>0</v>
      </c>
      <c r="Q126" s="158">
        <v>0</v>
      </c>
      <c r="R126" s="158">
        <f t="shared" si="2"/>
        <v>0</v>
      </c>
      <c r="S126" s="158">
        <v>0</v>
      </c>
      <c r="T126" s="159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60" t="s">
        <v>122</v>
      </c>
      <c r="AT126" s="160" t="s">
        <v>118</v>
      </c>
      <c r="AU126" s="160" t="s">
        <v>123</v>
      </c>
      <c r="AY126" s="14" t="s">
        <v>116</v>
      </c>
      <c r="BE126" s="161">
        <f t="shared" si="4"/>
        <v>0</v>
      </c>
      <c r="BF126" s="161">
        <f t="shared" si="5"/>
        <v>0</v>
      </c>
      <c r="BG126" s="161">
        <f t="shared" si="6"/>
        <v>0</v>
      </c>
      <c r="BH126" s="161">
        <f t="shared" si="7"/>
        <v>0</v>
      </c>
      <c r="BI126" s="161">
        <f t="shared" si="8"/>
        <v>0</v>
      </c>
      <c r="BJ126" s="14" t="s">
        <v>123</v>
      </c>
      <c r="BK126" s="161">
        <f t="shared" si="9"/>
        <v>0</v>
      </c>
      <c r="BL126" s="14" t="s">
        <v>122</v>
      </c>
      <c r="BM126" s="160" t="s">
        <v>122</v>
      </c>
    </row>
    <row r="127" spans="1:65" s="2" customFormat="1" ht="24.2" customHeight="1">
      <c r="A127" s="29"/>
      <c r="B127" s="147"/>
      <c r="C127" s="148" t="s">
        <v>130</v>
      </c>
      <c r="D127" s="148" t="s">
        <v>118</v>
      </c>
      <c r="E127" s="149" t="s">
        <v>306</v>
      </c>
      <c r="F127" s="150" t="s">
        <v>307</v>
      </c>
      <c r="G127" s="151" t="s">
        <v>137</v>
      </c>
      <c r="H127" s="152">
        <v>44.64</v>
      </c>
      <c r="I127" s="153"/>
      <c r="J127" s="154">
        <f t="shared" si="0"/>
        <v>0</v>
      </c>
      <c r="K127" s="155"/>
      <c r="L127" s="30"/>
      <c r="M127" s="156" t="s">
        <v>1</v>
      </c>
      <c r="N127" s="157" t="s">
        <v>40</v>
      </c>
      <c r="O127" s="58"/>
      <c r="P127" s="158">
        <f t="shared" si="1"/>
        <v>0</v>
      </c>
      <c r="Q127" s="158">
        <v>0</v>
      </c>
      <c r="R127" s="158">
        <f t="shared" si="2"/>
        <v>0</v>
      </c>
      <c r="S127" s="158">
        <v>0</v>
      </c>
      <c r="T127" s="159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0" t="s">
        <v>122</v>
      </c>
      <c r="AT127" s="160" t="s">
        <v>118</v>
      </c>
      <c r="AU127" s="160" t="s">
        <v>123</v>
      </c>
      <c r="AY127" s="14" t="s">
        <v>116</v>
      </c>
      <c r="BE127" s="161">
        <f t="shared" si="4"/>
        <v>0</v>
      </c>
      <c r="BF127" s="161">
        <f t="shared" si="5"/>
        <v>0</v>
      </c>
      <c r="BG127" s="161">
        <f t="shared" si="6"/>
        <v>0</v>
      </c>
      <c r="BH127" s="161">
        <f t="shared" si="7"/>
        <v>0</v>
      </c>
      <c r="BI127" s="161">
        <f t="shared" si="8"/>
        <v>0</v>
      </c>
      <c r="BJ127" s="14" t="s">
        <v>123</v>
      </c>
      <c r="BK127" s="161">
        <f t="shared" si="9"/>
        <v>0</v>
      </c>
      <c r="BL127" s="14" t="s">
        <v>122</v>
      </c>
      <c r="BM127" s="160" t="s">
        <v>129</v>
      </c>
    </row>
    <row r="128" spans="1:65" s="2" customFormat="1" ht="37.9" customHeight="1">
      <c r="A128" s="29"/>
      <c r="B128" s="147"/>
      <c r="C128" s="148" t="s">
        <v>122</v>
      </c>
      <c r="D128" s="148" t="s">
        <v>118</v>
      </c>
      <c r="E128" s="149" t="s">
        <v>308</v>
      </c>
      <c r="F128" s="150" t="s">
        <v>309</v>
      </c>
      <c r="G128" s="151" t="s">
        <v>137</v>
      </c>
      <c r="H128" s="152">
        <v>44.64</v>
      </c>
      <c r="I128" s="153"/>
      <c r="J128" s="154">
        <f t="shared" si="0"/>
        <v>0</v>
      </c>
      <c r="K128" s="155"/>
      <c r="L128" s="30"/>
      <c r="M128" s="156" t="s">
        <v>1</v>
      </c>
      <c r="N128" s="157" t="s">
        <v>40</v>
      </c>
      <c r="O128" s="58"/>
      <c r="P128" s="158">
        <f t="shared" si="1"/>
        <v>0</v>
      </c>
      <c r="Q128" s="158">
        <v>0</v>
      </c>
      <c r="R128" s="158">
        <f t="shared" si="2"/>
        <v>0</v>
      </c>
      <c r="S128" s="158">
        <v>0</v>
      </c>
      <c r="T128" s="159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0" t="s">
        <v>122</v>
      </c>
      <c r="AT128" s="160" t="s">
        <v>118</v>
      </c>
      <c r="AU128" s="160" t="s">
        <v>123</v>
      </c>
      <c r="AY128" s="14" t="s">
        <v>116</v>
      </c>
      <c r="BE128" s="161">
        <f t="shared" si="4"/>
        <v>0</v>
      </c>
      <c r="BF128" s="161">
        <f t="shared" si="5"/>
        <v>0</v>
      </c>
      <c r="BG128" s="161">
        <f t="shared" si="6"/>
        <v>0</v>
      </c>
      <c r="BH128" s="161">
        <f t="shared" si="7"/>
        <v>0</v>
      </c>
      <c r="BI128" s="161">
        <f t="shared" si="8"/>
        <v>0</v>
      </c>
      <c r="BJ128" s="14" t="s">
        <v>123</v>
      </c>
      <c r="BK128" s="161">
        <f t="shared" si="9"/>
        <v>0</v>
      </c>
      <c r="BL128" s="14" t="s">
        <v>122</v>
      </c>
      <c r="BM128" s="160" t="s">
        <v>134</v>
      </c>
    </row>
    <row r="129" spans="1:65" s="2" customFormat="1" ht="24.2" customHeight="1">
      <c r="A129" s="29"/>
      <c r="B129" s="147"/>
      <c r="C129" s="148" t="s">
        <v>139</v>
      </c>
      <c r="D129" s="148" t="s">
        <v>118</v>
      </c>
      <c r="E129" s="149" t="s">
        <v>310</v>
      </c>
      <c r="F129" s="150" t="s">
        <v>311</v>
      </c>
      <c r="G129" s="151" t="s">
        <v>121</v>
      </c>
      <c r="H129" s="152">
        <v>26.8</v>
      </c>
      <c r="I129" s="153"/>
      <c r="J129" s="154">
        <f t="shared" si="0"/>
        <v>0</v>
      </c>
      <c r="K129" s="155"/>
      <c r="L129" s="30"/>
      <c r="M129" s="156" t="s">
        <v>1</v>
      </c>
      <c r="N129" s="157" t="s">
        <v>40</v>
      </c>
      <c r="O129" s="58"/>
      <c r="P129" s="158">
        <f t="shared" si="1"/>
        <v>0</v>
      </c>
      <c r="Q129" s="158">
        <v>9.7014925373134302E-4</v>
      </c>
      <c r="R129" s="158">
        <f t="shared" si="2"/>
        <v>2.5999999999999995E-2</v>
      </c>
      <c r="S129" s="158">
        <v>0</v>
      </c>
      <c r="T129" s="159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122</v>
      </c>
      <c r="AT129" s="160" t="s">
        <v>118</v>
      </c>
      <c r="AU129" s="160" t="s">
        <v>123</v>
      </c>
      <c r="AY129" s="14" t="s">
        <v>116</v>
      </c>
      <c r="BE129" s="161">
        <f t="shared" si="4"/>
        <v>0</v>
      </c>
      <c r="BF129" s="161">
        <f t="shared" si="5"/>
        <v>0</v>
      </c>
      <c r="BG129" s="161">
        <f t="shared" si="6"/>
        <v>0</v>
      </c>
      <c r="BH129" s="161">
        <f t="shared" si="7"/>
        <v>0</v>
      </c>
      <c r="BI129" s="161">
        <f t="shared" si="8"/>
        <v>0</v>
      </c>
      <c r="BJ129" s="14" t="s">
        <v>123</v>
      </c>
      <c r="BK129" s="161">
        <f t="shared" si="9"/>
        <v>0</v>
      </c>
      <c r="BL129" s="14" t="s">
        <v>122</v>
      </c>
      <c r="BM129" s="160" t="s">
        <v>138</v>
      </c>
    </row>
    <row r="130" spans="1:65" s="2" customFormat="1" ht="24.2" customHeight="1">
      <c r="A130" s="29"/>
      <c r="B130" s="147"/>
      <c r="C130" s="148" t="s">
        <v>129</v>
      </c>
      <c r="D130" s="148" t="s">
        <v>118</v>
      </c>
      <c r="E130" s="149" t="s">
        <v>312</v>
      </c>
      <c r="F130" s="150" t="s">
        <v>313</v>
      </c>
      <c r="G130" s="151" t="s">
        <v>121</v>
      </c>
      <c r="H130" s="152">
        <v>26.8</v>
      </c>
      <c r="I130" s="153"/>
      <c r="J130" s="154">
        <f t="shared" si="0"/>
        <v>0</v>
      </c>
      <c r="K130" s="155"/>
      <c r="L130" s="30"/>
      <c r="M130" s="156" t="s">
        <v>1</v>
      </c>
      <c r="N130" s="157" t="s">
        <v>40</v>
      </c>
      <c r="O130" s="58"/>
      <c r="P130" s="158">
        <f t="shared" si="1"/>
        <v>0</v>
      </c>
      <c r="Q130" s="158">
        <v>0</v>
      </c>
      <c r="R130" s="158">
        <f t="shared" si="2"/>
        <v>0</v>
      </c>
      <c r="S130" s="158">
        <v>0</v>
      </c>
      <c r="T130" s="159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122</v>
      </c>
      <c r="AT130" s="160" t="s">
        <v>118</v>
      </c>
      <c r="AU130" s="160" t="s">
        <v>123</v>
      </c>
      <c r="AY130" s="14" t="s">
        <v>116</v>
      </c>
      <c r="BE130" s="161">
        <f t="shared" si="4"/>
        <v>0</v>
      </c>
      <c r="BF130" s="161">
        <f t="shared" si="5"/>
        <v>0</v>
      </c>
      <c r="BG130" s="161">
        <f t="shared" si="6"/>
        <v>0</v>
      </c>
      <c r="BH130" s="161">
        <f t="shared" si="7"/>
        <v>0</v>
      </c>
      <c r="BI130" s="161">
        <f t="shared" si="8"/>
        <v>0</v>
      </c>
      <c r="BJ130" s="14" t="s">
        <v>123</v>
      </c>
      <c r="BK130" s="161">
        <f t="shared" si="9"/>
        <v>0</v>
      </c>
      <c r="BL130" s="14" t="s">
        <v>122</v>
      </c>
      <c r="BM130" s="160" t="s">
        <v>142</v>
      </c>
    </row>
    <row r="131" spans="1:65" s="2" customFormat="1" ht="33" customHeight="1">
      <c r="A131" s="29"/>
      <c r="B131" s="147"/>
      <c r="C131" s="148" t="s">
        <v>154</v>
      </c>
      <c r="D131" s="148" t="s">
        <v>118</v>
      </c>
      <c r="E131" s="149" t="s">
        <v>314</v>
      </c>
      <c r="F131" s="150" t="s">
        <v>315</v>
      </c>
      <c r="G131" s="151" t="s">
        <v>137</v>
      </c>
      <c r="H131" s="152">
        <v>157.476</v>
      </c>
      <c r="I131" s="153"/>
      <c r="J131" s="154">
        <f t="shared" si="0"/>
        <v>0</v>
      </c>
      <c r="K131" s="155"/>
      <c r="L131" s="30"/>
      <c r="M131" s="156" t="s">
        <v>1</v>
      </c>
      <c r="N131" s="157" t="s">
        <v>40</v>
      </c>
      <c r="O131" s="58"/>
      <c r="P131" s="158">
        <f t="shared" si="1"/>
        <v>0</v>
      </c>
      <c r="Q131" s="158">
        <v>0</v>
      </c>
      <c r="R131" s="158">
        <f t="shared" si="2"/>
        <v>0</v>
      </c>
      <c r="S131" s="158">
        <v>0</v>
      </c>
      <c r="T131" s="159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122</v>
      </c>
      <c r="AT131" s="160" t="s">
        <v>118</v>
      </c>
      <c r="AU131" s="160" t="s">
        <v>123</v>
      </c>
      <c r="AY131" s="14" t="s">
        <v>116</v>
      </c>
      <c r="BE131" s="161">
        <f t="shared" si="4"/>
        <v>0</v>
      </c>
      <c r="BF131" s="161">
        <f t="shared" si="5"/>
        <v>0</v>
      </c>
      <c r="BG131" s="161">
        <f t="shared" si="6"/>
        <v>0</v>
      </c>
      <c r="BH131" s="161">
        <f t="shared" si="7"/>
        <v>0</v>
      </c>
      <c r="BI131" s="161">
        <f t="shared" si="8"/>
        <v>0</v>
      </c>
      <c r="BJ131" s="14" t="s">
        <v>123</v>
      </c>
      <c r="BK131" s="161">
        <f t="shared" si="9"/>
        <v>0</v>
      </c>
      <c r="BL131" s="14" t="s">
        <v>122</v>
      </c>
      <c r="BM131" s="160" t="s">
        <v>146</v>
      </c>
    </row>
    <row r="132" spans="1:65" s="2" customFormat="1" ht="37.9" customHeight="1">
      <c r="A132" s="29"/>
      <c r="B132" s="147"/>
      <c r="C132" s="148" t="s">
        <v>134</v>
      </c>
      <c r="D132" s="148" t="s">
        <v>118</v>
      </c>
      <c r="E132" s="149" t="s">
        <v>316</v>
      </c>
      <c r="F132" s="150" t="s">
        <v>317</v>
      </c>
      <c r="G132" s="151" t="s">
        <v>137</v>
      </c>
      <c r="H132" s="152">
        <v>157.476</v>
      </c>
      <c r="I132" s="153"/>
      <c r="J132" s="154">
        <f t="shared" si="0"/>
        <v>0</v>
      </c>
      <c r="K132" s="155"/>
      <c r="L132" s="30"/>
      <c r="M132" s="156" t="s">
        <v>1</v>
      </c>
      <c r="N132" s="157" t="s">
        <v>40</v>
      </c>
      <c r="O132" s="58"/>
      <c r="P132" s="158">
        <f t="shared" si="1"/>
        <v>0</v>
      </c>
      <c r="Q132" s="158">
        <v>0</v>
      </c>
      <c r="R132" s="158">
        <f t="shared" si="2"/>
        <v>0</v>
      </c>
      <c r="S132" s="158">
        <v>0</v>
      </c>
      <c r="T132" s="159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122</v>
      </c>
      <c r="AT132" s="160" t="s">
        <v>118</v>
      </c>
      <c r="AU132" s="160" t="s">
        <v>123</v>
      </c>
      <c r="AY132" s="14" t="s">
        <v>116</v>
      </c>
      <c r="BE132" s="161">
        <f t="shared" si="4"/>
        <v>0</v>
      </c>
      <c r="BF132" s="161">
        <f t="shared" si="5"/>
        <v>0</v>
      </c>
      <c r="BG132" s="161">
        <f t="shared" si="6"/>
        <v>0</v>
      </c>
      <c r="BH132" s="161">
        <f t="shared" si="7"/>
        <v>0</v>
      </c>
      <c r="BI132" s="161">
        <f t="shared" si="8"/>
        <v>0</v>
      </c>
      <c r="BJ132" s="14" t="s">
        <v>123</v>
      </c>
      <c r="BK132" s="161">
        <f t="shared" si="9"/>
        <v>0</v>
      </c>
      <c r="BL132" s="14" t="s">
        <v>122</v>
      </c>
      <c r="BM132" s="160" t="s">
        <v>150</v>
      </c>
    </row>
    <row r="133" spans="1:65" s="2" customFormat="1" ht="24.2" customHeight="1">
      <c r="A133" s="29"/>
      <c r="B133" s="147"/>
      <c r="C133" s="148" t="s">
        <v>161</v>
      </c>
      <c r="D133" s="148" t="s">
        <v>118</v>
      </c>
      <c r="E133" s="149" t="s">
        <v>157</v>
      </c>
      <c r="F133" s="150" t="s">
        <v>158</v>
      </c>
      <c r="G133" s="151" t="s">
        <v>159</v>
      </c>
      <c r="H133" s="152">
        <v>251.96199999999999</v>
      </c>
      <c r="I133" s="153"/>
      <c r="J133" s="154">
        <f t="shared" si="0"/>
        <v>0</v>
      </c>
      <c r="K133" s="155"/>
      <c r="L133" s="30"/>
      <c r="M133" s="156" t="s">
        <v>1</v>
      </c>
      <c r="N133" s="157" t="s">
        <v>40</v>
      </c>
      <c r="O133" s="58"/>
      <c r="P133" s="158">
        <f t="shared" si="1"/>
        <v>0</v>
      </c>
      <c r="Q133" s="158">
        <v>0</v>
      </c>
      <c r="R133" s="158">
        <f t="shared" si="2"/>
        <v>0</v>
      </c>
      <c r="S133" s="158">
        <v>0</v>
      </c>
      <c r="T133" s="159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122</v>
      </c>
      <c r="AT133" s="160" t="s">
        <v>118</v>
      </c>
      <c r="AU133" s="160" t="s">
        <v>123</v>
      </c>
      <c r="AY133" s="14" t="s">
        <v>116</v>
      </c>
      <c r="BE133" s="161">
        <f t="shared" si="4"/>
        <v>0</v>
      </c>
      <c r="BF133" s="161">
        <f t="shared" si="5"/>
        <v>0</v>
      </c>
      <c r="BG133" s="161">
        <f t="shared" si="6"/>
        <v>0</v>
      </c>
      <c r="BH133" s="161">
        <f t="shared" si="7"/>
        <v>0</v>
      </c>
      <c r="BI133" s="161">
        <f t="shared" si="8"/>
        <v>0</v>
      </c>
      <c r="BJ133" s="14" t="s">
        <v>123</v>
      </c>
      <c r="BK133" s="161">
        <f t="shared" si="9"/>
        <v>0</v>
      </c>
      <c r="BL133" s="14" t="s">
        <v>122</v>
      </c>
      <c r="BM133" s="160" t="s">
        <v>153</v>
      </c>
    </row>
    <row r="134" spans="1:65" s="2" customFormat="1" ht="33" customHeight="1">
      <c r="A134" s="29"/>
      <c r="B134" s="147"/>
      <c r="C134" s="148" t="s">
        <v>138</v>
      </c>
      <c r="D134" s="148" t="s">
        <v>118</v>
      </c>
      <c r="E134" s="149" t="s">
        <v>318</v>
      </c>
      <c r="F134" s="150" t="s">
        <v>319</v>
      </c>
      <c r="G134" s="151" t="s">
        <v>137</v>
      </c>
      <c r="H134" s="152">
        <v>38.4</v>
      </c>
      <c r="I134" s="153"/>
      <c r="J134" s="154">
        <f t="shared" si="0"/>
        <v>0</v>
      </c>
      <c r="K134" s="155"/>
      <c r="L134" s="30"/>
      <c r="M134" s="156" t="s">
        <v>1</v>
      </c>
      <c r="N134" s="157" t="s">
        <v>40</v>
      </c>
      <c r="O134" s="58"/>
      <c r="P134" s="158">
        <f t="shared" si="1"/>
        <v>0</v>
      </c>
      <c r="Q134" s="158">
        <v>0</v>
      </c>
      <c r="R134" s="158">
        <f t="shared" si="2"/>
        <v>0</v>
      </c>
      <c r="S134" s="158">
        <v>0</v>
      </c>
      <c r="T134" s="159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122</v>
      </c>
      <c r="AT134" s="160" t="s">
        <v>118</v>
      </c>
      <c r="AU134" s="160" t="s">
        <v>123</v>
      </c>
      <c r="AY134" s="14" t="s">
        <v>116</v>
      </c>
      <c r="BE134" s="161">
        <f t="shared" si="4"/>
        <v>0</v>
      </c>
      <c r="BF134" s="161">
        <f t="shared" si="5"/>
        <v>0</v>
      </c>
      <c r="BG134" s="161">
        <f t="shared" si="6"/>
        <v>0</v>
      </c>
      <c r="BH134" s="161">
        <f t="shared" si="7"/>
        <v>0</v>
      </c>
      <c r="BI134" s="161">
        <f t="shared" si="8"/>
        <v>0</v>
      </c>
      <c r="BJ134" s="14" t="s">
        <v>123</v>
      </c>
      <c r="BK134" s="161">
        <f t="shared" si="9"/>
        <v>0</v>
      </c>
      <c r="BL134" s="14" t="s">
        <v>122</v>
      </c>
      <c r="BM134" s="160" t="s">
        <v>7</v>
      </c>
    </row>
    <row r="135" spans="1:65" s="2" customFormat="1" ht="16.5" customHeight="1">
      <c r="A135" s="29"/>
      <c r="B135" s="147"/>
      <c r="C135" s="162" t="s">
        <v>173</v>
      </c>
      <c r="D135" s="162" t="s">
        <v>188</v>
      </c>
      <c r="E135" s="163" t="s">
        <v>320</v>
      </c>
      <c r="F135" s="164" t="s">
        <v>321</v>
      </c>
      <c r="G135" s="165" t="s">
        <v>159</v>
      </c>
      <c r="H135" s="166">
        <v>20.067</v>
      </c>
      <c r="I135" s="167"/>
      <c r="J135" s="168">
        <f t="shared" si="0"/>
        <v>0</v>
      </c>
      <c r="K135" s="169"/>
      <c r="L135" s="170"/>
      <c r="M135" s="171" t="s">
        <v>1</v>
      </c>
      <c r="N135" s="172" t="s">
        <v>40</v>
      </c>
      <c r="O135" s="58"/>
      <c r="P135" s="158">
        <f t="shared" si="1"/>
        <v>0</v>
      </c>
      <c r="Q135" s="158">
        <v>1</v>
      </c>
      <c r="R135" s="158">
        <f t="shared" si="2"/>
        <v>20.067</v>
      </c>
      <c r="S135" s="158">
        <v>0</v>
      </c>
      <c r="T135" s="159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134</v>
      </c>
      <c r="AT135" s="160" t="s">
        <v>188</v>
      </c>
      <c r="AU135" s="160" t="s">
        <v>123</v>
      </c>
      <c r="AY135" s="14" t="s">
        <v>116</v>
      </c>
      <c r="BE135" s="161">
        <f t="shared" si="4"/>
        <v>0</v>
      </c>
      <c r="BF135" s="161">
        <f t="shared" si="5"/>
        <v>0</v>
      </c>
      <c r="BG135" s="161">
        <f t="shared" si="6"/>
        <v>0</v>
      </c>
      <c r="BH135" s="161">
        <f t="shared" si="7"/>
        <v>0</v>
      </c>
      <c r="BI135" s="161">
        <f t="shared" si="8"/>
        <v>0</v>
      </c>
      <c r="BJ135" s="14" t="s">
        <v>123</v>
      </c>
      <c r="BK135" s="161">
        <f t="shared" si="9"/>
        <v>0</v>
      </c>
      <c r="BL135" s="14" t="s">
        <v>122</v>
      </c>
      <c r="BM135" s="160" t="s">
        <v>160</v>
      </c>
    </row>
    <row r="136" spans="1:65" s="2" customFormat="1" ht="24.2" customHeight="1">
      <c r="A136" s="29"/>
      <c r="B136" s="147"/>
      <c r="C136" s="148" t="s">
        <v>142</v>
      </c>
      <c r="D136" s="148" t="s">
        <v>118</v>
      </c>
      <c r="E136" s="149" t="s">
        <v>322</v>
      </c>
      <c r="F136" s="150" t="s">
        <v>323</v>
      </c>
      <c r="G136" s="151" t="s">
        <v>137</v>
      </c>
      <c r="H136" s="152">
        <v>11.16</v>
      </c>
      <c r="I136" s="153"/>
      <c r="J136" s="154">
        <f t="shared" si="0"/>
        <v>0</v>
      </c>
      <c r="K136" s="155"/>
      <c r="L136" s="30"/>
      <c r="M136" s="156" t="s">
        <v>1</v>
      </c>
      <c r="N136" s="157" t="s">
        <v>40</v>
      </c>
      <c r="O136" s="58"/>
      <c r="P136" s="158">
        <f t="shared" si="1"/>
        <v>0</v>
      </c>
      <c r="Q136" s="158">
        <v>0</v>
      </c>
      <c r="R136" s="158">
        <f t="shared" si="2"/>
        <v>0</v>
      </c>
      <c r="S136" s="158">
        <v>0</v>
      </c>
      <c r="T136" s="159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122</v>
      </c>
      <c r="AT136" s="160" t="s">
        <v>118</v>
      </c>
      <c r="AU136" s="160" t="s">
        <v>123</v>
      </c>
      <c r="AY136" s="14" t="s">
        <v>116</v>
      </c>
      <c r="BE136" s="161">
        <f t="shared" si="4"/>
        <v>0</v>
      </c>
      <c r="BF136" s="161">
        <f t="shared" si="5"/>
        <v>0</v>
      </c>
      <c r="BG136" s="161">
        <f t="shared" si="6"/>
        <v>0</v>
      </c>
      <c r="BH136" s="161">
        <f t="shared" si="7"/>
        <v>0</v>
      </c>
      <c r="BI136" s="161">
        <f t="shared" si="8"/>
        <v>0</v>
      </c>
      <c r="BJ136" s="14" t="s">
        <v>123</v>
      </c>
      <c r="BK136" s="161">
        <f t="shared" si="9"/>
        <v>0</v>
      </c>
      <c r="BL136" s="14" t="s">
        <v>122</v>
      </c>
      <c r="BM136" s="160" t="s">
        <v>164</v>
      </c>
    </row>
    <row r="137" spans="1:65" s="2" customFormat="1" ht="16.5" customHeight="1">
      <c r="A137" s="29"/>
      <c r="B137" s="147"/>
      <c r="C137" s="162" t="s">
        <v>180</v>
      </c>
      <c r="D137" s="162" t="s">
        <v>188</v>
      </c>
      <c r="E137" s="163" t="s">
        <v>324</v>
      </c>
      <c r="F137" s="164" t="s">
        <v>325</v>
      </c>
      <c r="G137" s="165" t="s">
        <v>159</v>
      </c>
      <c r="H137" s="166">
        <v>20.088000000000001</v>
      </c>
      <c r="I137" s="167"/>
      <c r="J137" s="168">
        <f t="shared" si="0"/>
        <v>0</v>
      </c>
      <c r="K137" s="169"/>
      <c r="L137" s="170"/>
      <c r="M137" s="171" t="s">
        <v>1</v>
      </c>
      <c r="N137" s="172" t="s">
        <v>40</v>
      </c>
      <c r="O137" s="58"/>
      <c r="P137" s="158">
        <f t="shared" si="1"/>
        <v>0</v>
      </c>
      <c r="Q137" s="158">
        <v>1</v>
      </c>
      <c r="R137" s="158">
        <f t="shared" si="2"/>
        <v>20.088000000000001</v>
      </c>
      <c r="S137" s="158">
        <v>0</v>
      </c>
      <c r="T137" s="159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0" t="s">
        <v>134</v>
      </c>
      <c r="AT137" s="160" t="s">
        <v>188</v>
      </c>
      <c r="AU137" s="160" t="s">
        <v>123</v>
      </c>
      <c r="AY137" s="14" t="s">
        <v>116</v>
      </c>
      <c r="BE137" s="161">
        <f t="shared" si="4"/>
        <v>0</v>
      </c>
      <c r="BF137" s="161">
        <f t="shared" si="5"/>
        <v>0</v>
      </c>
      <c r="BG137" s="161">
        <f t="shared" si="6"/>
        <v>0</v>
      </c>
      <c r="BH137" s="161">
        <f t="shared" si="7"/>
        <v>0</v>
      </c>
      <c r="BI137" s="161">
        <f t="shared" si="8"/>
        <v>0</v>
      </c>
      <c r="BJ137" s="14" t="s">
        <v>123</v>
      </c>
      <c r="BK137" s="161">
        <f t="shared" si="9"/>
        <v>0</v>
      </c>
      <c r="BL137" s="14" t="s">
        <v>122</v>
      </c>
      <c r="BM137" s="160" t="s">
        <v>168</v>
      </c>
    </row>
    <row r="138" spans="1:65" s="12" customFormat="1" ht="22.9" customHeight="1">
      <c r="B138" s="134"/>
      <c r="D138" s="135" t="s">
        <v>73</v>
      </c>
      <c r="E138" s="145" t="s">
        <v>130</v>
      </c>
      <c r="F138" s="145" t="s">
        <v>326</v>
      </c>
      <c r="I138" s="137"/>
      <c r="J138" s="146">
        <f>BK138</f>
        <v>0</v>
      </c>
      <c r="L138" s="134"/>
      <c r="M138" s="139"/>
      <c r="N138" s="140"/>
      <c r="O138" s="140"/>
      <c r="P138" s="141">
        <f>SUM(P139:P141)</f>
        <v>0</v>
      </c>
      <c r="Q138" s="140"/>
      <c r="R138" s="141">
        <f>SUM(R139:R141)</f>
        <v>0.62597000000000003</v>
      </c>
      <c r="S138" s="140"/>
      <c r="T138" s="142">
        <f>SUM(T139:T141)</f>
        <v>0</v>
      </c>
      <c r="AR138" s="135" t="s">
        <v>82</v>
      </c>
      <c r="AT138" s="143" t="s">
        <v>73</v>
      </c>
      <c r="AU138" s="143" t="s">
        <v>82</v>
      </c>
      <c r="AY138" s="135" t="s">
        <v>116</v>
      </c>
      <c r="BK138" s="144">
        <f>SUM(BK139:BK141)</f>
        <v>0</v>
      </c>
    </row>
    <row r="139" spans="1:65" s="2" customFormat="1" ht="24.2" customHeight="1">
      <c r="A139" s="29"/>
      <c r="B139" s="147"/>
      <c r="C139" s="148" t="s">
        <v>146</v>
      </c>
      <c r="D139" s="148" t="s">
        <v>118</v>
      </c>
      <c r="E139" s="149" t="s">
        <v>327</v>
      </c>
      <c r="F139" s="150" t="s">
        <v>328</v>
      </c>
      <c r="G139" s="151" t="s">
        <v>202</v>
      </c>
      <c r="H139" s="152">
        <v>1</v>
      </c>
      <c r="I139" s="153"/>
      <c r="J139" s="154">
        <f>ROUND(I139*H139,2)</f>
        <v>0</v>
      </c>
      <c r="K139" s="155"/>
      <c r="L139" s="30"/>
      <c r="M139" s="156" t="s">
        <v>1</v>
      </c>
      <c r="N139" s="157" t="s">
        <v>40</v>
      </c>
      <c r="O139" s="58"/>
      <c r="P139" s="158">
        <f>O139*H139</f>
        <v>0</v>
      </c>
      <c r="Q139" s="158">
        <v>0.39512000000000003</v>
      </c>
      <c r="R139" s="158">
        <f>Q139*H139</f>
        <v>0.39512000000000003</v>
      </c>
      <c r="S139" s="158">
        <v>0</v>
      </c>
      <c r="T139" s="159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122</v>
      </c>
      <c r="AT139" s="160" t="s">
        <v>118</v>
      </c>
      <c r="AU139" s="160" t="s">
        <v>123</v>
      </c>
      <c r="AY139" s="14" t="s">
        <v>116</v>
      </c>
      <c r="BE139" s="161">
        <f>IF(N139="základná",J139,0)</f>
        <v>0</v>
      </c>
      <c r="BF139" s="161">
        <f>IF(N139="znížená",J139,0)</f>
        <v>0</v>
      </c>
      <c r="BG139" s="161">
        <f>IF(N139="zákl. prenesená",J139,0)</f>
        <v>0</v>
      </c>
      <c r="BH139" s="161">
        <f>IF(N139="zníž. prenesená",J139,0)</f>
        <v>0</v>
      </c>
      <c r="BI139" s="161">
        <f>IF(N139="nulová",J139,0)</f>
        <v>0</v>
      </c>
      <c r="BJ139" s="14" t="s">
        <v>123</v>
      </c>
      <c r="BK139" s="161">
        <f>ROUND(I139*H139,2)</f>
        <v>0</v>
      </c>
      <c r="BL139" s="14" t="s">
        <v>122</v>
      </c>
      <c r="BM139" s="160" t="s">
        <v>172</v>
      </c>
    </row>
    <row r="140" spans="1:65" s="2" customFormat="1" ht="24.2" customHeight="1">
      <c r="A140" s="29"/>
      <c r="B140" s="147"/>
      <c r="C140" s="148" t="s">
        <v>187</v>
      </c>
      <c r="D140" s="148" t="s">
        <v>118</v>
      </c>
      <c r="E140" s="149" t="s">
        <v>329</v>
      </c>
      <c r="F140" s="150" t="s">
        <v>330</v>
      </c>
      <c r="G140" s="151" t="s">
        <v>202</v>
      </c>
      <c r="H140" s="152">
        <v>1</v>
      </c>
      <c r="I140" s="153"/>
      <c r="J140" s="154">
        <f>ROUND(I140*H140,2)</f>
        <v>0</v>
      </c>
      <c r="K140" s="155"/>
      <c r="L140" s="30"/>
      <c r="M140" s="156" t="s">
        <v>1</v>
      </c>
      <c r="N140" s="157" t="s">
        <v>40</v>
      </c>
      <c r="O140" s="58"/>
      <c r="P140" s="158">
        <f>O140*H140</f>
        <v>0</v>
      </c>
      <c r="Q140" s="158">
        <v>8.7849999999999998E-2</v>
      </c>
      <c r="R140" s="158">
        <f>Q140*H140</f>
        <v>8.7849999999999998E-2</v>
      </c>
      <c r="S140" s="158">
        <v>0</v>
      </c>
      <c r="T140" s="159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0" t="s">
        <v>122</v>
      </c>
      <c r="AT140" s="160" t="s">
        <v>118</v>
      </c>
      <c r="AU140" s="160" t="s">
        <v>123</v>
      </c>
      <c r="AY140" s="14" t="s">
        <v>116</v>
      </c>
      <c r="BE140" s="161">
        <f>IF(N140="základná",J140,0)</f>
        <v>0</v>
      </c>
      <c r="BF140" s="161">
        <f>IF(N140="znížená",J140,0)</f>
        <v>0</v>
      </c>
      <c r="BG140" s="161">
        <f>IF(N140="zákl. prenesená",J140,0)</f>
        <v>0</v>
      </c>
      <c r="BH140" s="161">
        <f>IF(N140="zníž. prenesená",J140,0)</f>
        <v>0</v>
      </c>
      <c r="BI140" s="161">
        <f>IF(N140="nulová",J140,0)</f>
        <v>0</v>
      </c>
      <c r="BJ140" s="14" t="s">
        <v>123</v>
      </c>
      <c r="BK140" s="161">
        <f>ROUND(I140*H140,2)</f>
        <v>0</v>
      </c>
      <c r="BL140" s="14" t="s">
        <v>122</v>
      </c>
      <c r="BM140" s="160" t="s">
        <v>176</v>
      </c>
    </row>
    <row r="141" spans="1:65" s="2" customFormat="1" ht="24.2" customHeight="1">
      <c r="A141" s="29"/>
      <c r="B141" s="147"/>
      <c r="C141" s="162" t="s">
        <v>150</v>
      </c>
      <c r="D141" s="162" t="s">
        <v>188</v>
      </c>
      <c r="E141" s="163" t="s">
        <v>331</v>
      </c>
      <c r="F141" s="164" t="s">
        <v>332</v>
      </c>
      <c r="G141" s="165" t="s">
        <v>202</v>
      </c>
      <c r="H141" s="166">
        <v>1</v>
      </c>
      <c r="I141" s="167"/>
      <c r="J141" s="168">
        <f>ROUND(I141*H141,2)</f>
        <v>0</v>
      </c>
      <c r="K141" s="169"/>
      <c r="L141" s="170"/>
      <c r="M141" s="171" t="s">
        <v>1</v>
      </c>
      <c r="N141" s="172" t="s">
        <v>40</v>
      </c>
      <c r="O141" s="58"/>
      <c r="P141" s="158">
        <f>O141*H141</f>
        <v>0</v>
      </c>
      <c r="Q141" s="158">
        <v>0.14299999999999999</v>
      </c>
      <c r="R141" s="158">
        <f>Q141*H141</f>
        <v>0.14299999999999999</v>
      </c>
      <c r="S141" s="158">
        <v>0</v>
      </c>
      <c r="T141" s="159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134</v>
      </c>
      <c r="AT141" s="160" t="s">
        <v>188</v>
      </c>
      <c r="AU141" s="160" t="s">
        <v>123</v>
      </c>
      <c r="AY141" s="14" t="s">
        <v>116</v>
      </c>
      <c r="BE141" s="161">
        <f>IF(N141="základná",J141,0)</f>
        <v>0</v>
      </c>
      <c r="BF141" s="161">
        <f>IF(N141="znížená",J141,0)</f>
        <v>0</v>
      </c>
      <c r="BG141" s="161">
        <f>IF(N141="zákl. prenesená",J141,0)</f>
        <v>0</v>
      </c>
      <c r="BH141" s="161">
        <f>IF(N141="zníž. prenesená",J141,0)</f>
        <v>0</v>
      </c>
      <c r="BI141" s="161">
        <f>IF(N141="nulová",J141,0)</f>
        <v>0</v>
      </c>
      <c r="BJ141" s="14" t="s">
        <v>123</v>
      </c>
      <c r="BK141" s="161">
        <f>ROUND(I141*H141,2)</f>
        <v>0</v>
      </c>
      <c r="BL141" s="14" t="s">
        <v>122</v>
      </c>
      <c r="BM141" s="160" t="s">
        <v>179</v>
      </c>
    </row>
    <row r="142" spans="1:65" s="12" customFormat="1" ht="22.9" customHeight="1">
      <c r="B142" s="134"/>
      <c r="D142" s="135" t="s">
        <v>73</v>
      </c>
      <c r="E142" s="145" t="s">
        <v>122</v>
      </c>
      <c r="F142" s="145" t="s">
        <v>333</v>
      </c>
      <c r="I142" s="137"/>
      <c r="J142" s="146">
        <f>BK142</f>
        <v>0</v>
      </c>
      <c r="L142" s="134"/>
      <c r="M142" s="139"/>
      <c r="N142" s="140"/>
      <c r="O142" s="140"/>
      <c r="P142" s="141">
        <f>SUM(P143:P148)</f>
        <v>0</v>
      </c>
      <c r="Q142" s="140"/>
      <c r="R142" s="141">
        <f>SUM(R143:R148)</f>
        <v>18.531439999999989</v>
      </c>
      <c r="S142" s="140"/>
      <c r="T142" s="142">
        <f>SUM(T143:T148)</f>
        <v>0</v>
      </c>
      <c r="AR142" s="135" t="s">
        <v>82</v>
      </c>
      <c r="AT142" s="143" t="s">
        <v>73</v>
      </c>
      <c r="AU142" s="143" t="s">
        <v>82</v>
      </c>
      <c r="AY142" s="135" t="s">
        <v>116</v>
      </c>
      <c r="BK142" s="144">
        <f>SUM(BK143:BK148)</f>
        <v>0</v>
      </c>
    </row>
    <row r="143" spans="1:65" s="2" customFormat="1" ht="16.5" customHeight="1">
      <c r="A143" s="29"/>
      <c r="B143" s="147"/>
      <c r="C143" s="148" t="s">
        <v>212</v>
      </c>
      <c r="D143" s="148" t="s">
        <v>118</v>
      </c>
      <c r="E143" s="149" t="s">
        <v>334</v>
      </c>
      <c r="F143" s="150" t="s">
        <v>335</v>
      </c>
      <c r="G143" s="151" t="s">
        <v>137</v>
      </c>
      <c r="H143" s="152">
        <v>0.72</v>
      </c>
      <c r="I143" s="153"/>
      <c r="J143" s="154">
        <f t="shared" ref="J143:J148" si="10">ROUND(I143*H143,2)</f>
        <v>0</v>
      </c>
      <c r="K143" s="155"/>
      <c r="L143" s="30"/>
      <c r="M143" s="156" t="s">
        <v>1</v>
      </c>
      <c r="N143" s="157" t="s">
        <v>40</v>
      </c>
      <c r="O143" s="58"/>
      <c r="P143" s="158">
        <f t="shared" ref="P143:P148" si="11">O143*H143</f>
        <v>0</v>
      </c>
      <c r="Q143" s="158">
        <v>1.70340277777778</v>
      </c>
      <c r="R143" s="158">
        <f t="shared" ref="R143:R148" si="12">Q143*H143</f>
        <v>1.2264500000000016</v>
      </c>
      <c r="S143" s="158">
        <v>0</v>
      </c>
      <c r="T143" s="159">
        <f t="shared" ref="T143:T148" si="13"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122</v>
      </c>
      <c r="AT143" s="160" t="s">
        <v>118</v>
      </c>
      <c r="AU143" s="160" t="s">
        <v>123</v>
      </c>
      <c r="AY143" s="14" t="s">
        <v>116</v>
      </c>
      <c r="BE143" s="161">
        <f t="shared" ref="BE143:BE148" si="14">IF(N143="základná",J143,0)</f>
        <v>0</v>
      </c>
      <c r="BF143" s="161">
        <f t="shared" ref="BF143:BF148" si="15">IF(N143="znížená",J143,0)</f>
        <v>0</v>
      </c>
      <c r="BG143" s="161">
        <f t="shared" ref="BG143:BG148" si="16">IF(N143="zákl. prenesená",J143,0)</f>
        <v>0</v>
      </c>
      <c r="BH143" s="161">
        <f t="shared" ref="BH143:BH148" si="17">IF(N143="zníž. prenesená",J143,0)</f>
        <v>0</v>
      </c>
      <c r="BI143" s="161">
        <f t="shared" ref="BI143:BI148" si="18">IF(N143="nulová",J143,0)</f>
        <v>0</v>
      </c>
      <c r="BJ143" s="14" t="s">
        <v>123</v>
      </c>
      <c r="BK143" s="161">
        <f t="shared" ref="BK143:BK148" si="19">ROUND(I143*H143,2)</f>
        <v>0</v>
      </c>
      <c r="BL143" s="14" t="s">
        <v>122</v>
      </c>
      <c r="BM143" s="160" t="s">
        <v>183</v>
      </c>
    </row>
    <row r="144" spans="1:65" s="2" customFormat="1" ht="33" customHeight="1">
      <c r="A144" s="29"/>
      <c r="B144" s="147"/>
      <c r="C144" s="148" t="s">
        <v>153</v>
      </c>
      <c r="D144" s="148" t="s">
        <v>118</v>
      </c>
      <c r="E144" s="149" t="s">
        <v>336</v>
      </c>
      <c r="F144" s="150" t="s">
        <v>337</v>
      </c>
      <c r="G144" s="151" t="s">
        <v>137</v>
      </c>
      <c r="H144" s="152">
        <v>5.4</v>
      </c>
      <c r="I144" s="153"/>
      <c r="J144" s="154">
        <f t="shared" si="10"/>
        <v>0</v>
      </c>
      <c r="K144" s="155"/>
      <c r="L144" s="30"/>
      <c r="M144" s="156" t="s">
        <v>1</v>
      </c>
      <c r="N144" s="157" t="s">
        <v>40</v>
      </c>
      <c r="O144" s="58"/>
      <c r="P144" s="158">
        <f t="shared" si="11"/>
        <v>0</v>
      </c>
      <c r="Q144" s="158">
        <v>1.89077037037037</v>
      </c>
      <c r="R144" s="158">
        <f t="shared" si="12"/>
        <v>10.210159999999998</v>
      </c>
      <c r="S144" s="158">
        <v>0</v>
      </c>
      <c r="T144" s="159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122</v>
      </c>
      <c r="AT144" s="160" t="s">
        <v>118</v>
      </c>
      <c r="AU144" s="160" t="s">
        <v>123</v>
      </c>
      <c r="AY144" s="14" t="s">
        <v>116</v>
      </c>
      <c r="BE144" s="161">
        <f t="shared" si="14"/>
        <v>0</v>
      </c>
      <c r="BF144" s="161">
        <f t="shared" si="15"/>
        <v>0</v>
      </c>
      <c r="BG144" s="161">
        <f t="shared" si="16"/>
        <v>0</v>
      </c>
      <c r="BH144" s="161">
        <f t="shared" si="17"/>
        <v>0</v>
      </c>
      <c r="BI144" s="161">
        <f t="shared" si="18"/>
        <v>0</v>
      </c>
      <c r="BJ144" s="14" t="s">
        <v>123</v>
      </c>
      <c r="BK144" s="161">
        <f t="shared" si="19"/>
        <v>0</v>
      </c>
      <c r="BL144" s="14" t="s">
        <v>122</v>
      </c>
      <c r="BM144" s="160" t="s">
        <v>186</v>
      </c>
    </row>
    <row r="145" spans="1:65" s="2" customFormat="1" ht="21.75" customHeight="1">
      <c r="A145" s="29"/>
      <c r="B145" s="147"/>
      <c r="C145" s="148" t="s">
        <v>338</v>
      </c>
      <c r="D145" s="148" t="s">
        <v>118</v>
      </c>
      <c r="E145" s="149" t="s">
        <v>339</v>
      </c>
      <c r="F145" s="150" t="s">
        <v>340</v>
      </c>
      <c r="G145" s="151" t="s">
        <v>137</v>
      </c>
      <c r="H145" s="152">
        <v>2.4</v>
      </c>
      <c r="I145" s="153"/>
      <c r="J145" s="154">
        <f t="shared" si="10"/>
        <v>0</v>
      </c>
      <c r="K145" s="155"/>
      <c r="L145" s="30"/>
      <c r="M145" s="156" t="s">
        <v>1</v>
      </c>
      <c r="N145" s="157" t="s">
        <v>40</v>
      </c>
      <c r="O145" s="58"/>
      <c r="P145" s="158">
        <f t="shared" si="11"/>
        <v>0</v>
      </c>
      <c r="Q145" s="158">
        <v>1.89077083333333</v>
      </c>
      <c r="R145" s="158">
        <f t="shared" si="12"/>
        <v>4.5378499999999917</v>
      </c>
      <c r="S145" s="158">
        <v>0</v>
      </c>
      <c r="T145" s="159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0" t="s">
        <v>122</v>
      </c>
      <c r="AT145" s="160" t="s">
        <v>118</v>
      </c>
      <c r="AU145" s="160" t="s">
        <v>123</v>
      </c>
      <c r="AY145" s="14" t="s">
        <v>116</v>
      </c>
      <c r="BE145" s="161">
        <f t="shared" si="14"/>
        <v>0</v>
      </c>
      <c r="BF145" s="161">
        <f t="shared" si="15"/>
        <v>0</v>
      </c>
      <c r="BG145" s="161">
        <f t="shared" si="16"/>
        <v>0</v>
      </c>
      <c r="BH145" s="161">
        <f t="shared" si="17"/>
        <v>0</v>
      </c>
      <c r="BI145" s="161">
        <f t="shared" si="18"/>
        <v>0</v>
      </c>
      <c r="BJ145" s="14" t="s">
        <v>123</v>
      </c>
      <c r="BK145" s="161">
        <f t="shared" si="19"/>
        <v>0</v>
      </c>
      <c r="BL145" s="14" t="s">
        <v>122</v>
      </c>
      <c r="BM145" s="160" t="s">
        <v>191</v>
      </c>
    </row>
    <row r="146" spans="1:65" s="2" customFormat="1" ht="24.2" customHeight="1">
      <c r="A146" s="29"/>
      <c r="B146" s="147"/>
      <c r="C146" s="148" t="s">
        <v>7</v>
      </c>
      <c r="D146" s="148" t="s">
        <v>118</v>
      </c>
      <c r="E146" s="149" t="s">
        <v>341</v>
      </c>
      <c r="F146" s="150" t="s">
        <v>342</v>
      </c>
      <c r="G146" s="151" t="s">
        <v>137</v>
      </c>
      <c r="H146" s="152">
        <v>0.3</v>
      </c>
      <c r="I146" s="153"/>
      <c r="J146" s="154">
        <f t="shared" si="10"/>
        <v>0</v>
      </c>
      <c r="K146" s="155"/>
      <c r="L146" s="30"/>
      <c r="M146" s="156" t="s">
        <v>1</v>
      </c>
      <c r="N146" s="157" t="s">
        <v>40</v>
      </c>
      <c r="O146" s="58"/>
      <c r="P146" s="158">
        <f t="shared" si="11"/>
        <v>0</v>
      </c>
      <c r="Q146" s="158">
        <v>1.89076666666667</v>
      </c>
      <c r="R146" s="158">
        <f t="shared" si="12"/>
        <v>0.56723000000000101</v>
      </c>
      <c r="S146" s="158">
        <v>0</v>
      </c>
      <c r="T146" s="159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122</v>
      </c>
      <c r="AT146" s="160" t="s">
        <v>118</v>
      </c>
      <c r="AU146" s="160" t="s">
        <v>123</v>
      </c>
      <c r="AY146" s="14" t="s">
        <v>116</v>
      </c>
      <c r="BE146" s="161">
        <f t="shared" si="14"/>
        <v>0</v>
      </c>
      <c r="BF146" s="161">
        <f t="shared" si="15"/>
        <v>0</v>
      </c>
      <c r="BG146" s="161">
        <f t="shared" si="16"/>
        <v>0</v>
      </c>
      <c r="BH146" s="161">
        <f t="shared" si="17"/>
        <v>0</v>
      </c>
      <c r="BI146" s="161">
        <f t="shared" si="18"/>
        <v>0</v>
      </c>
      <c r="BJ146" s="14" t="s">
        <v>123</v>
      </c>
      <c r="BK146" s="161">
        <f t="shared" si="19"/>
        <v>0</v>
      </c>
      <c r="BL146" s="14" t="s">
        <v>122</v>
      </c>
      <c r="BM146" s="160" t="s">
        <v>194</v>
      </c>
    </row>
    <row r="147" spans="1:65" s="2" customFormat="1" ht="24.2" customHeight="1">
      <c r="A147" s="29"/>
      <c r="B147" s="147"/>
      <c r="C147" s="148" t="s">
        <v>343</v>
      </c>
      <c r="D147" s="148" t="s">
        <v>118</v>
      </c>
      <c r="E147" s="149" t="s">
        <v>344</v>
      </c>
      <c r="F147" s="150" t="s">
        <v>345</v>
      </c>
      <c r="G147" s="151" t="s">
        <v>137</v>
      </c>
      <c r="H147" s="152">
        <v>0.9</v>
      </c>
      <c r="I147" s="153"/>
      <c r="J147" s="154">
        <f t="shared" si="10"/>
        <v>0</v>
      </c>
      <c r="K147" s="155"/>
      <c r="L147" s="30"/>
      <c r="M147" s="156" t="s">
        <v>1</v>
      </c>
      <c r="N147" s="157" t="s">
        <v>40</v>
      </c>
      <c r="O147" s="58"/>
      <c r="P147" s="158">
        <f t="shared" si="11"/>
        <v>0</v>
      </c>
      <c r="Q147" s="158">
        <v>2.2031444444444399</v>
      </c>
      <c r="R147" s="158">
        <f t="shared" si="12"/>
        <v>1.9828299999999959</v>
      </c>
      <c r="S147" s="158">
        <v>0</v>
      </c>
      <c r="T147" s="159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122</v>
      </c>
      <c r="AT147" s="160" t="s">
        <v>118</v>
      </c>
      <c r="AU147" s="160" t="s">
        <v>123</v>
      </c>
      <c r="AY147" s="14" t="s">
        <v>116</v>
      </c>
      <c r="BE147" s="161">
        <f t="shared" si="14"/>
        <v>0</v>
      </c>
      <c r="BF147" s="161">
        <f t="shared" si="15"/>
        <v>0</v>
      </c>
      <c r="BG147" s="161">
        <f t="shared" si="16"/>
        <v>0</v>
      </c>
      <c r="BH147" s="161">
        <f t="shared" si="17"/>
        <v>0</v>
      </c>
      <c r="BI147" s="161">
        <f t="shared" si="18"/>
        <v>0</v>
      </c>
      <c r="BJ147" s="14" t="s">
        <v>123</v>
      </c>
      <c r="BK147" s="161">
        <f t="shared" si="19"/>
        <v>0</v>
      </c>
      <c r="BL147" s="14" t="s">
        <v>122</v>
      </c>
      <c r="BM147" s="160" t="s">
        <v>198</v>
      </c>
    </row>
    <row r="148" spans="1:65" s="2" customFormat="1" ht="33" customHeight="1">
      <c r="A148" s="29"/>
      <c r="B148" s="147"/>
      <c r="C148" s="148" t="s">
        <v>160</v>
      </c>
      <c r="D148" s="148" t="s">
        <v>118</v>
      </c>
      <c r="E148" s="149" t="s">
        <v>346</v>
      </c>
      <c r="F148" s="150" t="s">
        <v>347</v>
      </c>
      <c r="G148" s="151" t="s">
        <v>121</v>
      </c>
      <c r="H148" s="152">
        <v>1.5</v>
      </c>
      <c r="I148" s="153"/>
      <c r="J148" s="154">
        <f t="shared" si="10"/>
        <v>0</v>
      </c>
      <c r="K148" s="155"/>
      <c r="L148" s="30"/>
      <c r="M148" s="156" t="s">
        <v>1</v>
      </c>
      <c r="N148" s="157" t="s">
        <v>40</v>
      </c>
      <c r="O148" s="58"/>
      <c r="P148" s="158">
        <f t="shared" si="11"/>
        <v>0</v>
      </c>
      <c r="Q148" s="158">
        <v>4.6133333333333304E-3</v>
      </c>
      <c r="R148" s="158">
        <f t="shared" si="12"/>
        <v>6.9199999999999956E-3</v>
      </c>
      <c r="S148" s="158">
        <v>0</v>
      </c>
      <c r="T148" s="159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122</v>
      </c>
      <c r="AT148" s="160" t="s">
        <v>118</v>
      </c>
      <c r="AU148" s="160" t="s">
        <v>123</v>
      </c>
      <c r="AY148" s="14" t="s">
        <v>116</v>
      </c>
      <c r="BE148" s="161">
        <f t="shared" si="14"/>
        <v>0</v>
      </c>
      <c r="BF148" s="161">
        <f t="shared" si="15"/>
        <v>0</v>
      </c>
      <c r="BG148" s="161">
        <f t="shared" si="16"/>
        <v>0</v>
      </c>
      <c r="BH148" s="161">
        <f t="shared" si="17"/>
        <v>0</v>
      </c>
      <c r="BI148" s="161">
        <f t="shared" si="18"/>
        <v>0</v>
      </c>
      <c r="BJ148" s="14" t="s">
        <v>123</v>
      </c>
      <c r="BK148" s="161">
        <f t="shared" si="19"/>
        <v>0</v>
      </c>
      <c r="BL148" s="14" t="s">
        <v>122</v>
      </c>
      <c r="BM148" s="160" t="s">
        <v>203</v>
      </c>
    </row>
    <row r="149" spans="1:65" s="12" customFormat="1" ht="22.9" customHeight="1">
      <c r="B149" s="134"/>
      <c r="D149" s="135" t="s">
        <v>73</v>
      </c>
      <c r="E149" s="145" t="s">
        <v>134</v>
      </c>
      <c r="F149" s="145" t="s">
        <v>348</v>
      </c>
      <c r="I149" s="137"/>
      <c r="J149" s="146">
        <f>BK149</f>
        <v>0</v>
      </c>
      <c r="L149" s="134"/>
      <c r="M149" s="139"/>
      <c r="N149" s="140"/>
      <c r="O149" s="140"/>
      <c r="P149" s="141">
        <f>SUM(P150:P175)</f>
        <v>0</v>
      </c>
      <c r="Q149" s="140"/>
      <c r="R149" s="141">
        <f>SUM(R150:R175)</f>
        <v>5.5786999999999995</v>
      </c>
      <c r="S149" s="140"/>
      <c r="T149" s="142">
        <f>SUM(T150:T175)</f>
        <v>0</v>
      </c>
      <c r="AR149" s="135" t="s">
        <v>82</v>
      </c>
      <c r="AT149" s="143" t="s">
        <v>73</v>
      </c>
      <c r="AU149" s="143" t="s">
        <v>82</v>
      </c>
      <c r="AY149" s="135" t="s">
        <v>116</v>
      </c>
      <c r="BK149" s="144">
        <f>SUM(BK150:BK175)</f>
        <v>0</v>
      </c>
    </row>
    <row r="150" spans="1:65" s="2" customFormat="1" ht="33" customHeight="1">
      <c r="A150" s="29"/>
      <c r="B150" s="147"/>
      <c r="C150" s="148" t="s">
        <v>349</v>
      </c>
      <c r="D150" s="148" t="s">
        <v>118</v>
      </c>
      <c r="E150" s="149" t="s">
        <v>350</v>
      </c>
      <c r="F150" s="150" t="s">
        <v>351</v>
      </c>
      <c r="G150" s="151" t="s">
        <v>133</v>
      </c>
      <c r="H150" s="152">
        <v>65</v>
      </c>
      <c r="I150" s="153"/>
      <c r="J150" s="154">
        <f t="shared" ref="J150:J175" si="20">ROUND(I150*H150,2)</f>
        <v>0</v>
      </c>
      <c r="K150" s="155"/>
      <c r="L150" s="30"/>
      <c r="M150" s="156" t="s">
        <v>1</v>
      </c>
      <c r="N150" s="157" t="s">
        <v>40</v>
      </c>
      <c r="O150" s="58"/>
      <c r="P150" s="158">
        <f t="shared" ref="P150:P175" si="21">O150*H150</f>
        <v>0</v>
      </c>
      <c r="Q150" s="158">
        <v>1.0000000000000001E-5</v>
      </c>
      <c r="R150" s="158">
        <f t="shared" ref="R150:R175" si="22">Q150*H150</f>
        <v>6.5000000000000008E-4</v>
      </c>
      <c r="S150" s="158">
        <v>0</v>
      </c>
      <c r="T150" s="159">
        <f t="shared" ref="T150:T175" si="23"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122</v>
      </c>
      <c r="AT150" s="160" t="s">
        <v>118</v>
      </c>
      <c r="AU150" s="160" t="s">
        <v>123</v>
      </c>
      <c r="AY150" s="14" t="s">
        <v>116</v>
      </c>
      <c r="BE150" s="161">
        <f t="shared" ref="BE150:BE175" si="24">IF(N150="základná",J150,0)</f>
        <v>0</v>
      </c>
      <c r="BF150" s="161">
        <f t="shared" ref="BF150:BF175" si="25">IF(N150="znížená",J150,0)</f>
        <v>0</v>
      </c>
      <c r="BG150" s="161">
        <f t="shared" ref="BG150:BG175" si="26">IF(N150="zákl. prenesená",J150,0)</f>
        <v>0</v>
      </c>
      <c r="BH150" s="161">
        <f t="shared" ref="BH150:BH175" si="27">IF(N150="zníž. prenesená",J150,0)</f>
        <v>0</v>
      </c>
      <c r="BI150" s="161">
        <f t="shared" ref="BI150:BI175" si="28">IF(N150="nulová",J150,0)</f>
        <v>0</v>
      </c>
      <c r="BJ150" s="14" t="s">
        <v>123</v>
      </c>
      <c r="BK150" s="161">
        <f t="shared" ref="BK150:BK175" si="29">ROUND(I150*H150,2)</f>
        <v>0</v>
      </c>
      <c r="BL150" s="14" t="s">
        <v>122</v>
      </c>
      <c r="BM150" s="160" t="s">
        <v>207</v>
      </c>
    </row>
    <row r="151" spans="1:65" s="2" customFormat="1" ht="24.2" customHeight="1">
      <c r="A151" s="29"/>
      <c r="B151" s="147"/>
      <c r="C151" s="162" t="s">
        <v>164</v>
      </c>
      <c r="D151" s="162" t="s">
        <v>188</v>
      </c>
      <c r="E151" s="163" t="s">
        <v>352</v>
      </c>
      <c r="F151" s="164" t="s">
        <v>353</v>
      </c>
      <c r="G151" s="165" t="s">
        <v>202</v>
      </c>
      <c r="H151" s="166">
        <v>10</v>
      </c>
      <c r="I151" s="167"/>
      <c r="J151" s="168">
        <f t="shared" si="20"/>
        <v>0</v>
      </c>
      <c r="K151" s="169"/>
      <c r="L151" s="170"/>
      <c r="M151" s="171" t="s">
        <v>1</v>
      </c>
      <c r="N151" s="172" t="s">
        <v>40</v>
      </c>
      <c r="O151" s="58"/>
      <c r="P151" s="158">
        <f t="shared" si="21"/>
        <v>0</v>
      </c>
      <c r="Q151" s="158">
        <v>2.248E-2</v>
      </c>
      <c r="R151" s="158">
        <f t="shared" si="22"/>
        <v>0.2248</v>
      </c>
      <c r="S151" s="158">
        <v>0</v>
      </c>
      <c r="T151" s="159">
        <f t="shared" si="2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134</v>
      </c>
      <c r="AT151" s="160" t="s">
        <v>188</v>
      </c>
      <c r="AU151" s="160" t="s">
        <v>123</v>
      </c>
      <c r="AY151" s="14" t="s">
        <v>116</v>
      </c>
      <c r="BE151" s="161">
        <f t="shared" si="24"/>
        <v>0</v>
      </c>
      <c r="BF151" s="161">
        <f t="shared" si="25"/>
        <v>0</v>
      </c>
      <c r="BG151" s="161">
        <f t="shared" si="26"/>
        <v>0</v>
      </c>
      <c r="BH151" s="161">
        <f t="shared" si="27"/>
        <v>0</v>
      </c>
      <c r="BI151" s="161">
        <f t="shared" si="28"/>
        <v>0</v>
      </c>
      <c r="BJ151" s="14" t="s">
        <v>123</v>
      </c>
      <c r="BK151" s="161">
        <f t="shared" si="29"/>
        <v>0</v>
      </c>
      <c r="BL151" s="14" t="s">
        <v>122</v>
      </c>
      <c r="BM151" s="160" t="s">
        <v>211</v>
      </c>
    </row>
    <row r="152" spans="1:65" s="2" customFormat="1" ht="24.2" customHeight="1">
      <c r="A152" s="29"/>
      <c r="B152" s="147"/>
      <c r="C152" s="162" t="s">
        <v>354</v>
      </c>
      <c r="D152" s="162" t="s">
        <v>188</v>
      </c>
      <c r="E152" s="163" t="s">
        <v>355</v>
      </c>
      <c r="F152" s="164" t="s">
        <v>356</v>
      </c>
      <c r="G152" s="165" t="s">
        <v>202</v>
      </c>
      <c r="H152" s="166">
        <v>2</v>
      </c>
      <c r="I152" s="167"/>
      <c r="J152" s="168">
        <f t="shared" si="20"/>
        <v>0</v>
      </c>
      <c r="K152" s="169"/>
      <c r="L152" s="170"/>
      <c r="M152" s="171" t="s">
        <v>1</v>
      </c>
      <c r="N152" s="172" t="s">
        <v>40</v>
      </c>
      <c r="O152" s="58"/>
      <c r="P152" s="158">
        <f t="shared" si="21"/>
        <v>0</v>
      </c>
      <c r="Q152" s="158">
        <v>9.1500000000000001E-3</v>
      </c>
      <c r="R152" s="158">
        <f t="shared" si="22"/>
        <v>1.83E-2</v>
      </c>
      <c r="S152" s="158">
        <v>0</v>
      </c>
      <c r="T152" s="159">
        <f t="shared" si="2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0" t="s">
        <v>134</v>
      </c>
      <c r="AT152" s="160" t="s">
        <v>188</v>
      </c>
      <c r="AU152" s="160" t="s">
        <v>123</v>
      </c>
      <c r="AY152" s="14" t="s">
        <v>116</v>
      </c>
      <c r="BE152" s="161">
        <f t="shared" si="24"/>
        <v>0</v>
      </c>
      <c r="BF152" s="161">
        <f t="shared" si="25"/>
        <v>0</v>
      </c>
      <c r="BG152" s="161">
        <f t="shared" si="26"/>
        <v>0</v>
      </c>
      <c r="BH152" s="161">
        <f t="shared" si="27"/>
        <v>0</v>
      </c>
      <c r="BI152" s="161">
        <f t="shared" si="28"/>
        <v>0</v>
      </c>
      <c r="BJ152" s="14" t="s">
        <v>123</v>
      </c>
      <c r="BK152" s="161">
        <f t="shared" si="29"/>
        <v>0</v>
      </c>
      <c r="BL152" s="14" t="s">
        <v>122</v>
      </c>
      <c r="BM152" s="160" t="s">
        <v>204</v>
      </c>
    </row>
    <row r="153" spans="1:65" s="2" customFormat="1" ht="24.2" customHeight="1">
      <c r="A153" s="29"/>
      <c r="B153" s="147"/>
      <c r="C153" s="162" t="s">
        <v>168</v>
      </c>
      <c r="D153" s="162" t="s">
        <v>188</v>
      </c>
      <c r="E153" s="163" t="s">
        <v>357</v>
      </c>
      <c r="F153" s="164" t="s">
        <v>358</v>
      </c>
      <c r="G153" s="165" t="s">
        <v>202</v>
      </c>
      <c r="H153" s="166">
        <v>3</v>
      </c>
      <c r="I153" s="167"/>
      <c r="J153" s="168">
        <f t="shared" si="20"/>
        <v>0</v>
      </c>
      <c r="K153" s="169"/>
      <c r="L153" s="170"/>
      <c r="M153" s="171" t="s">
        <v>1</v>
      </c>
      <c r="N153" s="172" t="s">
        <v>40</v>
      </c>
      <c r="O153" s="58"/>
      <c r="P153" s="158">
        <f t="shared" si="21"/>
        <v>0</v>
      </c>
      <c r="Q153" s="158">
        <v>2.6900000000000001E-3</v>
      </c>
      <c r="R153" s="158">
        <f t="shared" si="22"/>
        <v>8.0700000000000008E-3</v>
      </c>
      <c r="S153" s="158">
        <v>0</v>
      </c>
      <c r="T153" s="159">
        <f t="shared" si="2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0" t="s">
        <v>134</v>
      </c>
      <c r="AT153" s="160" t="s">
        <v>188</v>
      </c>
      <c r="AU153" s="160" t="s">
        <v>123</v>
      </c>
      <c r="AY153" s="14" t="s">
        <v>116</v>
      </c>
      <c r="BE153" s="161">
        <f t="shared" si="24"/>
        <v>0</v>
      </c>
      <c r="BF153" s="161">
        <f t="shared" si="25"/>
        <v>0</v>
      </c>
      <c r="BG153" s="161">
        <f t="shared" si="26"/>
        <v>0</v>
      </c>
      <c r="BH153" s="161">
        <f t="shared" si="27"/>
        <v>0</v>
      </c>
      <c r="BI153" s="161">
        <f t="shared" si="28"/>
        <v>0</v>
      </c>
      <c r="BJ153" s="14" t="s">
        <v>123</v>
      </c>
      <c r="BK153" s="161">
        <f t="shared" si="29"/>
        <v>0</v>
      </c>
      <c r="BL153" s="14" t="s">
        <v>122</v>
      </c>
      <c r="BM153" s="160" t="s">
        <v>147</v>
      </c>
    </row>
    <row r="154" spans="1:65" s="2" customFormat="1" ht="24.2" customHeight="1">
      <c r="A154" s="29"/>
      <c r="B154" s="147"/>
      <c r="C154" s="148" t="s">
        <v>359</v>
      </c>
      <c r="D154" s="148" t="s">
        <v>118</v>
      </c>
      <c r="E154" s="149" t="s">
        <v>360</v>
      </c>
      <c r="F154" s="150" t="s">
        <v>361</v>
      </c>
      <c r="G154" s="151" t="s">
        <v>202</v>
      </c>
      <c r="H154" s="152">
        <v>4</v>
      </c>
      <c r="I154" s="153"/>
      <c r="J154" s="154">
        <f t="shared" si="20"/>
        <v>0</v>
      </c>
      <c r="K154" s="155"/>
      <c r="L154" s="30"/>
      <c r="M154" s="156" t="s">
        <v>1</v>
      </c>
      <c r="N154" s="157" t="s">
        <v>40</v>
      </c>
      <c r="O154" s="58"/>
      <c r="P154" s="158">
        <f t="shared" si="21"/>
        <v>0</v>
      </c>
      <c r="Q154" s="158">
        <v>3.0000000000000001E-5</v>
      </c>
      <c r="R154" s="158">
        <f t="shared" si="22"/>
        <v>1.2E-4</v>
      </c>
      <c r="S154" s="158">
        <v>0</v>
      </c>
      <c r="T154" s="159">
        <f t="shared" si="2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0" t="s">
        <v>122</v>
      </c>
      <c r="AT154" s="160" t="s">
        <v>118</v>
      </c>
      <c r="AU154" s="160" t="s">
        <v>123</v>
      </c>
      <c r="AY154" s="14" t="s">
        <v>116</v>
      </c>
      <c r="BE154" s="161">
        <f t="shared" si="24"/>
        <v>0</v>
      </c>
      <c r="BF154" s="161">
        <f t="shared" si="25"/>
        <v>0</v>
      </c>
      <c r="BG154" s="161">
        <f t="shared" si="26"/>
        <v>0</v>
      </c>
      <c r="BH154" s="161">
        <f t="shared" si="27"/>
        <v>0</v>
      </c>
      <c r="BI154" s="161">
        <f t="shared" si="28"/>
        <v>0</v>
      </c>
      <c r="BJ154" s="14" t="s">
        <v>123</v>
      </c>
      <c r="BK154" s="161">
        <f t="shared" si="29"/>
        <v>0</v>
      </c>
      <c r="BL154" s="14" t="s">
        <v>122</v>
      </c>
      <c r="BM154" s="160" t="s">
        <v>220</v>
      </c>
    </row>
    <row r="155" spans="1:65" s="2" customFormat="1" ht="24.2" customHeight="1">
      <c r="A155" s="29"/>
      <c r="B155" s="147"/>
      <c r="C155" s="162" t="s">
        <v>172</v>
      </c>
      <c r="D155" s="162" t="s">
        <v>188</v>
      </c>
      <c r="E155" s="163" t="s">
        <v>362</v>
      </c>
      <c r="F155" s="164" t="s">
        <v>363</v>
      </c>
      <c r="G155" s="165" t="s">
        <v>202</v>
      </c>
      <c r="H155" s="166">
        <v>3</v>
      </c>
      <c r="I155" s="167"/>
      <c r="J155" s="168">
        <f t="shared" si="20"/>
        <v>0</v>
      </c>
      <c r="K155" s="169"/>
      <c r="L155" s="170"/>
      <c r="M155" s="171" t="s">
        <v>1</v>
      </c>
      <c r="N155" s="172" t="s">
        <v>40</v>
      </c>
      <c r="O155" s="58"/>
      <c r="P155" s="158">
        <f t="shared" si="21"/>
        <v>0</v>
      </c>
      <c r="Q155" s="158">
        <v>2.64E-3</v>
      </c>
      <c r="R155" s="158">
        <f t="shared" si="22"/>
        <v>7.92E-3</v>
      </c>
      <c r="S155" s="158">
        <v>0</v>
      </c>
      <c r="T155" s="159">
        <f t="shared" si="2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0" t="s">
        <v>134</v>
      </c>
      <c r="AT155" s="160" t="s">
        <v>188</v>
      </c>
      <c r="AU155" s="160" t="s">
        <v>123</v>
      </c>
      <c r="AY155" s="14" t="s">
        <v>116</v>
      </c>
      <c r="BE155" s="161">
        <f t="shared" si="24"/>
        <v>0</v>
      </c>
      <c r="BF155" s="161">
        <f t="shared" si="25"/>
        <v>0</v>
      </c>
      <c r="BG155" s="161">
        <f t="shared" si="26"/>
        <v>0</v>
      </c>
      <c r="BH155" s="161">
        <f t="shared" si="27"/>
        <v>0</v>
      </c>
      <c r="BI155" s="161">
        <f t="shared" si="28"/>
        <v>0</v>
      </c>
      <c r="BJ155" s="14" t="s">
        <v>123</v>
      </c>
      <c r="BK155" s="161">
        <f t="shared" si="29"/>
        <v>0</v>
      </c>
      <c r="BL155" s="14" t="s">
        <v>122</v>
      </c>
      <c r="BM155" s="160" t="s">
        <v>223</v>
      </c>
    </row>
    <row r="156" spans="1:65" s="2" customFormat="1" ht="24.2" customHeight="1">
      <c r="A156" s="29"/>
      <c r="B156" s="147"/>
      <c r="C156" s="162" t="s">
        <v>199</v>
      </c>
      <c r="D156" s="162" t="s">
        <v>188</v>
      </c>
      <c r="E156" s="163" t="s">
        <v>364</v>
      </c>
      <c r="F156" s="164" t="s">
        <v>365</v>
      </c>
      <c r="G156" s="165" t="s">
        <v>202</v>
      </c>
      <c r="H156" s="166">
        <v>1</v>
      </c>
      <c r="I156" s="167"/>
      <c r="J156" s="168">
        <f t="shared" si="20"/>
        <v>0</v>
      </c>
      <c r="K156" s="169"/>
      <c r="L156" s="170"/>
      <c r="M156" s="171" t="s">
        <v>1</v>
      </c>
      <c r="N156" s="172" t="s">
        <v>40</v>
      </c>
      <c r="O156" s="58"/>
      <c r="P156" s="158">
        <f t="shared" si="21"/>
        <v>0</v>
      </c>
      <c r="Q156" s="158">
        <v>2.0500000000000002E-3</v>
      </c>
      <c r="R156" s="158">
        <f t="shared" si="22"/>
        <v>2.0500000000000002E-3</v>
      </c>
      <c r="S156" s="158">
        <v>0</v>
      </c>
      <c r="T156" s="159">
        <f t="shared" si="2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0" t="s">
        <v>134</v>
      </c>
      <c r="AT156" s="160" t="s">
        <v>188</v>
      </c>
      <c r="AU156" s="160" t="s">
        <v>123</v>
      </c>
      <c r="AY156" s="14" t="s">
        <v>116</v>
      </c>
      <c r="BE156" s="161">
        <f t="shared" si="24"/>
        <v>0</v>
      </c>
      <c r="BF156" s="161">
        <f t="shared" si="25"/>
        <v>0</v>
      </c>
      <c r="BG156" s="161">
        <f t="shared" si="26"/>
        <v>0</v>
      </c>
      <c r="BH156" s="161">
        <f t="shared" si="27"/>
        <v>0</v>
      </c>
      <c r="BI156" s="161">
        <f t="shared" si="28"/>
        <v>0</v>
      </c>
      <c r="BJ156" s="14" t="s">
        <v>123</v>
      </c>
      <c r="BK156" s="161">
        <f t="shared" si="29"/>
        <v>0</v>
      </c>
      <c r="BL156" s="14" t="s">
        <v>122</v>
      </c>
      <c r="BM156" s="160" t="s">
        <v>226</v>
      </c>
    </row>
    <row r="157" spans="1:65" s="2" customFormat="1" ht="16.5" customHeight="1">
      <c r="A157" s="29"/>
      <c r="B157" s="147"/>
      <c r="C157" s="148" t="s">
        <v>366</v>
      </c>
      <c r="D157" s="148" t="s">
        <v>118</v>
      </c>
      <c r="E157" s="149" t="s">
        <v>367</v>
      </c>
      <c r="F157" s="150" t="s">
        <v>368</v>
      </c>
      <c r="G157" s="151" t="s">
        <v>133</v>
      </c>
      <c r="H157" s="152">
        <v>65</v>
      </c>
      <c r="I157" s="153"/>
      <c r="J157" s="154">
        <f t="shared" si="20"/>
        <v>0</v>
      </c>
      <c r="K157" s="155"/>
      <c r="L157" s="30"/>
      <c r="M157" s="156" t="s">
        <v>1</v>
      </c>
      <c r="N157" s="157" t="s">
        <v>40</v>
      </c>
      <c r="O157" s="58"/>
      <c r="P157" s="158">
        <f t="shared" si="21"/>
        <v>0</v>
      </c>
      <c r="Q157" s="158">
        <v>0</v>
      </c>
      <c r="R157" s="158">
        <f t="shared" si="22"/>
        <v>0</v>
      </c>
      <c r="S157" s="158">
        <v>0</v>
      </c>
      <c r="T157" s="159">
        <f t="shared" si="2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0" t="s">
        <v>122</v>
      </c>
      <c r="AT157" s="160" t="s">
        <v>118</v>
      </c>
      <c r="AU157" s="160" t="s">
        <v>123</v>
      </c>
      <c r="AY157" s="14" t="s">
        <v>116</v>
      </c>
      <c r="BE157" s="161">
        <f t="shared" si="24"/>
        <v>0</v>
      </c>
      <c r="BF157" s="161">
        <f t="shared" si="25"/>
        <v>0</v>
      </c>
      <c r="BG157" s="161">
        <f t="shared" si="26"/>
        <v>0</v>
      </c>
      <c r="BH157" s="161">
        <f t="shared" si="27"/>
        <v>0</v>
      </c>
      <c r="BI157" s="161">
        <f t="shared" si="28"/>
        <v>0</v>
      </c>
      <c r="BJ157" s="14" t="s">
        <v>123</v>
      </c>
      <c r="BK157" s="161">
        <f t="shared" si="29"/>
        <v>0</v>
      </c>
      <c r="BL157" s="14" t="s">
        <v>122</v>
      </c>
      <c r="BM157" s="160" t="s">
        <v>229</v>
      </c>
    </row>
    <row r="158" spans="1:65" s="2" customFormat="1" ht="16.5" customHeight="1">
      <c r="A158" s="29"/>
      <c r="B158" s="147"/>
      <c r="C158" s="148" t="s">
        <v>176</v>
      </c>
      <c r="D158" s="148" t="s">
        <v>118</v>
      </c>
      <c r="E158" s="149" t="s">
        <v>369</v>
      </c>
      <c r="F158" s="150" t="s">
        <v>370</v>
      </c>
      <c r="G158" s="151" t="s">
        <v>137</v>
      </c>
      <c r="H158" s="152">
        <v>15</v>
      </c>
      <c r="I158" s="153"/>
      <c r="J158" s="154">
        <f t="shared" si="20"/>
        <v>0</v>
      </c>
      <c r="K158" s="155"/>
      <c r="L158" s="30"/>
      <c r="M158" s="156" t="s">
        <v>1</v>
      </c>
      <c r="N158" s="157" t="s">
        <v>40</v>
      </c>
      <c r="O158" s="58"/>
      <c r="P158" s="158">
        <f t="shared" si="21"/>
        <v>0</v>
      </c>
      <c r="Q158" s="158">
        <v>0</v>
      </c>
      <c r="R158" s="158">
        <f t="shared" si="22"/>
        <v>0</v>
      </c>
      <c r="S158" s="158">
        <v>0</v>
      </c>
      <c r="T158" s="159">
        <f t="shared" si="2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0" t="s">
        <v>122</v>
      </c>
      <c r="AT158" s="160" t="s">
        <v>118</v>
      </c>
      <c r="AU158" s="160" t="s">
        <v>123</v>
      </c>
      <c r="AY158" s="14" t="s">
        <v>116</v>
      </c>
      <c r="BE158" s="161">
        <f t="shared" si="24"/>
        <v>0</v>
      </c>
      <c r="BF158" s="161">
        <f t="shared" si="25"/>
        <v>0</v>
      </c>
      <c r="BG158" s="161">
        <f t="shared" si="26"/>
        <v>0</v>
      </c>
      <c r="BH158" s="161">
        <f t="shared" si="27"/>
        <v>0</v>
      </c>
      <c r="BI158" s="161">
        <f t="shared" si="28"/>
        <v>0</v>
      </c>
      <c r="BJ158" s="14" t="s">
        <v>123</v>
      </c>
      <c r="BK158" s="161">
        <f t="shared" si="29"/>
        <v>0</v>
      </c>
      <c r="BL158" s="14" t="s">
        <v>122</v>
      </c>
      <c r="BM158" s="160" t="s">
        <v>233</v>
      </c>
    </row>
    <row r="159" spans="1:65" s="2" customFormat="1" ht="16.5" customHeight="1">
      <c r="A159" s="29"/>
      <c r="B159" s="147"/>
      <c r="C159" s="162" t="s">
        <v>230</v>
      </c>
      <c r="D159" s="162" t="s">
        <v>188</v>
      </c>
      <c r="E159" s="163" t="s">
        <v>371</v>
      </c>
      <c r="F159" s="164" t="s">
        <v>372</v>
      </c>
      <c r="G159" s="165" t="s">
        <v>202</v>
      </c>
      <c r="H159" s="166">
        <v>75</v>
      </c>
      <c r="I159" s="167"/>
      <c r="J159" s="168">
        <f t="shared" si="20"/>
        <v>0</v>
      </c>
      <c r="K159" s="169"/>
      <c r="L159" s="170"/>
      <c r="M159" s="171" t="s">
        <v>1</v>
      </c>
      <c r="N159" s="172" t="s">
        <v>40</v>
      </c>
      <c r="O159" s="58"/>
      <c r="P159" s="158">
        <f t="shared" si="21"/>
        <v>0</v>
      </c>
      <c r="Q159" s="158">
        <v>1.12E-2</v>
      </c>
      <c r="R159" s="158">
        <f t="shared" si="22"/>
        <v>0.84</v>
      </c>
      <c r="S159" s="158">
        <v>0</v>
      </c>
      <c r="T159" s="159">
        <f t="shared" si="2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0" t="s">
        <v>134</v>
      </c>
      <c r="AT159" s="160" t="s">
        <v>188</v>
      </c>
      <c r="AU159" s="160" t="s">
        <v>123</v>
      </c>
      <c r="AY159" s="14" t="s">
        <v>116</v>
      </c>
      <c r="BE159" s="161">
        <f t="shared" si="24"/>
        <v>0</v>
      </c>
      <c r="BF159" s="161">
        <f t="shared" si="25"/>
        <v>0</v>
      </c>
      <c r="BG159" s="161">
        <f t="shared" si="26"/>
        <v>0</v>
      </c>
      <c r="BH159" s="161">
        <f t="shared" si="27"/>
        <v>0</v>
      </c>
      <c r="BI159" s="161">
        <f t="shared" si="28"/>
        <v>0</v>
      </c>
      <c r="BJ159" s="14" t="s">
        <v>123</v>
      </c>
      <c r="BK159" s="161">
        <f t="shared" si="29"/>
        <v>0</v>
      </c>
      <c r="BL159" s="14" t="s">
        <v>122</v>
      </c>
      <c r="BM159" s="160" t="s">
        <v>208</v>
      </c>
    </row>
    <row r="160" spans="1:65" s="2" customFormat="1" ht="24.2" customHeight="1">
      <c r="A160" s="29"/>
      <c r="B160" s="147"/>
      <c r="C160" s="148" t="s">
        <v>179</v>
      </c>
      <c r="D160" s="148" t="s">
        <v>118</v>
      </c>
      <c r="E160" s="149" t="s">
        <v>373</v>
      </c>
      <c r="F160" s="150" t="s">
        <v>374</v>
      </c>
      <c r="G160" s="151" t="s">
        <v>202</v>
      </c>
      <c r="H160" s="152">
        <v>1</v>
      </c>
      <c r="I160" s="153"/>
      <c r="J160" s="154">
        <f t="shared" si="20"/>
        <v>0</v>
      </c>
      <c r="K160" s="155"/>
      <c r="L160" s="30"/>
      <c r="M160" s="156" t="s">
        <v>1</v>
      </c>
      <c r="N160" s="157" t="s">
        <v>40</v>
      </c>
      <c r="O160" s="58"/>
      <c r="P160" s="158">
        <f t="shared" si="21"/>
        <v>0</v>
      </c>
      <c r="Q160" s="158">
        <v>0</v>
      </c>
      <c r="R160" s="158">
        <f t="shared" si="22"/>
        <v>0</v>
      </c>
      <c r="S160" s="158">
        <v>0</v>
      </c>
      <c r="T160" s="159">
        <f t="shared" si="2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0" t="s">
        <v>122</v>
      </c>
      <c r="AT160" s="160" t="s">
        <v>118</v>
      </c>
      <c r="AU160" s="160" t="s">
        <v>123</v>
      </c>
      <c r="AY160" s="14" t="s">
        <v>116</v>
      </c>
      <c r="BE160" s="161">
        <f t="shared" si="24"/>
        <v>0</v>
      </c>
      <c r="BF160" s="161">
        <f t="shared" si="25"/>
        <v>0</v>
      </c>
      <c r="BG160" s="161">
        <f t="shared" si="26"/>
        <v>0</v>
      </c>
      <c r="BH160" s="161">
        <f t="shared" si="27"/>
        <v>0</v>
      </c>
      <c r="BI160" s="161">
        <f t="shared" si="28"/>
        <v>0</v>
      </c>
      <c r="BJ160" s="14" t="s">
        <v>123</v>
      </c>
      <c r="BK160" s="161">
        <f t="shared" si="29"/>
        <v>0</v>
      </c>
      <c r="BL160" s="14" t="s">
        <v>122</v>
      </c>
      <c r="BM160" s="160" t="s">
        <v>236</v>
      </c>
    </row>
    <row r="161" spans="1:65" s="2" customFormat="1" ht="24.2" customHeight="1">
      <c r="A161" s="29"/>
      <c r="B161" s="147"/>
      <c r="C161" s="162" t="s">
        <v>375</v>
      </c>
      <c r="D161" s="162" t="s">
        <v>188</v>
      </c>
      <c r="E161" s="163" t="s">
        <v>376</v>
      </c>
      <c r="F161" s="164" t="s">
        <v>377</v>
      </c>
      <c r="G161" s="165" t="s">
        <v>202</v>
      </c>
      <c r="H161" s="166">
        <v>1</v>
      </c>
      <c r="I161" s="167"/>
      <c r="J161" s="168">
        <f t="shared" si="20"/>
        <v>0</v>
      </c>
      <c r="K161" s="169"/>
      <c r="L161" s="170"/>
      <c r="M161" s="171" t="s">
        <v>1</v>
      </c>
      <c r="N161" s="172" t="s">
        <v>40</v>
      </c>
      <c r="O161" s="58"/>
      <c r="P161" s="158">
        <f t="shared" si="21"/>
        <v>0</v>
      </c>
      <c r="Q161" s="158">
        <v>2.5000000000000001E-2</v>
      </c>
      <c r="R161" s="158">
        <f t="shared" si="22"/>
        <v>2.5000000000000001E-2</v>
      </c>
      <c r="S161" s="158">
        <v>0</v>
      </c>
      <c r="T161" s="159">
        <f t="shared" si="2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0" t="s">
        <v>134</v>
      </c>
      <c r="AT161" s="160" t="s">
        <v>188</v>
      </c>
      <c r="AU161" s="160" t="s">
        <v>123</v>
      </c>
      <c r="AY161" s="14" t="s">
        <v>116</v>
      </c>
      <c r="BE161" s="161">
        <f t="shared" si="24"/>
        <v>0</v>
      </c>
      <c r="BF161" s="161">
        <f t="shared" si="25"/>
        <v>0</v>
      </c>
      <c r="BG161" s="161">
        <f t="shared" si="26"/>
        <v>0</v>
      </c>
      <c r="BH161" s="161">
        <f t="shared" si="27"/>
        <v>0</v>
      </c>
      <c r="BI161" s="161">
        <f t="shared" si="28"/>
        <v>0</v>
      </c>
      <c r="BJ161" s="14" t="s">
        <v>123</v>
      </c>
      <c r="BK161" s="161">
        <f t="shared" si="29"/>
        <v>0</v>
      </c>
      <c r="BL161" s="14" t="s">
        <v>122</v>
      </c>
      <c r="BM161" s="160" t="s">
        <v>241</v>
      </c>
    </row>
    <row r="162" spans="1:65" s="2" customFormat="1" ht="24.2" customHeight="1">
      <c r="A162" s="29"/>
      <c r="B162" s="147"/>
      <c r="C162" s="148" t="s">
        <v>183</v>
      </c>
      <c r="D162" s="148" t="s">
        <v>118</v>
      </c>
      <c r="E162" s="149" t="s">
        <v>378</v>
      </c>
      <c r="F162" s="150" t="s">
        <v>379</v>
      </c>
      <c r="G162" s="151" t="s">
        <v>202</v>
      </c>
      <c r="H162" s="152">
        <v>1</v>
      </c>
      <c r="I162" s="153"/>
      <c r="J162" s="154">
        <f t="shared" si="20"/>
        <v>0</v>
      </c>
      <c r="K162" s="155"/>
      <c r="L162" s="30"/>
      <c r="M162" s="156" t="s">
        <v>1</v>
      </c>
      <c r="N162" s="157" t="s">
        <v>40</v>
      </c>
      <c r="O162" s="58"/>
      <c r="P162" s="158">
        <f t="shared" si="21"/>
        <v>0</v>
      </c>
      <c r="Q162" s="158">
        <v>2.0000000000000002E-5</v>
      </c>
      <c r="R162" s="158">
        <f t="shared" si="22"/>
        <v>2.0000000000000002E-5</v>
      </c>
      <c r="S162" s="158">
        <v>0</v>
      </c>
      <c r="T162" s="159">
        <f t="shared" si="2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0" t="s">
        <v>122</v>
      </c>
      <c r="AT162" s="160" t="s">
        <v>118</v>
      </c>
      <c r="AU162" s="160" t="s">
        <v>123</v>
      </c>
      <c r="AY162" s="14" t="s">
        <v>116</v>
      </c>
      <c r="BE162" s="161">
        <f t="shared" si="24"/>
        <v>0</v>
      </c>
      <c r="BF162" s="161">
        <f t="shared" si="25"/>
        <v>0</v>
      </c>
      <c r="BG162" s="161">
        <f t="shared" si="26"/>
        <v>0</v>
      </c>
      <c r="BH162" s="161">
        <f t="shared" si="27"/>
        <v>0</v>
      </c>
      <c r="BI162" s="161">
        <f t="shared" si="28"/>
        <v>0</v>
      </c>
      <c r="BJ162" s="14" t="s">
        <v>123</v>
      </c>
      <c r="BK162" s="161">
        <f t="shared" si="29"/>
        <v>0</v>
      </c>
      <c r="BL162" s="14" t="s">
        <v>122</v>
      </c>
      <c r="BM162" s="160" t="s">
        <v>245</v>
      </c>
    </row>
    <row r="163" spans="1:65" s="2" customFormat="1" ht="24.2" customHeight="1">
      <c r="A163" s="29"/>
      <c r="B163" s="147"/>
      <c r="C163" s="162" t="s">
        <v>263</v>
      </c>
      <c r="D163" s="162" t="s">
        <v>188</v>
      </c>
      <c r="E163" s="163" t="s">
        <v>380</v>
      </c>
      <c r="F163" s="164" t="s">
        <v>381</v>
      </c>
      <c r="G163" s="165" t="s">
        <v>202</v>
      </c>
      <c r="H163" s="166">
        <v>1</v>
      </c>
      <c r="I163" s="167"/>
      <c r="J163" s="168">
        <f t="shared" si="20"/>
        <v>0</v>
      </c>
      <c r="K163" s="169"/>
      <c r="L163" s="170"/>
      <c r="M163" s="171" t="s">
        <v>1</v>
      </c>
      <c r="N163" s="172" t="s">
        <v>40</v>
      </c>
      <c r="O163" s="58"/>
      <c r="P163" s="158">
        <f t="shared" si="21"/>
        <v>0</v>
      </c>
      <c r="Q163" s="158">
        <v>3.9899999999999998E-2</v>
      </c>
      <c r="R163" s="158">
        <f t="shared" si="22"/>
        <v>3.9899999999999998E-2</v>
      </c>
      <c r="S163" s="158">
        <v>0</v>
      </c>
      <c r="T163" s="159">
        <f t="shared" si="2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0" t="s">
        <v>134</v>
      </c>
      <c r="AT163" s="160" t="s">
        <v>188</v>
      </c>
      <c r="AU163" s="160" t="s">
        <v>123</v>
      </c>
      <c r="AY163" s="14" t="s">
        <v>116</v>
      </c>
      <c r="BE163" s="161">
        <f t="shared" si="24"/>
        <v>0</v>
      </c>
      <c r="BF163" s="161">
        <f t="shared" si="25"/>
        <v>0</v>
      </c>
      <c r="BG163" s="161">
        <f t="shared" si="26"/>
        <v>0</v>
      </c>
      <c r="BH163" s="161">
        <f t="shared" si="27"/>
        <v>0</v>
      </c>
      <c r="BI163" s="161">
        <f t="shared" si="28"/>
        <v>0</v>
      </c>
      <c r="BJ163" s="14" t="s">
        <v>123</v>
      </c>
      <c r="BK163" s="161">
        <f t="shared" si="29"/>
        <v>0</v>
      </c>
      <c r="BL163" s="14" t="s">
        <v>122</v>
      </c>
      <c r="BM163" s="160" t="s">
        <v>248</v>
      </c>
    </row>
    <row r="164" spans="1:65" s="2" customFormat="1" ht="24.2" customHeight="1">
      <c r="A164" s="29"/>
      <c r="B164" s="147"/>
      <c r="C164" s="162" t="s">
        <v>186</v>
      </c>
      <c r="D164" s="162" t="s">
        <v>188</v>
      </c>
      <c r="E164" s="163" t="s">
        <v>382</v>
      </c>
      <c r="F164" s="164" t="s">
        <v>383</v>
      </c>
      <c r="G164" s="165" t="s">
        <v>202</v>
      </c>
      <c r="H164" s="166">
        <v>1</v>
      </c>
      <c r="I164" s="167"/>
      <c r="J164" s="168">
        <f t="shared" si="20"/>
        <v>0</v>
      </c>
      <c r="K164" s="169"/>
      <c r="L164" s="170"/>
      <c r="M164" s="171" t="s">
        <v>1</v>
      </c>
      <c r="N164" s="172" t="s">
        <v>40</v>
      </c>
      <c r="O164" s="58"/>
      <c r="P164" s="158">
        <f t="shared" si="21"/>
        <v>0</v>
      </c>
      <c r="Q164" s="158">
        <v>2.9749999999999999E-2</v>
      </c>
      <c r="R164" s="158">
        <f t="shared" si="22"/>
        <v>2.9749999999999999E-2</v>
      </c>
      <c r="S164" s="158">
        <v>0</v>
      </c>
      <c r="T164" s="159">
        <f t="shared" si="2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0" t="s">
        <v>134</v>
      </c>
      <c r="AT164" s="160" t="s">
        <v>188</v>
      </c>
      <c r="AU164" s="160" t="s">
        <v>123</v>
      </c>
      <c r="AY164" s="14" t="s">
        <v>116</v>
      </c>
      <c r="BE164" s="161">
        <f t="shared" si="24"/>
        <v>0</v>
      </c>
      <c r="BF164" s="161">
        <f t="shared" si="25"/>
        <v>0</v>
      </c>
      <c r="BG164" s="161">
        <f t="shared" si="26"/>
        <v>0</v>
      </c>
      <c r="BH164" s="161">
        <f t="shared" si="27"/>
        <v>0</v>
      </c>
      <c r="BI164" s="161">
        <f t="shared" si="28"/>
        <v>0</v>
      </c>
      <c r="BJ164" s="14" t="s">
        <v>123</v>
      </c>
      <c r="BK164" s="161">
        <f t="shared" si="29"/>
        <v>0</v>
      </c>
      <c r="BL164" s="14" t="s">
        <v>122</v>
      </c>
      <c r="BM164" s="160" t="s">
        <v>252</v>
      </c>
    </row>
    <row r="165" spans="1:65" s="2" customFormat="1" ht="21.75" customHeight="1">
      <c r="A165" s="29"/>
      <c r="B165" s="147"/>
      <c r="C165" s="162" t="s">
        <v>242</v>
      </c>
      <c r="D165" s="162" t="s">
        <v>188</v>
      </c>
      <c r="E165" s="163" t="s">
        <v>384</v>
      </c>
      <c r="F165" s="164" t="s">
        <v>385</v>
      </c>
      <c r="G165" s="165" t="s">
        <v>202</v>
      </c>
      <c r="H165" s="166">
        <v>1</v>
      </c>
      <c r="I165" s="167"/>
      <c r="J165" s="168">
        <f t="shared" si="20"/>
        <v>0</v>
      </c>
      <c r="K165" s="169"/>
      <c r="L165" s="170"/>
      <c r="M165" s="171" t="s">
        <v>1</v>
      </c>
      <c r="N165" s="172" t="s">
        <v>40</v>
      </c>
      <c r="O165" s="58"/>
      <c r="P165" s="158">
        <f t="shared" si="21"/>
        <v>0</v>
      </c>
      <c r="Q165" s="158">
        <v>3.96E-3</v>
      </c>
      <c r="R165" s="158">
        <f t="shared" si="22"/>
        <v>3.96E-3</v>
      </c>
      <c r="S165" s="158">
        <v>0</v>
      </c>
      <c r="T165" s="159">
        <f t="shared" si="2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0" t="s">
        <v>134</v>
      </c>
      <c r="AT165" s="160" t="s">
        <v>188</v>
      </c>
      <c r="AU165" s="160" t="s">
        <v>123</v>
      </c>
      <c r="AY165" s="14" t="s">
        <v>116</v>
      </c>
      <c r="BE165" s="161">
        <f t="shared" si="24"/>
        <v>0</v>
      </c>
      <c r="BF165" s="161">
        <f t="shared" si="25"/>
        <v>0</v>
      </c>
      <c r="BG165" s="161">
        <f t="shared" si="26"/>
        <v>0</v>
      </c>
      <c r="BH165" s="161">
        <f t="shared" si="27"/>
        <v>0</v>
      </c>
      <c r="BI165" s="161">
        <f t="shared" si="28"/>
        <v>0</v>
      </c>
      <c r="BJ165" s="14" t="s">
        <v>123</v>
      </c>
      <c r="BK165" s="161">
        <f t="shared" si="29"/>
        <v>0</v>
      </c>
      <c r="BL165" s="14" t="s">
        <v>122</v>
      </c>
      <c r="BM165" s="160" t="s">
        <v>255</v>
      </c>
    </row>
    <row r="166" spans="1:65" s="2" customFormat="1" ht="24.2" customHeight="1">
      <c r="A166" s="29"/>
      <c r="B166" s="147"/>
      <c r="C166" s="148" t="s">
        <v>191</v>
      </c>
      <c r="D166" s="148" t="s">
        <v>118</v>
      </c>
      <c r="E166" s="149" t="s">
        <v>386</v>
      </c>
      <c r="F166" s="150" t="s">
        <v>387</v>
      </c>
      <c r="G166" s="151" t="s">
        <v>202</v>
      </c>
      <c r="H166" s="152">
        <v>4</v>
      </c>
      <c r="I166" s="153"/>
      <c r="J166" s="154">
        <f t="shared" si="20"/>
        <v>0</v>
      </c>
      <c r="K166" s="155"/>
      <c r="L166" s="30"/>
      <c r="M166" s="156" t="s">
        <v>1</v>
      </c>
      <c r="N166" s="157" t="s">
        <v>40</v>
      </c>
      <c r="O166" s="58"/>
      <c r="P166" s="158">
        <f t="shared" si="21"/>
        <v>0</v>
      </c>
      <c r="Q166" s="158">
        <v>0.34099000000000002</v>
      </c>
      <c r="R166" s="158">
        <f t="shared" si="22"/>
        <v>1.3639600000000001</v>
      </c>
      <c r="S166" s="158">
        <v>0</v>
      </c>
      <c r="T166" s="159">
        <f t="shared" si="2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0" t="s">
        <v>122</v>
      </c>
      <c r="AT166" s="160" t="s">
        <v>118</v>
      </c>
      <c r="AU166" s="160" t="s">
        <v>123</v>
      </c>
      <c r="AY166" s="14" t="s">
        <v>116</v>
      </c>
      <c r="BE166" s="161">
        <f t="shared" si="24"/>
        <v>0</v>
      </c>
      <c r="BF166" s="161">
        <f t="shared" si="25"/>
        <v>0</v>
      </c>
      <c r="BG166" s="161">
        <f t="shared" si="26"/>
        <v>0</v>
      </c>
      <c r="BH166" s="161">
        <f t="shared" si="27"/>
        <v>0</v>
      </c>
      <c r="BI166" s="161">
        <f t="shared" si="28"/>
        <v>0</v>
      </c>
      <c r="BJ166" s="14" t="s">
        <v>123</v>
      </c>
      <c r="BK166" s="161">
        <f t="shared" si="29"/>
        <v>0</v>
      </c>
      <c r="BL166" s="14" t="s">
        <v>122</v>
      </c>
      <c r="BM166" s="160" t="s">
        <v>259</v>
      </c>
    </row>
    <row r="167" spans="1:65" s="2" customFormat="1" ht="21.75" customHeight="1">
      <c r="A167" s="29"/>
      <c r="B167" s="147"/>
      <c r="C167" s="162" t="s">
        <v>388</v>
      </c>
      <c r="D167" s="162" t="s">
        <v>188</v>
      </c>
      <c r="E167" s="163" t="s">
        <v>389</v>
      </c>
      <c r="F167" s="164" t="s">
        <v>390</v>
      </c>
      <c r="G167" s="165" t="s">
        <v>202</v>
      </c>
      <c r="H167" s="166">
        <v>4</v>
      </c>
      <c r="I167" s="167"/>
      <c r="J167" s="168">
        <f t="shared" si="20"/>
        <v>0</v>
      </c>
      <c r="K167" s="169"/>
      <c r="L167" s="170"/>
      <c r="M167" s="171" t="s">
        <v>1</v>
      </c>
      <c r="N167" s="172" t="s">
        <v>40</v>
      </c>
      <c r="O167" s="58"/>
      <c r="P167" s="158">
        <f t="shared" si="21"/>
        <v>0</v>
      </c>
      <c r="Q167" s="158">
        <v>0.06</v>
      </c>
      <c r="R167" s="158">
        <f t="shared" si="22"/>
        <v>0.24</v>
      </c>
      <c r="S167" s="158">
        <v>0</v>
      </c>
      <c r="T167" s="159">
        <f t="shared" si="2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60" t="s">
        <v>134</v>
      </c>
      <c r="AT167" s="160" t="s">
        <v>188</v>
      </c>
      <c r="AU167" s="160" t="s">
        <v>123</v>
      </c>
      <c r="AY167" s="14" t="s">
        <v>116</v>
      </c>
      <c r="BE167" s="161">
        <f t="shared" si="24"/>
        <v>0</v>
      </c>
      <c r="BF167" s="161">
        <f t="shared" si="25"/>
        <v>0</v>
      </c>
      <c r="BG167" s="161">
        <f t="shared" si="26"/>
        <v>0</v>
      </c>
      <c r="BH167" s="161">
        <f t="shared" si="27"/>
        <v>0</v>
      </c>
      <c r="BI167" s="161">
        <f t="shared" si="28"/>
        <v>0</v>
      </c>
      <c r="BJ167" s="14" t="s">
        <v>123</v>
      </c>
      <c r="BK167" s="161">
        <f t="shared" si="29"/>
        <v>0</v>
      </c>
      <c r="BL167" s="14" t="s">
        <v>122</v>
      </c>
      <c r="BM167" s="160" t="s">
        <v>262</v>
      </c>
    </row>
    <row r="168" spans="1:65" s="2" customFormat="1" ht="21.75" customHeight="1">
      <c r="A168" s="29"/>
      <c r="B168" s="147"/>
      <c r="C168" s="162" t="s">
        <v>194</v>
      </c>
      <c r="D168" s="162" t="s">
        <v>188</v>
      </c>
      <c r="E168" s="163" t="s">
        <v>391</v>
      </c>
      <c r="F168" s="164" t="s">
        <v>392</v>
      </c>
      <c r="G168" s="165" t="s">
        <v>202</v>
      </c>
      <c r="H168" s="166">
        <v>4</v>
      </c>
      <c r="I168" s="167"/>
      <c r="J168" s="168">
        <f t="shared" si="20"/>
        <v>0</v>
      </c>
      <c r="K168" s="169"/>
      <c r="L168" s="170"/>
      <c r="M168" s="171" t="s">
        <v>1</v>
      </c>
      <c r="N168" s="172" t="s">
        <v>40</v>
      </c>
      <c r="O168" s="58"/>
      <c r="P168" s="158">
        <f t="shared" si="21"/>
        <v>0</v>
      </c>
      <c r="Q168" s="158">
        <v>0.17499999999999999</v>
      </c>
      <c r="R168" s="158">
        <f t="shared" si="22"/>
        <v>0.7</v>
      </c>
      <c r="S168" s="158">
        <v>0</v>
      </c>
      <c r="T168" s="159">
        <f t="shared" si="2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0" t="s">
        <v>134</v>
      </c>
      <c r="AT168" s="160" t="s">
        <v>188</v>
      </c>
      <c r="AU168" s="160" t="s">
        <v>123</v>
      </c>
      <c r="AY168" s="14" t="s">
        <v>116</v>
      </c>
      <c r="BE168" s="161">
        <f t="shared" si="24"/>
        <v>0</v>
      </c>
      <c r="BF168" s="161">
        <f t="shared" si="25"/>
        <v>0</v>
      </c>
      <c r="BG168" s="161">
        <f t="shared" si="26"/>
        <v>0</v>
      </c>
      <c r="BH168" s="161">
        <f t="shared" si="27"/>
        <v>0</v>
      </c>
      <c r="BI168" s="161">
        <f t="shared" si="28"/>
        <v>0</v>
      </c>
      <c r="BJ168" s="14" t="s">
        <v>123</v>
      </c>
      <c r="BK168" s="161">
        <f t="shared" si="29"/>
        <v>0</v>
      </c>
      <c r="BL168" s="14" t="s">
        <v>122</v>
      </c>
      <c r="BM168" s="160" t="s">
        <v>266</v>
      </c>
    </row>
    <row r="169" spans="1:65" s="2" customFormat="1" ht="21.75" customHeight="1">
      <c r="A169" s="29"/>
      <c r="B169" s="147"/>
      <c r="C169" s="162" t="s">
        <v>274</v>
      </c>
      <c r="D169" s="162" t="s">
        <v>188</v>
      </c>
      <c r="E169" s="163" t="s">
        <v>393</v>
      </c>
      <c r="F169" s="164" t="s">
        <v>394</v>
      </c>
      <c r="G169" s="165" t="s">
        <v>202</v>
      </c>
      <c r="H169" s="166">
        <v>4</v>
      </c>
      <c r="I169" s="167"/>
      <c r="J169" s="168">
        <f t="shared" si="20"/>
        <v>0</v>
      </c>
      <c r="K169" s="169"/>
      <c r="L169" s="170"/>
      <c r="M169" s="171" t="s">
        <v>1</v>
      </c>
      <c r="N169" s="172" t="s">
        <v>40</v>
      </c>
      <c r="O169" s="58"/>
      <c r="P169" s="158">
        <f t="shared" si="21"/>
        <v>0</v>
      </c>
      <c r="Q169" s="158">
        <v>0.17</v>
      </c>
      <c r="R169" s="158">
        <f t="shared" si="22"/>
        <v>0.68</v>
      </c>
      <c r="S169" s="158">
        <v>0</v>
      </c>
      <c r="T169" s="159">
        <f t="shared" si="2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0" t="s">
        <v>134</v>
      </c>
      <c r="AT169" s="160" t="s">
        <v>188</v>
      </c>
      <c r="AU169" s="160" t="s">
        <v>123</v>
      </c>
      <c r="AY169" s="14" t="s">
        <v>116</v>
      </c>
      <c r="BE169" s="161">
        <f t="shared" si="24"/>
        <v>0</v>
      </c>
      <c r="BF169" s="161">
        <f t="shared" si="25"/>
        <v>0</v>
      </c>
      <c r="BG169" s="161">
        <f t="shared" si="26"/>
        <v>0</v>
      </c>
      <c r="BH169" s="161">
        <f t="shared" si="27"/>
        <v>0</v>
      </c>
      <c r="BI169" s="161">
        <f t="shared" si="28"/>
        <v>0</v>
      </c>
      <c r="BJ169" s="14" t="s">
        <v>123</v>
      </c>
      <c r="BK169" s="161">
        <f t="shared" si="29"/>
        <v>0</v>
      </c>
      <c r="BL169" s="14" t="s">
        <v>122</v>
      </c>
      <c r="BM169" s="160" t="s">
        <v>270</v>
      </c>
    </row>
    <row r="170" spans="1:65" s="2" customFormat="1" ht="21.75" customHeight="1">
      <c r="A170" s="29"/>
      <c r="B170" s="147"/>
      <c r="C170" s="162" t="s">
        <v>198</v>
      </c>
      <c r="D170" s="162" t="s">
        <v>188</v>
      </c>
      <c r="E170" s="163" t="s">
        <v>395</v>
      </c>
      <c r="F170" s="164" t="s">
        <v>396</v>
      </c>
      <c r="G170" s="165" t="s">
        <v>202</v>
      </c>
      <c r="H170" s="166">
        <v>4</v>
      </c>
      <c r="I170" s="167"/>
      <c r="J170" s="168">
        <f t="shared" si="20"/>
        <v>0</v>
      </c>
      <c r="K170" s="169"/>
      <c r="L170" s="170"/>
      <c r="M170" s="171" t="s">
        <v>1</v>
      </c>
      <c r="N170" s="172" t="s">
        <v>40</v>
      </c>
      <c r="O170" s="58"/>
      <c r="P170" s="158">
        <f t="shared" si="21"/>
        <v>0</v>
      </c>
      <c r="Q170" s="158">
        <v>9.9000000000000005E-2</v>
      </c>
      <c r="R170" s="158">
        <f t="shared" si="22"/>
        <v>0.39600000000000002</v>
      </c>
      <c r="S170" s="158">
        <v>0</v>
      </c>
      <c r="T170" s="159">
        <f t="shared" si="2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60" t="s">
        <v>134</v>
      </c>
      <c r="AT170" s="160" t="s">
        <v>188</v>
      </c>
      <c r="AU170" s="160" t="s">
        <v>123</v>
      </c>
      <c r="AY170" s="14" t="s">
        <v>116</v>
      </c>
      <c r="BE170" s="161">
        <f t="shared" si="24"/>
        <v>0</v>
      </c>
      <c r="BF170" s="161">
        <f t="shared" si="25"/>
        <v>0</v>
      </c>
      <c r="BG170" s="161">
        <f t="shared" si="26"/>
        <v>0</v>
      </c>
      <c r="BH170" s="161">
        <f t="shared" si="27"/>
        <v>0</v>
      </c>
      <c r="BI170" s="161">
        <f t="shared" si="28"/>
        <v>0</v>
      </c>
      <c r="BJ170" s="14" t="s">
        <v>123</v>
      </c>
      <c r="BK170" s="161">
        <f t="shared" si="29"/>
        <v>0</v>
      </c>
      <c r="BL170" s="14" t="s">
        <v>122</v>
      </c>
      <c r="BM170" s="160" t="s">
        <v>273</v>
      </c>
    </row>
    <row r="171" spans="1:65" s="2" customFormat="1" ht="16.5" customHeight="1">
      <c r="A171" s="29"/>
      <c r="B171" s="147"/>
      <c r="C171" s="162" t="s">
        <v>249</v>
      </c>
      <c r="D171" s="162" t="s">
        <v>188</v>
      </c>
      <c r="E171" s="163" t="s">
        <v>397</v>
      </c>
      <c r="F171" s="164" t="s">
        <v>398</v>
      </c>
      <c r="G171" s="165" t="s">
        <v>202</v>
      </c>
      <c r="H171" s="166">
        <v>4</v>
      </c>
      <c r="I171" s="167"/>
      <c r="J171" s="168">
        <f t="shared" si="20"/>
        <v>0</v>
      </c>
      <c r="K171" s="169"/>
      <c r="L171" s="170"/>
      <c r="M171" s="171" t="s">
        <v>1</v>
      </c>
      <c r="N171" s="172" t="s">
        <v>40</v>
      </c>
      <c r="O171" s="58"/>
      <c r="P171" s="158">
        <f t="shared" si="21"/>
        <v>0</v>
      </c>
      <c r="Q171" s="158">
        <v>0.03</v>
      </c>
      <c r="R171" s="158">
        <f t="shared" si="22"/>
        <v>0.12</v>
      </c>
      <c r="S171" s="158">
        <v>0</v>
      </c>
      <c r="T171" s="159">
        <f t="shared" si="2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60" t="s">
        <v>134</v>
      </c>
      <c r="AT171" s="160" t="s">
        <v>188</v>
      </c>
      <c r="AU171" s="160" t="s">
        <v>123</v>
      </c>
      <c r="AY171" s="14" t="s">
        <v>116</v>
      </c>
      <c r="BE171" s="161">
        <f t="shared" si="24"/>
        <v>0</v>
      </c>
      <c r="BF171" s="161">
        <f t="shared" si="25"/>
        <v>0</v>
      </c>
      <c r="BG171" s="161">
        <f t="shared" si="26"/>
        <v>0</v>
      </c>
      <c r="BH171" s="161">
        <f t="shared" si="27"/>
        <v>0</v>
      </c>
      <c r="BI171" s="161">
        <f t="shared" si="28"/>
        <v>0</v>
      </c>
      <c r="BJ171" s="14" t="s">
        <v>123</v>
      </c>
      <c r="BK171" s="161">
        <f t="shared" si="29"/>
        <v>0</v>
      </c>
      <c r="BL171" s="14" t="s">
        <v>122</v>
      </c>
      <c r="BM171" s="160" t="s">
        <v>277</v>
      </c>
    </row>
    <row r="172" spans="1:65" s="2" customFormat="1" ht="24.2" customHeight="1">
      <c r="A172" s="29"/>
      <c r="B172" s="147"/>
      <c r="C172" s="148" t="s">
        <v>207</v>
      </c>
      <c r="D172" s="148" t="s">
        <v>118</v>
      </c>
      <c r="E172" s="149" t="s">
        <v>399</v>
      </c>
      <c r="F172" s="150" t="s">
        <v>400</v>
      </c>
      <c r="G172" s="151" t="s">
        <v>202</v>
      </c>
      <c r="H172" s="152">
        <v>2</v>
      </c>
      <c r="I172" s="153"/>
      <c r="J172" s="154">
        <f t="shared" si="20"/>
        <v>0</v>
      </c>
      <c r="K172" s="155"/>
      <c r="L172" s="30"/>
      <c r="M172" s="156" t="s">
        <v>1</v>
      </c>
      <c r="N172" s="157" t="s">
        <v>40</v>
      </c>
      <c r="O172" s="58"/>
      <c r="P172" s="158">
        <f t="shared" si="21"/>
        <v>0</v>
      </c>
      <c r="Q172" s="158">
        <v>6.3E-3</v>
      </c>
      <c r="R172" s="158">
        <f t="shared" si="22"/>
        <v>1.26E-2</v>
      </c>
      <c r="S172" s="158">
        <v>0</v>
      </c>
      <c r="T172" s="159">
        <f t="shared" si="2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60" t="s">
        <v>122</v>
      </c>
      <c r="AT172" s="160" t="s">
        <v>118</v>
      </c>
      <c r="AU172" s="160" t="s">
        <v>123</v>
      </c>
      <c r="AY172" s="14" t="s">
        <v>116</v>
      </c>
      <c r="BE172" s="161">
        <f t="shared" si="24"/>
        <v>0</v>
      </c>
      <c r="BF172" s="161">
        <f t="shared" si="25"/>
        <v>0</v>
      </c>
      <c r="BG172" s="161">
        <f t="shared" si="26"/>
        <v>0</v>
      </c>
      <c r="BH172" s="161">
        <f t="shared" si="27"/>
        <v>0</v>
      </c>
      <c r="BI172" s="161">
        <f t="shared" si="28"/>
        <v>0</v>
      </c>
      <c r="BJ172" s="14" t="s">
        <v>123</v>
      </c>
      <c r="BK172" s="161">
        <f t="shared" si="29"/>
        <v>0</v>
      </c>
      <c r="BL172" s="14" t="s">
        <v>122</v>
      </c>
      <c r="BM172" s="160" t="s">
        <v>282</v>
      </c>
    </row>
    <row r="173" spans="1:65" s="2" customFormat="1" ht="24.2" customHeight="1">
      <c r="A173" s="29"/>
      <c r="B173" s="147"/>
      <c r="C173" s="162" t="s">
        <v>195</v>
      </c>
      <c r="D173" s="162" t="s">
        <v>188</v>
      </c>
      <c r="E173" s="163" t="s">
        <v>401</v>
      </c>
      <c r="F173" s="164" t="s">
        <v>402</v>
      </c>
      <c r="G173" s="165" t="s">
        <v>202</v>
      </c>
      <c r="H173" s="166">
        <v>2</v>
      </c>
      <c r="I173" s="167"/>
      <c r="J173" s="168">
        <f t="shared" si="20"/>
        <v>0</v>
      </c>
      <c r="K173" s="169"/>
      <c r="L173" s="170"/>
      <c r="M173" s="171" t="s">
        <v>1</v>
      </c>
      <c r="N173" s="172" t="s">
        <v>40</v>
      </c>
      <c r="O173" s="58"/>
      <c r="P173" s="158">
        <f t="shared" si="21"/>
        <v>0</v>
      </c>
      <c r="Q173" s="158">
        <v>7.5999999999999998E-2</v>
      </c>
      <c r="R173" s="158">
        <f t="shared" si="22"/>
        <v>0.152</v>
      </c>
      <c r="S173" s="158">
        <v>0</v>
      </c>
      <c r="T173" s="159">
        <f t="shared" si="2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60" t="s">
        <v>134</v>
      </c>
      <c r="AT173" s="160" t="s">
        <v>188</v>
      </c>
      <c r="AU173" s="160" t="s">
        <v>123</v>
      </c>
      <c r="AY173" s="14" t="s">
        <v>116</v>
      </c>
      <c r="BE173" s="161">
        <f t="shared" si="24"/>
        <v>0</v>
      </c>
      <c r="BF173" s="161">
        <f t="shared" si="25"/>
        <v>0</v>
      </c>
      <c r="BG173" s="161">
        <f t="shared" si="26"/>
        <v>0</v>
      </c>
      <c r="BH173" s="161">
        <f t="shared" si="27"/>
        <v>0</v>
      </c>
      <c r="BI173" s="161">
        <f t="shared" si="28"/>
        <v>0</v>
      </c>
      <c r="BJ173" s="14" t="s">
        <v>123</v>
      </c>
      <c r="BK173" s="161">
        <f t="shared" si="29"/>
        <v>0</v>
      </c>
      <c r="BL173" s="14" t="s">
        <v>122</v>
      </c>
      <c r="BM173" s="160" t="s">
        <v>290</v>
      </c>
    </row>
    <row r="174" spans="1:65" s="2" customFormat="1" ht="33" customHeight="1">
      <c r="A174" s="29"/>
      <c r="B174" s="147"/>
      <c r="C174" s="148" t="s">
        <v>203</v>
      </c>
      <c r="D174" s="148" t="s">
        <v>118</v>
      </c>
      <c r="E174" s="149" t="s">
        <v>403</v>
      </c>
      <c r="F174" s="150" t="s">
        <v>404</v>
      </c>
      <c r="G174" s="151" t="s">
        <v>202</v>
      </c>
      <c r="H174" s="152">
        <v>4</v>
      </c>
      <c r="I174" s="153"/>
      <c r="J174" s="154">
        <f t="shared" si="20"/>
        <v>0</v>
      </c>
      <c r="K174" s="155"/>
      <c r="L174" s="30"/>
      <c r="M174" s="156" t="s">
        <v>1</v>
      </c>
      <c r="N174" s="157" t="s">
        <v>40</v>
      </c>
      <c r="O174" s="58"/>
      <c r="P174" s="158">
        <f t="shared" si="21"/>
        <v>0</v>
      </c>
      <c r="Q174" s="158">
        <v>8.3999999999999995E-3</v>
      </c>
      <c r="R174" s="158">
        <f t="shared" si="22"/>
        <v>3.3599999999999998E-2</v>
      </c>
      <c r="S174" s="158">
        <v>0</v>
      </c>
      <c r="T174" s="159">
        <f t="shared" si="2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60" t="s">
        <v>122</v>
      </c>
      <c r="AT174" s="160" t="s">
        <v>118</v>
      </c>
      <c r="AU174" s="160" t="s">
        <v>123</v>
      </c>
      <c r="AY174" s="14" t="s">
        <v>116</v>
      </c>
      <c r="BE174" s="161">
        <f t="shared" si="24"/>
        <v>0</v>
      </c>
      <c r="BF174" s="161">
        <f t="shared" si="25"/>
        <v>0</v>
      </c>
      <c r="BG174" s="161">
        <f t="shared" si="26"/>
        <v>0</v>
      </c>
      <c r="BH174" s="161">
        <f t="shared" si="27"/>
        <v>0</v>
      </c>
      <c r="BI174" s="161">
        <f t="shared" si="28"/>
        <v>0</v>
      </c>
      <c r="BJ174" s="14" t="s">
        <v>123</v>
      </c>
      <c r="BK174" s="161">
        <f t="shared" si="29"/>
        <v>0</v>
      </c>
      <c r="BL174" s="14" t="s">
        <v>122</v>
      </c>
      <c r="BM174" s="160" t="s">
        <v>294</v>
      </c>
    </row>
    <row r="175" spans="1:65" s="2" customFormat="1" ht="16.5" customHeight="1">
      <c r="A175" s="29"/>
      <c r="B175" s="147"/>
      <c r="C175" s="162" t="s">
        <v>267</v>
      </c>
      <c r="D175" s="162" t="s">
        <v>188</v>
      </c>
      <c r="E175" s="163" t="s">
        <v>405</v>
      </c>
      <c r="F175" s="164" t="s">
        <v>406</v>
      </c>
      <c r="G175" s="165" t="s">
        <v>202</v>
      </c>
      <c r="H175" s="166">
        <v>4</v>
      </c>
      <c r="I175" s="167"/>
      <c r="J175" s="168">
        <f t="shared" si="20"/>
        <v>0</v>
      </c>
      <c r="K175" s="169"/>
      <c r="L175" s="170"/>
      <c r="M175" s="171" t="s">
        <v>1</v>
      </c>
      <c r="N175" s="172" t="s">
        <v>40</v>
      </c>
      <c r="O175" s="58"/>
      <c r="P175" s="158">
        <f t="shared" si="21"/>
        <v>0</v>
      </c>
      <c r="Q175" s="158">
        <v>0.17</v>
      </c>
      <c r="R175" s="158">
        <f t="shared" si="22"/>
        <v>0.68</v>
      </c>
      <c r="S175" s="158">
        <v>0</v>
      </c>
      <c r="T175" s="159">
        <f t="shared" si="2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60" t="s">
        <v>134</v>
      </c>
      <c r="AT175" s="160" t="s">
        <v>188</v>
      </c>
      <c r="AU175" s="160" t="s">
        <v>123</v>
      </c>
      <c r="AY175" s="14" t="s">
        <v>116</v>
      </c>
      <c r="BE175" s="161">
        <f t="shared" si="24"/>
        <v>0</v>
      </c>
      <c r="BF175" s="161">
        <f t="shared" si="25"/>
        <v>0</v>
      </c>
      <c r="BG175" s="161">
        <f t="shared" si="26"/>
        <v>0</v>
      </c>
      <c r="BH175" s="161">
        <f t="shared" si="27"/>
        <v>0</v>
      </c>
      <c r="BI175" s="161">
        <f t="shared" si="28"/>
        <v>0</v>
      </c>
      <c r="BJ175" s="14" t="s">
        <v>123</v>
      </c>
      <c r="BK175" s="161">
        <f t="shared" si="29"/>
        <v>0</v>
      </c>
      <c r="BL175" s="14" t="s">
        <v>122</v>
      </c>
      <c r="BM175" s="160" t="s">
        <v>297</v>
      </c>
    </row>
    <row r="176" spans="1:65" s="12" customFormat="1" ht="22.9" customHeight="1">
      <c r="B176" s="134"/>
      <c r="D176" s="135" t="s">
        <v>73</v>
      </c>
      <c r="E176" s="145" t="s">
        <v>278</v>
      </c>
      <c r="F176" s="145" t="s">
        <v>279</v>
      </c>
      <c r="I176" s="137"/>
      <c r="J176" s="146">
        <f>BK176</f>
        <v>0</v>
      </c>
      <c r="L176" s="134"/>
      <c r="M176" s="139"/>
      <c r="N176" s="140"/>
      <c r="O176" s="140"/>
      <c r="P176" s="141">
        <f>P177</f>
        <v>0</v>
      </c>
      <c r="Q176" s="140"/>
      <c r="R176" s="141">
        <f>R177</f>
        <v>0</v>
      </c>
      <c r="S176" s="140"/>
      <c r="T176" s="142">
        <f>T177</f>
        <v>0</v>
      </c>
      <c r="AR176" s="135" t="s">
        <v>82</v>
      </c>
      <c r="AT176" s="143" t="s">
        <v>73</v>
      </c>
      <c r="AU176" s="143" t="s">
        <v>82</v>
      </c>
      <c r="AY176" s="135" t="s">
        <v>116</v>
      </c>
      <c r="BK176" s="144">
        <f>BK177</f>
        <v>0</v>
      </c>
    </row>
    <row r="177" spans="1:65" s="2" customFormat="1" ht="33" customHeight="1">
      <c r="A177" s="29"/>
      <c r="B177" s="147"/>
      <c r="C177" s="148" t="s">
        <v>204</v>
      </c>
      <c r="D177" s="148" t="s">
        <v>118</v>
      </c>
      <c r="E177" s="149" t="s">
        <v>407</v>
      </c>
      <c r="F177" s="150" t="s">
        <v>408</v>
      </c>
      <c r="G177" s="151" t="s">
        <v>159</v>
      </c>
      <c r="H177" s="152">
        <v>64.917000000000002</v>
      </c>
      <c r="I177" s="153"/>
      <c r="J177" s="154">
        <f>ROUND(I177*H177,2)</f>
        <v>0</v>
      </c>
      <c r="K177" s="155"/>
      <c r="L177" s="30"/>
      <c r="M177" s="173" t="s">
        <v>1</v>
      </c>
      <c r="N177" s="174" t="s">
        <v>40</v>
      </c>
      <c r="O177" s="175"/>
      <c r="P177" s="176">
        <f>O177*H177</f>
        <v>0</v>
      </c>
      <c r="Q177" s="176">
        <v>0</v>
      </c>
      <c r="R177" s="176">
        <f>Q177*H177</f>
        <v>0</v>
      </c>
      <c r="S177" s="176">
        <v>0</v>
      </c>
      <c r="T177" s="177">
        <f>S177*H177</f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60" t="s">
        <v>122</v>
      </c>
      <c r="AT177" s="160" t="s">
        <v>118</v>
      </c>
      <c r="AU177" s="160" t="s">
        <v>123</v>
      </c>
      <c r="AY177" s="14" t="s">
        <v>116</v>
      </c>
      <c r="BE177" s="161">
        <f>IF(N177="základná",J177,0)</f>
        <v>0</v>
      </c>
      <c r="BF177" s="161">
        <f>IF(N177="znížená",J177,0)</f>
        <v>0</v>
      </c>
      <c r="BG177" s="161">
        <f>IF(N177="zákl. prenesená",J177,0)</f>
        <v>0</v>
      </c>
      <c r="BH177" s="161">
        <f>IF(N177="zníž. prenesená",J177,0)</f>
        <v>0</v>
      </c>
      <c r="BI177" s="161">
        <f>IF(N177="nulová",J177,0)</f>
        <v>0</v>
      </c>
      <c r="BJ177" s="14" t="s">
        <v>123</v>
      </c>
      <c r="BK177" s="161">
        <f>ROUND(I177*H177,2)</f>
        <v>0</v>
      </c>
      <c r="BL177" s="14" t="s">
        <v>122</v>
      </c>
      <c r="BM177" s="160" t="s">
        <v>409</v>
      </c>
    </row>
    <row r="178" spans="1:65" s="2" customFormat="1" ht="6.95" customHeight="1">
      <c r="A178" s="29"/>
      <c r="B178" s="47"/>
      <c r="C178" s="48"/>
      <c r="D178" s="48"/>
      <c r="E178" s="48"/>
      <c r="F178" s="48"/>
      <c r="G178" s="48"/>
      <c r="H178" s="48"/>
      <c r="I178" s="48"/>
      <c r="J178" s="48"/>
      <c r="K178" s="48"/>
      <c r="L178" s="30"/>
      <c r="M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</row>
  </sheetData>
  <autoFilter ref="C121:K177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6</vt:i4>
      </vt:variant>
    </vt:vector>
  </HeadingPairs>
  <TitlesOfParts>
    <vt:vector size="9" baseType="lpstr">
      <vt:lpstr>Rekapitulácia stavby</vt:lpstr>
      <vt:lpstr>01 - Parkovisko</vt:lpstr>
      <vt:lpstr>02 - Dažďová kanalizácia</vt:lpstr>
      <vt:lpstr>'01 - Parkovisko'!Názvy_tlače</vt:lpstr>
      <vt:lpstr>'02 - Dažďová kanalizácia'!Názvy_tlače</vt:lpstr>
      <vt:lpstr>'Rekapitulácia stavby'!Názvy_tlače</vt:lpstr>
      <vt:lpstr>'01 - Parkovisko'!Oblasť_tlače</vt:lpstr>
      <vt:lpstr>'02 - Dažďová kanalizácia'!Oblasť_tlače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Šafárová Viera, Ing</dc:creator>
  <cp:lastModifiedBy>Daniš Miroslav, Ing.</cp:lastModifiedBy>
  <cp:lastPrinted>2022-06-02T09:05:20Z</cp:lastPrinted>
  <dcterms:created xsi:type="dcterms:W3CDTF">2022-05-26T07:57:11Z</dcterms:created>
  <dcterms:modified xsi:type="dcterms:W3CDTF">2022-06-02T09:06:14Z</dcterms:modified>
</cp:coreProperties>
</file>