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Zdeno\Documents\rozpočty\moje 1\2022\Družstvo Medovarce Galbo\"/>
    </mc:Choice>
  </mc:AlternateContent>
  <bookViews>
    <workbookView xWindow="0" yWindow="0" windowWidth="0" windowHeight="0" firstSheet="1" activeTab="1"/>
  </bookViews>
  <sheets>
    <sheet name="Rekapitulácia stavby" sheetId="1" state="veryHidden" r:id="rId1"/>
    <sheet name="126-4 - časť - Technologi..." sheetId="2" r:id="rId2"/>
  </sheets>
  <definedNames>
    <definedName name="_xlnm.Print_Area" localSheetId="0">'Rekapitulácia stavby'!$D$4:$AO$76,'Rekapitulácia stavby'!$C$82:$AQ$96</definedName>
    <definedName name="_xlnm.Print_Titles" localSheetId="0">'Rekapitulácia stavby'!$92:$92</definedName>
    <definedName name="_xlnm._FilterDatabase" localSheetId="1" hidden="1">'126-4 - časť - Technologi...'!$C$117:$K$128</definedName>
    <definedName name="_xlnm.Print_Area" localSheetId="1">'126-4 - časť - Technologi...'!$C$105:$J$128</definedName>
    <definedName name="_xlnm.Print_Titles" localSheetId="1">'126-4 - časť - Technologi...'!$117:$117</definedName>
  </definedNames>
  <calcPr/>
</workbook>
</file>

<file path=xl/calcChain.xml><?xml version="1.0" encoding="utf-8"?>
<calcChain xmlns="http://schemas.openxmlformats.org/spreadsheetml/2006/main">
  <c i="2" l="1" r="R120"/>
  <c r="R119"/>
  <c r="R118"/>
  <c r="J37"/>
  <c r="J36"/>
  <c i="1" r="AY95"/>
  <c i="2" r="J35"/>
  <c i="1" r="AX95"/>
  <c i="2" r="BI128"/>
  <c r="BH128"/>
  <c r="BG128"/>
  <c r="BE128"/>
  <c r="T128"/>
  <c r="R128"/>
  <c r="P128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BI122"/>
  <c r="BH122"/>
  <c r="BG122"/>
  <c r="BE122"/>
  <c r="T122"/>
  <c r="R122"/>
  <c r="P122"/>
  <c r="BI121"/>
  <c r="BH121"/>
  <c r="BG121"/>
  <c r="BE121"/>
  <c r="T121"/>
  <c r="R121"/>
  <c r="P121"/>
  <c r="J115"/>
  <c r="J114"/>
  <c r="F114"/>
  <c r="F112"/>
  <c r="E110"/>
  <c r="J92"/>
  <c r="J91"/>
  <c r="F91"/>
  <c r="F89"/>
  <c r="E87"/>
  <c r="J18"/>
  <c r="E18"/>
  <c r="F115"/>
  <c r="J17"/>
  <c r="J12"/>
  <c r="J112"/>
  <c r="E7"/>
  <c r="E85"/>
  <c i="1" r="L90"/>
  <c r="AM90"/>
  <c r="AM89"/>
  <c r="L89"/>
  <c r="AM87"/>
  <c r="L87"/>
  <c r="L85"/>
  <c r="L84"/>
  <c i="2" r="BK128"/>
  <c r="BK126"/>
  <c r="J125"/>
  <c r="BK123"/>
  <c r="J122"/>
  <c i="1" r="AS94"/>
  <c i="2" r="BK125"/>
  <c r="J123"/>
  <c r="BK122"/>
  <c r="J128"/>
  <c r="BK124"/>
  <c r="J121"/>
  <c r="J126"/>
  <c r="J124"/>
  <c r="BK121"/>
  <c l="1" r="BK120"/>
  <c r="J120"/>
  <c r="J98"/>
  <c r="P120"/>
  <c r="P119"/>
  <c r="P118"/>
  <c i="1" r="AU95"/>
  <c i="2" r="T120"/>
  <c r="T119"/>
  <c r="T118"/>
  <c r="F92"/>
  <c r="E108"/>
  <c r="BF122"/>
  <c r="BF123"/>
  <c r="BF126"/>
  <c r="BF128"/>
  <c r="J89"/>
  <c r="BF121"/>
  <c r="BF124"/>
  <c r="BF125"/>
  <c i="1" r="AU94"/>
  <c i="2" r="F33"/>
  <c i="1" r="AZ95"/>
  <c r="AZ94"/>
  <c r="W29"/>
  <c i="2" r="J33"/>
  <c i="1" r="AV95"/>
  <c i="2" r="F35"/>
  <c i="1" r="BB95"/>
  <c r="BB94"/>
  <c r="W31"/>
  <c i="2" r="F36"/>
  <c i="1" r="BC95"/>
  <c r="BC94"/>
  <c r="W32"/>
  <c i="2" r="F37"/>
  <c i="1" r="BD95"/>
  <c r="BD94"/>
  <c r="W33"/>
  <c i="2" l="1" r="BK119"/>
  <c r="BK118"/>
  <c r="J118"/>
  <c r="J96"/>
  <c i="1" r="AX94"/>
  <c r="AY94"/>
  <c i="2" r="F34"/>
  <c i="1" r="BA95"/>
  <c r="BA94"/>
  <c r="W30"/>
  <c r="AV94"/>
  <c r="AK29"/>
  <c i="2" r="J34"/>
  <c i="1" r="AW95"/>
  <c r="AT95"/>
  <c i="2" l="1" r="J119"/>
  <c r="J97"/>
  <c r="J30"/>
  <c i="1" r="AG95"/>
  <c r="AG94"/>
  <c r="AK26"/>
  <c r="AW94"/>
  <c r="AK30"/>
  <c r="AK35"/>
  <c i="2" l="1" r="J39"/>
  <c i="1" r="AN9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<sst xmlns="http://schemas.openxmlformats.org/spreadsheetml/2006/main">
  <si>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</si>
  <si>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</si>
  <si>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</si>
  <si>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</si>
  <si>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</si>
  <si>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{603d63ea-433a-4c26-9d0b-d1f97e1fb20c}</t>
  </si>
  <si>
    <t>0,01</t>
  </si>
  <si>
    <t>20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</si>
  <si>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</si>
  <si>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</si>
  <si>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</si>
  <si>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</si>
  <si>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</si>
  <si>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126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</si>
  <si>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</si>
  <si>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</si>
  <si>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Odchov mladého hov.dobytka - Jalovíc</t>
  </si>
  <si>
    <t>JKSO:</t>
  </si>
  <si>
    <t>KS:</t>
  </si>
  <si>
    <t>Miesto:</t>
  </si>
  <si>
    <t>Medovarce</t>
  </si>
  <si>
    <t>Dátum:</t>
  </si>
  <si>
    <t>12. 4. 2022</t>
  </si>
  <si>
    <t>Objednávateľ:</t>
  </si>
  <si>
    <t>IČO:</t>
  </si>
  <si>
    <t>Farma Medovarce</t>
  </si>
  <si>
    <t>IČ DPH:</t>
  </si>
  <si>
    <t>Zhotoviteľ:</t>
  </si>
  <si>
    <t>Vyplň údaj</t>
  </si>
  <si>
    <t>Projektant:</t>
  </si>
  <si>
    <t>Ing.P.Hucák</t>
  </si>
  <si>
    <t>True</t>
  </si>
  <si>
    <t>Spracovateľ:</t>
  </si>
  <si>
    <t xml:space="preserve">Z.Lalka    www.cenar.sk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</si>
  <si>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</si>
  <si>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</si>
  <si>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</si>
  <si>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</si>
  <si>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</si>
  <si>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</si>
  <si>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</si>
  <si>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</si>
  <si>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</si>
  <si>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</si>
  <si>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</si>
  <si>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</si>
  <si>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</si>
  <si>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</si>
  <si>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</si>
  <si>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</si>
  <si>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</si>
  <si>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</si>
  <si>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</si>
  <si>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</si>
  <si>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</si>
  <si>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</si>
  <si>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</si>
  <si>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</si>
  <si>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</si>
  <si>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</si>
  <si>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</si>
  <si>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</si>
  <si>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</si>
  <si>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</si>
  <si>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</si>
  <si>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</si>
  <si>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</si>
  <si>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</si>
  <si>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</si>
  <si>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</si>
  <si>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</si>
  <si>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</si>
  <si>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</si>
  <si>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</si>
  <si>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</si>
  <si>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</si>
  <si>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</si>
  <si>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</si>
  <si>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</si>
  <si>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</si>
  <si>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126-4</t>
  </si>
  <si>
    <t xml:space="preserve">časť - Technologické zariadenie </t>
  </si>
  <si>
    <t>STA</t>
  </si>
  <si>
    <t>1</t>
  </si>
  <si>
    <t>{dd6185e8-4987-4eea-9fd3-8e77bc6d0828}</t>
  </si>
  <si>
    <t>KRYCÍ LIST ROZPOČTU</t>
  </si>
  <si>
    <t>Objekt:</t>
  </si>
  <si>
    <t xml:space="preserve">126-4 - časť - Technologické zariadenie </t>
  </si>
  <si>
    <t>REKAPITULÁCIA ROZPOČTU</t>
  </si>
  <si>
    <t>Kód dielu - Popis</t>
  </si>
  <si>
    <t>Cena celkom [EUR]</t>
  </si>
  <si>
    <t>Náklady z rozpočtu</t>
  </si>
  <si>
    <t>-1</t>
  </si>
  <si>
    <t>M - Práce a dodávky M</t>
  </si>
  <si>
    <t xml:space="preserve">    36-M - Montáž prevádzkových zariadení a technológie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</si>
  <si>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</si>
  <si>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</si>
  <si>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</si>
  <si>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</si>
  <si>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</si>
  <si>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</si>
  <si>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</si>
  <si>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</si>
  <si>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</si>
  <si>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</si>
  <si>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</si>
  <si>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</si>
  <si>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M</t>
  </si>
  <si>
    <t>Práce a dodávky M</t>
  </si>
  <si>
    <t>3</t>
  </si>
  <si>
    <t>ROZPOCET</t>
  </si>
  <si>
    <t>36-M</t>
  </si>
  <si>
    <t>Montáž prevádzkových zariadení a technológie</t>
  </si>
  <si>
    <t>2</t>
  </si>
  <si>
    <t>K</t>
  </si>
  <si>
    <t>360020r77</t>
  </si>
  <si>
    <t xml:space="preserve">Osadenie konštrukčného dielu </t>
  </si>
  <si>
    <t>ks</t>
  </si>
  <si>
    <t>64</t>
  </si>
  <si>
    <t>1227962200</t>
  </si>
  <si>
    <t>360020r65</t>
  </si>
  <si>
    <t xml:space="preserve">Vyhrievaný napájací žľab  - 24V  2x50W s podstavcom</t>
  </si>
  <si>
    <t>256</t>
  </si>
  <si>
    <t>-1363680488</t>
  </si>
  <si>
    <t>36002r1</t>
  </si>
  <si>
    <t xml:space="preserve">Dodávka -   Krmelec plastový - priemer 185 cm </t>
  </si>
  <si>
    <t>24804889</t>
  </si>
  <si>
    <t>4</t>
  </si>
  <si>
    <t>767914120.S</t>
  </si>
  <si>
    <t>Montáž oplotenia rámového vo výške nad 1,0 do 1,6 m</t>
  </si>
  <si>
    <t>m</t>
  </si>
  <si>
    <t>16</t>
  </si>
  <si>
    <t>1520457648</t>
  </si>
  <si>
    <t>5</t>
  </si>
  <si>
    <t>404450003600</t>
  </si>
  <si>
    <t>Zábrana - očeľová pozinkovaná 3m -v. 1,600 m</t>
  </si>
  <si>
    <t>32</t>
  </si>
  <si>
    <t>711970311</t>
  </si>
  <si>
    <t>6</t>
  </si>
  <si>
    <t>4044500r4</t>
  </si>
  <si>
    <t xml:space="preserve">Zábrana oceľová pozinkovaná dl.2,4 v 1,6 </t>
  </si>
  <si>
    <t>-1514362528</t>
  </si>
  <si>
    <t>VV</t>
  </si>
  <si>
    <t>0,0227272727272727*132 'Prepočítané koeficientom množstva</t>
  </si>
  <si>
    <t>7</t>
  </si>
  <si>
    <t>404450003500.S</t>
  </si>
  <si>
    <t xml:space="preserve">Zábrana oceľová pozinkovaná  - otváravá v.1,6 - dl.5,3m</t>
  </si>
  <si>
    <t>-1169471522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</si>
</sst>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6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5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6" fillId="0" borderId="0" xfId="0" applyFont="1" applyAlignment="1" applyProtection="1">
      <alignment horizontal="left"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1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164" fontId="16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22" xfId="0" applyFont="1" applyBorder="1" applyAlignment="1" applyProtection="1">
      <alignment horizontal="center" vertical="center"/>
    </xf>
    <xf numFmtId="49" fontId="33" fillId="0" borderId="22" xfId="0" applyNumberFormat="1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center" vertical="center" wrapText="1"/>
    </xf>
    <xf numFmtId="167" fontId="33" fillId="0" borderId="22" xfId="0" applyNumberFormat="1" applyFont="1" applyBorder="1" applyAlignment="1" applyProtection="1">
      <alignment vertical="center"/>
    </xf>
    <xf numFmtId="4" fontId="33" fillId="2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</xf>
    <xf numFmtId="0" fontId="34" fillId="0" borderId="22" xfId="0" applyFont="1" applyBorder="1" applyAlignment="1" applyProtection="1">
      <alignment vertical="center"/>
    </xf>
    <xf numFmtId="0" fontId="34" fillId="0" borderId="3" xfId="0" applyFont="1" applyBorder="1" applyAlignment="1">
      <alignment vertical="center"/>
    </xf>
    <xf numFmtId="0" fontId="33" fillId="2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3" fillId="2" borderId="19" xfId="0" applyFont="1" applyFill="1" applyBorder="1" applyAlignment="1" applyProtection="1">
      <alignment horizontal="left" vertical="center"/>
      <protection locked="0"/>
    </xf>
    <xf numFmtId="0" fontId="3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7</v>
      </c>
    </row>
    <row r="4" s="1" customFormat="1" ht="24.96" customHeight="1">
      <c r="B4" s="19"/>
      <c r="C4" s="20"/>
      <c r="D4" s="21" t="s">
        <v>8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18"/>
      <c r="AS4" s="22" t="s">
        <v>9</v>
      </c>
      <c r="BE4" s="23" t="s">
        <v>10</v>
      </c>
      <c r="BS4" s="15" t="s">
        <v>11</v>
      </c>
    </row>
    <row r="5" s="1" customFormat="1" ht="12" customHeight="1">
      <c r="B5" s="19"/>
      <c r="C5" s="20"/>
      <c r="D5" s="24" t="s">
        <v>12</v>
      </c>
      <c r="E5" s="20"/>
      <c r="F5" s="20"/>
      <c r="G5" s="20"/>
      <c r="H5" s="20"/>
      <c r="I5" s="20"/>
      <c r="J5" s="20"/>
      <c r="K5" s="25" t="s">
        <v>13</v>
      </c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18"/>
      <c r="BE5" s="26" t="s">
        <v>14</v>
      </c>
      <c r="BS5" s="15" t="s">
        <v>6</v>
      </c>
    </row>
    <row r="6" s="1" customFormat="1" ht="36.96" customHeight="1">
      <c r="B6" s="19"/>
      <c r="C6" s="20"/>
      <c r="D6" s="27" t="s">
        <v>15</v>
      </c>
      <c r="E6" s="20"/>
      <c r="F6" s="20"/>
      <c r="G6" s="20"/>
      <c r="H6" s="20"/>
      <c r="I6" s="20"/>
      <c r="J6" s="20"/>
      <c r="K6" s="28" t="s">
        <v>16</v>
      </c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18"/>
      <c r="BE6" s="29"/>
      <c r="BS6" s="15" t="s">
        <v>6</v>
      </c>
    </row>
    <row r="7" s="1" customFormat="1" ht="12" customHeight="1">
      <c r="B7" s="19"/>
      <c r="C7" s="20"/>
      <c r="D7" s="30" t="s">
        <v>17</v>
      </c>
      <c r="E7" s="20"/>
      <c r="F7" s="20"/>
      <c r="G7" s="20"/>
      <c r="H7" s="20"/>
      <c r="I7" s="20"/>
      <c r="J7" s="20"/>
      <c r="K7" s="25" t="s">
        <v>1</v>
      </c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30" t="s">
        <v>18</v>
      </c>
      <c r="AL7" s="20"/>
      <c r="AM7" s="20"/>
      <c r="AN7" s="25" t="s">
        <v>1</v>
      </c>
      <c r="AO7" s="20"/>
      <c r="AP7" s="20"/>
      <c r="AQ7" s="20"/>
      <c r="AR7" s="18"/>
      <c r="BE7" s="29"/>
      <c r="BS7" s="15" t="s">
        <v>6</v>
      </c>
    </row>
    <row r="8" s="1" customFormat="1" ht="12" customHeight="1">
      <c r="B8" s="19"/>
      <c r="C8" s="20"/>
      <c r="D8" s="30" t="s">
        <v>19</v>
      </c>
      <c r="E8" s="20"/>
      <c r="F8" s="20"/>
      <c r="G8" s="20"/>
      <c r="H8" s="20"/>
      <c r="I8" s="20"/>
      <c r="J8" s="20"/>
      <c r="K8" s="25" t="s">
        <v>20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30" t="s">
        <v>21</v>
      </c>
      <c r="AL8" s="20"/>
      <c r="AM8" s="20"/>
      <c r="AN8" s="31" t="s">
        <v>22</v>
      </c>
      <c r="AO8" s="20"/>
      <c r="AP8" s="20"/>
      <c r="AQ8" s="20"/>
      <c r="AR8" s="18"/>
      <c r="BE8" s="29"/>
      <c r="BS8" s="15" t="s">
        <v>6</v>
      </c>
    </row>
    <row r="9" s="1" customFormat="1" ht="14.4" customHeight="1"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18"/>
      <c r="BE9" s="29"/>
      <c r="BS9" s="15" t="s">
        <v>6</v>
      </c>
    </row>
    <row r="10" s="1" customFormat="1" ht="12" customHeight="1">
      <c r="B10" s="19"/>
      <c r="C10" s="20"/>
      <c r="D10" s="30" t="s">
        <v>23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30" t="s">
        <v>24</v>
      </c>
      <c r="AL10" s="20"/>
      <c r="AM10" s="20"/>
      <c r="AN10" s="25" t="s">
        <v>1</v>
      </c>
      <c r="AO10" s="20"/>
      <c r="AP10" s="20"/>
      <c r="AQ10" s="20"/>
      <c r="AR10" s="18"/>
      <c r="BE10" s="29"/>
      <c r="BS10" s="15" t="s">
        <v>6</v>
      </c>
    </row>
    <row r="11" s="1" customFormat="1" ht="18.48" customHeight="1">
      <c r="B11" s="19"/>
      <c r="C11" s="20"/>
      <c r="D11" s="20"/>
      <c r="E11" s="25" t="s">
        <v>25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30" t="s">
        <v>26</v>
      </c>
      <c r="AL11" s="20"/>
      <c r="AM11" s="20"/>
      <c r="AN11" s="25" t="s">
        <v>1</v>
      </c>
      <c r="AO11" s="20"/>
      <c r="AP11" s="20"/>
      <c r="AQ11" s="20"/>
      <c r="AR11" s="18"/>
      <c r="BE11" s="29"/>
      <c r="BS11" s="15" t="s">
        <v>6</v>
      </c>
    </row>
    <row r="12" s="1" customFormat="1" ht="6.96" customHeight="1"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18"/>
      <c r="BE12" s="29"/>
      <c r="BS12" s="15" t="s">
        <v>6</v>
      </c>
    </row>
    <row r="13" s="1" customFormat="1" ht="12" customHeight="1">
      <c r="B13" s="19"/>
      <c r="C13" s="20"/>
      <c r="D13" s="30" t="s">
        <v>27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30" t="s">
        <v>24</v>
      </c>
      <c r="AL13" s="20"/>
      <c r="AM13" s="20"/>
      <c r="AN13" s="32" t="s">
        <v>28</v>
      </c>
      <c r="AO13" s="20"/>
      <c r="AP13" s="20"/>
      <c r="AQ13" s="20"/>
      <c r="AR13" s="18"/>
      <c r="BE13" s="29"/>
      <c r="BS13" s="15" t="s">
        <v>6</v>
      </c>
    </row>
    <row r="14">
      <c r="B14" s="19"/>
      <c r="C14" s="20"/>
      <c r="D14" s="20"/>
      <c r="E14" s="32" t="s">
        <v>28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0" t="s">
        <v>26</v>
      </c>
      <c r="AL14" s="20"/>
      <c r="AM14" s="20"/>
      <c r="AN14" s="32" t="s">
        <v>28</v>
      </c>
      <c r="AO14" s="20"/>
      <c r="AP14" s="20"/>
      <c r="AQ14" s="20"/>
      <c r="AR14" s="18"/>
      <c r="BE14" s="29"/>
      <c r="BS14" s="15" t="s">
        <v>6</v>
      </c>
    </row>
    <row r="15" s="1" customFormat="1" ht="6.96" customHeight="1"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18"/>
      <c r="BE15" s="29"/>
      <c r="BS15" s="15" t="s">
        <v>4</v>
      </c>
    </row>
    <row r="16" s="1" customFormat="1" ht="12" customHeight="1">
      <c r="B16" s="19"/>
      <c r="C16" s="20"/>
      <c r="D16" s="30" t="s">
        <v>29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30" t="s">
        <v>24</v>
      </c>
      <c r="AL16" s="20"/>
      <c r="AM16" s="20"/>
      <c r="AN16" s="25" t="s">
        <v>1</v>
      </c>
      <c r="AO16" s="20"/>
      <c r="AP16" s="20"/>
      <c r="AQ16" s="20"/>
      <c r="AR16" s="18"/>
      <c r="BE16" s="29"/>
      <c r="BS16" s="15" t="s">
        <v>4</v>
      </c>
    </row>
    <row r="17" s="1" customFormat="1" ht="18.48" customHeight="1">
      <c r="B17" s="19"/>
      <c r="C17" s="20"/>
      <c r="D17" s="20"/>
      <c r="E17" s="25" t="s">
        <v>30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30" t="s">
        <v>26</v>
      </c>
      <c r="AL17" s="20"/>
      <c r="AM17" s="20"/>
      <c r="AN17" s="25" t="s">
        <v>1</v>
      </c>
      <c r="AO17" s="20"/>
      <c r="AP17" s="20"/>
      <c r="AQ17" s="20"/>
      <c r="AR17" s="18"/>
      <c r="BE17" s="29"/>
      <c r="BS17" s="15" t="s">
        <v>31</v>
      </c>
    </row>
    <row r="18" s="1" customFormat="1" ht="6.96" customHeight="1"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18"/>
      <c r="BE18" s="29"/>
      <c r="BS18" s="15" t="s">
        <v>6</v>
      </c>
    </row>
    <row r="19" s="1" customFormat="1" ht="12" customHeight="1">
      <c r="B19" s="19"/>
      <c r="C19" s="20"/>
      <c r="D19" s="30" t="s">
        <v>32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30" t="s">
        <v>24</v>
      </c>
      <c r="AL19" s="20"/>
      <c r="AM19" s="20"/>
      <c r="AN19" s="25" t="s">
        <v>1</v>
      </c>
      <c r="AO19" s="20"/>
      <c r="AP19" s="20"/>
      <c r="AQ19" s="20"/>
      <c r="AR19" s="18"/>
      <c r="BE19" s="29"/>
      <c r="BS19" s="15" t="s">
        <v>6</v>
      </c>
    </row>
    <row r="20" s="1" customFormat="1" ht="18.48" customHeight="1">
      <c r="B20" s="19"/>
      <c r="C20" s="20"/>
      <c r="D20" s="20"/>
      <c r="E20" s="25" t="s">
        <v>33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30" t="s">
        <v>26</v>
      </c>
      <c r="AL20" s="20"/>
      <c r="AM20" s="20"/>
      <c r="AN20" s="25" t="s">
        <v>1</v>
      </c>
      <c r="AO20" s="20"/>
      <c r="AP20" s="20"/>
      <c r="AQ20" s="20"/>
      <c r="AR20" s="18"/>
      <c r="BE20" s="29"/>
      <c r="BS20" s="15" t="s">
        <v>31</v>
      </c>
    </row>
    <row r="21" s="1" customFormat="1" ht="6.96" customHeight="1"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18"/>
      <c r="BE21" s="29"/>
    </row>
    <row r="22" s="1" customFormat="1" ht="12" customHeight="1">
      <c r="B22" s="19"/>
      <c r="C22" s="20"/>
      <c r="D22" s="30" t="s">
        <v>34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18"/>
      <c r="BE22" s="29"/>
    </row>
    <row r="23" s="1" customFormat="1" ht="16.5" customHeight="1">
      <c r="B23" s="19"/>
      <c r="C23" s="20"/>
      <c r="D23" s="20"/>
      <c r="E23" s="34" t="s">
        <v>1</v>
      </c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20"/>
      <c r="AP23" s="20"/>
      <c r="AQ23" s="20"/>
      <c r="AR23" s="18"/>
      <c r="BE23" s="29"/>
    </row>
    <row r="24" s="1" customFormat="1" ht="6.96" customHeight="1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18"/>
      <c r="BE24" s="29"/>
    </row>
    <row r="25" s="1" customFormat="1" ht="6.96" customHeight="1">
      <c r="B25" s="19"/>
      <c r="C25" s="20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0"/>
      <c r="AQ25" s="20"/>
      <c r="AR25" s="18"/>
      <c r="BE25" s="29"/>
    </row>
    <row r="26" s="2" customFormat="1" ht="25.92" customHeight="1">
      <c r="A26" s="36"/>
      <c r="B26" s="37"/>
      <c r="C26" s="38"/>
      <c r="D26" s="39" t="s">
        <v>35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ROUND(AG94,2)</f>
        <v>0</v>
      </c>
      <c r="AL26" s="40"/>
      <c r="AM26" s="40"/>
      <c r="AN26" s="40"/>
      <c r="AO26" s="40"/>
      <c r="AP26" s="38"/>
      <c r="AQ26" s="38"/>
      <c r="AR26" s="42"/>
      <c r="BE26" s="29"/>
    </row>
    <row r="27" s="2" customFormat="1" ht="6.96" customHeight="1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2"/>
      <c r="BE27" s="29"/>
    </row>
    <row r="28" s="2" customFormat="1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43" t="s">
        <v>36</v>
      </c>
      <c r="M28" s="43"/>
      <c r="N28" s="43"/>
      <c r="O28" s="43"/>
      <c r="P28" s="43"/>
      <c r="Q28" s="38"/>
      <c r="R28" s="38"/>
      <c r="S28" s="38"/>
      <c r="T28" s="38"/>
      <c r="U28" s="38"/>
      <c r="V28" s="38"/>
      <c r="W28" s="43" t="s">
        <v>37</v>
      </c>
      <c r="X28" s="43"/>
      <c r="Y28" s="43"/>
      <c r="Z28" s="43"/>
      <c r="AA28" s="43"/>
      <c r="AB28" s="43"/>
      <c r="AC28" s="43"/>
      <c r="AD28" s="43"/>
      <c r="AE28" s="43"/>
      <c r="AF28" s="38"/>
      <c r="AG28" s="38"/>
      <c r="AH28" s="38"/>
      <c r="AI28" s="38"/>
      <c r="AJ28" s="38"/>
      <c r="AK28" s="43" t="s">
        <v>38</v>
      </c>
      <c r="AL28" s="43"/>
      <c r="AM28" s="43"/>
      <c r="AN28" s="43"/>
      <c r="AO28" s="43"/>
      <c r="AP28" s="38"/>
      <c r="AQ28" s="38"/>
      <c r="AR28" s="42"/>
      <c r="BE28" s="29"/>
    </row>
    <row r="29" s="3" customFormat="1" ht="14.4" customHeight="1">
      <c r="A29" s="3"/>
      <c r="B29" s="44"/>
      <c r="C29" s="45"/>
      <c r="D29" s="30" t="s">
        <v>39</v>
      </c>
      <c r="E29" s="45"/>
      <c r="F29" s="46" t="s">
        <v>40</v>
      </c>
      <c r="G29" s="45"/>
      <c r="H29" s="45"/>
      <c r="I29" s="45"/>
      <c r="J29" s="45"/>
      <c r="K29" s="45"/>
      <c r="L29" s="47">
        <v>0.20000000000000001</v>
      </c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8">
        <f>ROUND(AZ94, 2)</f>
        <v>0</v>
      </c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8">
        <f>ROUND(AV94, 2)</f>
        <v>0</v>
      </c>
      <c r="AL29" s="45"/>
      <c r="AM29" s="45"/>
      <c r="AN29" s="45"/>
      <c r="AO29" s="45"/>
      <c r="AP29" s="45"/>
      <c r="AQ29" s="45"/>
      <c r="AR29" s="49"/>
      <c r="BE29" s="50"/>
    </row>
    <row r="30" s="3" customFormat="1" ht="14.4" customHeight="1">
      <c r="A30" s="3"/>
      <c r="B30" s="44"/>
      <c r="C30" s="45"/>
      <c r="D30" s="45"/>
      <c r="E30" s="45"/>
      <c r="F30" s="46" t="s">
        <v>41</v>
      </c>
      <c r="G30" s="45"/>
      <c r="H30" s="45"/>
      <c r="I30" s="45"/>
      <c r="J30" s="45"/>
      <c r="K30" s="45"/>
      <c r="L30" s="47">
        <v>0.20000000000000001</v>
      </c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8">
        <f>ROUND(BA94, 2)</f>
        <v>0</v>
      </c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8">
        <f>ROUND(AW94, 2)</f>
        <v>0</v>
      </c>
      <c r="AL30" s="45"/>
      <c r="AM30" s="45"/>
      <c r="AN30" s="45"/>
      <c r="AO30" s="45"/>
      <c r="AP30" s="45"/>
      <c r="AQ30" s="45"/>
      <c r="AR30" s="49"/>
      <c r="BE30" s="50"/>
    </row>
    <row r="31" hidden="1" s="3" customFormat="1" ht="14.4" customHeight="1">
      <c r="A31" s="3"/>
      <c r="B31" s="44"/>
      <c r="C31" s="45"/>
      <c r="D31" s="45"/>
      <c r="E31" s="45"/>
      <c r="F31" s="30" t="s">
        <v>42</v>
      </c>
      <c r="G31" s="45"/>
      <c r="H31" s="45"/>
      <c r="I31" s="45"/>
      <c r="J31" s="45"/>
      <c r="K31" s="45"/>
      <c r="L31" s="47">
        <v>0.20000000000000001</v>
      </c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8">
        <f>ROUND(BB94, 2)</f>
        <v>0</v>
      </c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8">
        <v>0</v>
      </c>
      <c r="AL31" s="45"/>
      <c r="AM31" s="45"/>
      <c r="AN31" s="45"/>
      <c r="AO31" s="45"/>
      <c r="AP31" s="45"/>
      <c r="AQ31" s="45"/>
      <c r="AR31" s="49"/>
      <c r="BE31" s="50"/>
    </row>
    <row r="32" hidden="1" s="3" customFormat="1" ht="14.4" customHeight="1">
      <c r="A32" s="3"/>
      <c r="B32" s="44"/>
      <c r="C32" s="45"/>
      <c r="D32" s="45"/>
      <c r="E32" s="45"/>
      <c r="F32" s="30" t="s">
        <v>43</v>
      </c>
      <c r="G32" s="45"/>
      <c r="H32" s="45"/>
      <c r="I32" s="45"/>
      <c r="J32" s="45"/>
      <c r="K32" s="45"/>
      <c r="L32" s="47">
        <v>0.20000000000000001</v>
      </c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8">
        <f>ROUND(BC94, 2)</f>
        <v>0</v>
      </c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8">
        <v>0</v>
      </c>
      <c r="AL32" s="45"/>
      <c r="AM32" s="45"/>
      <c r="AN32" s="45"/>
      <c r="AO32" s="45"/>
      <c r="AP32" s="45"/>
      <c r="AQ32" s="45"/>
      <c r="AR32" s="49"/>
      <c r="BE32" s="50"/>
    </row>
    <row r="33" hidden="1" s="3" customFormat="1" ht="14.4" customHeight="1">
      <c r="A33" s="3"/>
      <c r="B33" s="44"/>
      <c r="C33" s="45"/>
      <c r="D33" s="45"/>
      <c r="E33" s="45"/>
      <c r="F33" s="46" t="s">
        <v>44</v>
      </c>
      <c r="G33" s="45"/>
      <c r="H33" s="45"/>
      <c r="I33" s="45"/>
      <c r="J33" s="45"/>
      <c r="K33" s="45"/>
      <c r="L33" s="47">
        <v>0</v>
      </c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8">
        <f>ROUND(BD94, 2)</f>
        <v>0</v>
      </c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8">
        <v>0</v>
      </c>
      <c r="AL33" s="45"/>
      <c r="AM33" s="45"/>
      <c r="AN33" s="45"/>
      <c r="AO33" s="45"/>
      <c r="AP33" s="45"/>
      <c r="AQ33" s="45"/>
      <c r="AR33" s="49"/>
      <c r="BE33" s="50"/>
    </row>
    <row r="34" s="2" customFormat="1" ht="6.96" customHeight="1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2"/>
      <c r="BE34" s="29"/>
    </row>
    <row r="35" s="2" customFormat="1" ht="25.92" customHeight="1">
      <c r="A35" s="36"/>
      <c r="B35" s="37"/>
      <c r="C35" s="51"/>
      <c r="D35" s="52" t="s">
        <v>45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46</v>
      </c>
      <c r="U35" s="53"/>
      <c r="V35" s="53"/>
      <c r="W35" s="53"/>
      <c r="X35" s="55" t="s">
        <v>47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2"/>
      <c r="BE35" s="36"/>
    </row>
    <row r="36" s="2" customFormat="1" ht="6.96" customHeight="1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2"/>
      <c r="BE36" s="36"/>
    </row>
    <row r="37" s="2" customFormat="1" ht="14.4" customHeight="1">
      <c r="A37" s="36"/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42"/>
      <c r="BE37" s="36"/>
    </row>
    <row r="38" s="1" customFormat="1" ht="14.4" customHeight="1"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18"/>
    </row>
    <row r="39" s="1" customFormat="1" ht="14.4" customHeight="1"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18"/>
    </row>
    <row r="40" s="1" customFormat="1" ht="14.4" customHeight="1"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18"/>
    </row>
    <row r="41" s="1" customFormat="1" ht="14.4" customHeight="1"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18"/>
    </row>
    <row r="42" s="1" customFormat="1" ht="14.4" customHeight="1"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18"/>
    </row>
    <row r="43" s="1" customFormat="1" ht="14.4" customHeight="1">
      <c r="B43" s="19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18"/>
    </row>
    <row r="44" s="1" customFormat="1" ht="14.4" customHeight="1"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18"/>
    </row>
    <row r="45" s="1" customFormat="1" ht="14.4" customHeight="1">
      <c r="B45" s="19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18"/>
    </row>
    <row r="46" s="1" customFormat="1" ht="14.4" customHeight="1">
      <c r="B46" s="19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18"/>
    </row>
    <row r="47" s="1" customFormat="1" ht="14.4" customHeight="1">
      <c r="B47" s="19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18"/>
    </row>
    <row r="48" s="1" customFormat="1" ht="14.4" customHeight="1"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18"/>
    </row>
    <row r="49" s="2" customFormat="1" ht="14.4" customHeight="1">
      <c r="B49" s="58"/>
      <c r="C49" s="59"/>
      <c r="D49" s="60" t="s">
        <v>48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49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19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18"/>
    </row>
    <row r="51">
      <c r="B51" s="19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18"/>
    </row>
    <row r="52">
      <c r="B52" s="19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18"/>
    </row>
    <row r="53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18"/>
    </row>
    <row r="54">
      <c r="B54" s="1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18"/>
    </row>
    <row r="55">
      <c r="B55" s="19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18"/>
    </row>
    <row r="56">
      <c r="B56" s="19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18"/>
    </row>
    <row r="57">
      <c r="B57" s="19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18"/>
    </row>
    <row r="58">
      <c r="B58" s="19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18"/>
    </row>
    <row r="59">
      <c r="B59" s="19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18"/>
    </row>
    <row r="60" s="2" customFormat="1">
      <c r="A60" s="36"/>
      <c r="B60" s="37"/>
      <c r="C60" s="38"/>
      <c r="D60" s="63" t="s">
        <v>50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63" t="s">
        <v>51</v>
      </c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63" t="s">
        <v>50</v>
      </c>
      <c r="AI60" s="40"/>
      <c r="AJ60" s="40"/>
      <c r="AK60" s="40"/>
      <c r="AL60" s="40"/>
      <c r="AM60" s="63" t="s">
        <v>51</v>
      </c>
      <c r="AN60" s="40"/>
      <c r="AO60" s="40"/>
      <c r="AP60" s="38"/>
      <c r="AQ60" s="38"/>
      <c r="AR60" s="42"/>
      <c r="BE60" s="36"/>
    </row>
    <row r="61">
      <c r="B61" s="19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18"/>
    </row>
    <row r="62">
      <c r="B62" s="19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18"/>
    </row>
    <row r="63">
      <c r="B63" s="19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18"/>
    </row>
    <row r="64" s="2" customFormat="1">
      <c r="A64" s="36"/>
      <c r="B64" s="37"/>
      <c r="C64" s="38"/>
      <c r="D64" s="60" t="s">
        <v>52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53</v>
      </c>
      <c r="AI64" s="64"/>
      <c r="AJ64" s="64"/>
      <c r="AK64" s="64"/>
      <c r="AL64" s="64"/>
      <c r="AM64" s="64"/>
      <c r="AN64" s="64"/>
      <c r="AO64" s="64"/>
      <c r="AP64" s="38"/>
      <c r="AQ64" s="38"/>
      <c r="AR64" s="42"/>
      <c r="BE64" s="36"/>
    </row>
    <row r="65">
      <c r="B65" s="19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18"/>
    </row>
    <row r="66">
      <c r="B66" s="19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18"/>
    </row>
    <row r="67">
      <c r="B67" s="19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18"/>
    </row>
    <row r="68">
      <c r="B68" s="19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18"/>
    </row>
    <row r="69">
      <c r="B69" s="19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18"/>
    </row>
    <row r="70">
      <c r="B70" s="19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18"/>
    </row>
    <row r="71">
      <c r="B71" s="19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18"/>
    </row>
    <row r="72">
      <c r="B72" s="19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18"/>
    </row>
    <row r="73">
      <c r="B73" s="19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18"/>
    </row>
    <row r="74">
      <c r="B74" s="19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18"/>
    </row>
    <row r="75" s="2" customFormat="1">
      <c r="A75" s="36"/>
      <c r="B75" s="37"/>
      <c r="C75" s="38"/>
      <c r="D75" s="63" t="s">
        <v>50</v>
      </c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63" t="s">
        <v>51</v>
      </c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63" t="s">
        <v>50</v>
      </c>
      <c r="AI75" s="40"/>
      <c r="AJ75" s="40"/>
      <c r="AK75" s="40"/>
      <c r="AL75" s="40"/>
      <c r="AM75" s="63" t="s">
        <v>51</v>
      </c>
      <c r="AN75" s="40"/>
      <c r="AO75" s="40"/>
      <c r="AP75" s="38"/>
      <c r="AQ75" s="38"/>
      <c r="AR75" s="42"/>
      <c r="BE75" s="36"/>
    </row>
    <row r="76" s="2" customFormat="1">
      <c r="A76" s="36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42"/>
      <c r="BE76" s="36"/>
    </row>
    <row r="77" s="2" customFormat="1" ht="6.96" customHeight="1">
      <c r="A77" s="36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2"/>
      <c r="BE77" s="36"/>
    </row>
    <row r="81" s="2" customFormat="1" ht="6.96" customHeight="1">
      <c r="A81" s="36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2"/>
      <c r="BE81" s="36"/>
    </row>
    <row r="82" s="2" customFormat="1" ht="24.96" customHeight="1">
      <c r="A82" s="36"/>
      <c r="B82" s="37"/>
      <c r="C82" s="21" t="s">
        <v>54</v>
      </c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42"/>
      <c r="BE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42"/>
      <c r="BE83" s="36"/>
    </row>
    <row r="84" s="4" customFormat="1" ht="12" customHeight="1">
      <c r="A84" s="4"/>
      <c r="B84" s="69"/>
      <c r="C84" s="30" t="s">
        <v>12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126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15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Odchov mladého hov.dobytka - Jalovíc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6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42"/>
      <c r="BE86" s="36"/>
    </row>
    <row r="87" s="2" customFormat="1" ht="12" customHeight="1">
      <c r="A87" s="36"/>
      <c r="B87" s="37"/>
      <c r="C87" s="30" t="s">
        <v>19</v>
      </c>
      <c r="D87" s="38"/>
      <c r="E87" s="38"/>
      <c r="F87" s="38"/>
      <c r="G87" s="38"/>
      <c r="H87" s="38"/>
      <c r="I87" s="38"/>
      <c r="J87" s="38"/>
      <c r="K87" s="38"/>
      <c r="L87" s="77" t="str">
        <f>IF(K8="","",K8)</f>
        <v>Medovarce</v>
      </c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0" t="s">
        <v>21</v>
      </c>
      <c r="AJ87" s="38"/>
      <c r="AK87" s="38"/>
      <c r="AL87" s="38"/>
      <c r="AM87" s="78" t="str">
        <f>IF(AN8= "","",AN8)</f>
        <v>12. 4. 2022</v>
      </c>
      <c r="AN87" s="78"/>
      <c r="AO87" s="38"/>
      <c r="AP87" s="38"/>
      <c r="AQ87" s="38"/>
      <c r="AR87" s="42"/>
      <c r="BE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42"/>
      <c r="BE88" s="36"/>
    </row>
    <row r="89" s="2" customFormat="1" ht="15.15" customHeight="1">
      <c r="A89" s="36"/>
      <c r="B89" s="37"/>
      <c r="C89" s="30" t="s">
        <v>23</v>
      </c>
      <c r="D89" s="38"/>
      <c r="E89" s="38"/>
      <c r="F89" s="38"/>
      <c r="G89" s="38"/>
      <c r="H89" s="38"/>
      <c r="I89" s="38"/>
      <c r="J89" s="38"/>
      <c r="K89" s="38"/>
      <c r="L89" s="70" t="str">
        <f>IF(E11= "","",E11)</f>
        <v>Farma Medovarce</v>
      </c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0" t="s">
        <v>29</v>
      </c>
      <c r="AJ89" s="38"/>
      <c r="AK89" s="38"/>
      <c r="AL89" s="38"/>
      <c r="AM89" s="79" t="str">
        <f>IF(E17="","",E17)</f>
        <v>Ing.P.Hucák</v>
      </c>
      <c r="AN89" s="70"/>
      <c r="AO89" s="70"/>
      <c r="AP89" s="70"/>
      <c r="AQ89" s="38"/>
      <c r="AR89" s="42"/>
      <c r="AS89" s="80" t="s">
        <v>55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6"/>
    </row>
    <row r="90" s="2" customFormat="1" ht="15.15" customHeight="1">
      <c r="A90" s="36"/>
      <c r="B90" s="37"/>
      <c r="C90" s="30" t="s">
        <v>27</v>
      </c>
      <c r="D90" s="38"/>
      <c r="E90" s="38"/>
      <c r="F90" s="38"/>
      <c r="G90" s="38"/>
      <c r="H90" s="38"/>
      <c r="I90" s="38"/>
      <c r="J90" s="38"/>
      <c r="K90" s="38"/>
      <c r="L90" s="70" t="str">
        <f>IF(E14= "Vyplň údaj","",E14)</f>
        <v/>
      </c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0" t="s">
        <v>32</v>
      </c>
      <c r="AJ90" s="38"/>
      <c r="AK90" s="38"/>
      <c r="AL90" s="38"/>
      <c r="AM90" s="79" t="str">
        <f>IF(E20="","",E20)</f>
        <v xml:space="preserve">Z.Lalka    www.cenar.sk</v>
      </c>
      <c r="AN90" s="70"/>
      <c r="AO90" s="70"/>
      <c r="AP90" s="70"/>
      <c r="AQ90" s="38"/>
      <c r="AR90" s="42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6"/>
    </row>
    <row r="91" s="2" customFormat="1" ht="10.8" customHeight="1">
      <c r="A91" s="36"/>
      <c r="B91" s="37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42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6"/>
    </row>
    <row r="92" s="2" customFormat="1" ht="29.28" customHeight="1">
      <c r="A92" s="36"/>
      <c r="B92" s="37"/>
      <c r="C92" s="92" t="s">
        <v>56</v>
      </c>
      <c r="D92" s="93"/>
      <c r="E92" s="93"/>
      <c r="F92" s="93"/>
      <c r="G92" s="93"/>
      <c r="H92" s="94"/>
      <c r="I92" s="95" t="s">
        <v>57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58</v>
      </c>
      <c r="AH92" s="93"/>
      <c r="AI92" s="93"/>
      <c r="AJ92" s="93"/>
      <c r="AK92" s="93"/>
      <c r="AL92" s="93"/>
      <c r="AM92" s="93"/>
      <c r="AN92" s="95" t="s">
        <v>59</v>
      </c>
      <c r="AO92" s="93"/>
      <c r="AP92" s="97"/>
      <c r="AQ92" s="98" t="s">
        <v>60</v>
      </c>
      <c r="AR92" s="42"/>
      <c r="AS92" s="99" t="s">
        <v>61</v>
      </c>
      <c r="AT92" s="100" t="s">
        <v>62</v>
      </c>
      <c r="AU92" s="100" t="s">
        <v>63</v>
      </c>
      <c r="AV92" s="100" t="s">
        <v>64</v>
      </c>
      <c r="AW92" s="100" t="s">
        <v>65</v>
      </c>
      <c r="AX92" s="100" t="s">
        <v>66</v>
      </c>
      <c r="AY92" s="100" t="s">
        <v>67</v>
      </c>
      <c r="AZ92" s="100" t="s">
        <v>68</v>
      </c>
      <c r="BA92" s="100" t="s">
        <v>69</v>
      </c>
      <c r="BB92" s="100" t="s">
        <v>70</v>
      </c>
      <c r="BC92" s="100" t="s">
        <v>71</v>
      </c>
      <c r="BD92" s="101" t="s">
        <v>72</v>
      </c>
      <c r="BE92" s="36"/>
    </row>
    <row r="93" s="2" customFormat="1" ht="10.8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42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6"/>
    </row>
    <row r="94" s="6" customFormat="1" ht="32.4" customHeight="1">
      <c r="A94" s="6"/>
      <c r="B94" s="105"/>
      <c r="C94" s="106" t="s">
        <v>73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ROUND(AG95,2)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ROUND(AS95,2)</f>
        <v>0</v>
      </c>
      <c r="AT94" s="113">
        <f>ROUND(SUM(AV94:AW94),2)</f>
        <v>0</v>
      </c>
      <c r="AU94" s="114">
        <f>ROUND(AU95,5)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ROUND(AZ95,2)</f>
        <v>0</v>
      </c>
      <c r="BA94" s="113">
        <f>ROUND(BA95,2)</f>
        <v>0</v>
      </c>
      <c r="BB94" s="113">
        <f>ROUND(BB95,2)</f>
        <v>0</v>
      </c>
      <c r="BC94" s="113">
        <f>ROUND(BC95,2)</f>
        <v>0</v>
      </c>
      <c r="BD94" s="115">
        <f>ROUND(BD95,2)</f>
        <v>0</v>
      </c>
      <c r="BE94" s="6"/>
      <c r="BS94" s="116" t="s">
        <v>74</v>
      </c>
      <c r="BT94" s="116" t="s">
        <v>75</v>
      </c>
      <c r="BU94" s="117" t="s">
        <v>76</v>
      </c>
      <c r="BV94" s="116" t="s">
        <v>77</v>
      </c>
      <c r="BW94" s="116" t="s">
        <v>5</v>
      </c>
      <c r="BX94" s="116" t="s">
        <v>78</v>
      </c>
      <c r="CL94" s="116" t="s">
        <v>1</v>
      </c>
    </row>
    <row r="95" s="7" customFormat="1" ht="16.5" customHeight="1">
      <c r="A95" s="118" t="s">
        <v>79</v>
      </c>
      <c r="B95" s="119"/>
      <c r="C95" s="120"/>
      <c r="D95" s="121" t="s">
        <v>80</v>
      </c>
      <c r="E95" s="121"/>
      <c r="F95" s="121"/>
      <c r="G95" s="121"/>
      <c r="H95" s="121"/>
      <c r="I95" s="122"/>
      <c r="J95" s="121" t="s">
        <v>81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'126-4 - časť - Technologi...'!J30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82</v>
      </c>
      <c r="AR95" s="125"/>
      <c r="AS95" s="126">
        <v>0</v>
      </c>
      <c r="AT95" s="127">
        <f>ROUND(SUM(AV95:AW95),2)</f>
        <v>0</v>
      </c>
      <c r="AU95" s="128">
        <f>'126-4 - časť - Technologi...'!P118</f>
        <v>0</v>
      </c>
      <c r="AV95" s="127">
        <f>'126-4 - časť - Technologi...'!J33</f>
        <v>0</v>
      </c>
      <c r="AW95" s="127">
        <f>'126-4 - časť - Technologi...'!J34</f>
        <v>0</v>
      </c>
      <c r="AX95" s="127">
        <f>'126-4 - časť - Technologi...'!J35</f>
        <v>0</v>
      </c>
      <c r="AY95" s="127">
        <f>'126-4 - časť - Technologi...'!J36</f>
        <v>0</v>
      </c>
      <c r="AZ95" s="127">
        <f>'126-4 - časť - Technologi...'!F33</f>
        <v>0</v>
      </c>
      <c r="BA95" s="127">
        <f>'126-4 - časť - Technologi...'!F34</f>
        <v>0</v>
      </c>
      <c r="BB95" s="127">
        <f>'126-4 - časť - Technologi...'!F35</f>
        <v>0</v>
      </c>
      <c r="BC95" s="127">
        <f>'126-4 - časť - Technologi...'!F36</f>
        <v>0</v>
      </c>
      <c r="BD95" s="129">
        <f>'126-4 - časť - Technologi...'!F37</f>
        <v>0</v>
      </c>
      <c r="BE95" s="7"/>
      <c r="BT95" s="130" t="s">
        <v>83</v>
      </c>
      <c r="BV95" s="130" t="s">
        <v>77</v>
      </c>
      <c r="BW95" s="130" t="s">
        <v>84</v>
      </c>
      <c r="BX95" s="130" t="s">
        <v>5</v>
      </c>
      <c r="CL95" s="130" t="s">
        <v>1</v>
      </c>
      <c r="CM95" s="130" t="s">
        <v>75</v>
      </c>
    </row>
    <row r="96" s="2" customFormat="1" ht="30" customHeight="1">
      <c r="A96" s="36"/>
      <c r="B96" s="37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42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="2" customFormat="1" ht="6.96" customHeight="1">
      <c r="A97" s="36"/>
      <c r="B97" s="65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42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</sheetData>
  <sheetProtection sheet="1" formatColumns="0" formatRows="0" objects="1" scenarios="1" spinCount="100000" saltValue="Qi98NleqTEGPdmuii4vJV3CasymQl5Sp/7LzmsvJO/LlP09inJIvJ5Zx3pcSp0v2VCZVac2zMxlsZdSmY7I3ig==" hashValue="Ji41b0JSVdv+d8b8jroiYium9aAES43vsjzn7UzaDkCwVGua1XIv0RheSvAwH0D54bVMmRugy1rXy9wdGKJUUg==" algorithmName="SHA-512" password="CC35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126-4 - časť - Technologi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84</v>
      </c>
    </row>
    <row r="3" hidden="1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18"/>
      <c r="AT3" s="15" t="s">
        <v>75</v>
      </c>
    </row>
    <row r="4" hidden="1" s="1" customFormat="1" ht="24.96" customHeight="1">
      <c r="B4" s="18"/>
      <c r="D4" s="133" t="s">
        <v>85</v>
      </c>
      <c r="L4" s="18"/>
      <c r="M4" s="134" t="s">
        <v>9</v>
      </c>
      <c r="AT4" s="15" t="s">
        <v>4</v>
      </c>
    </row>
    <row r="5" hidden="1" s="1" customFormat="1" ht="6.96" customHeight="1">
      <c r="B5" s="18"/>
      <c r="L5" s="18"/>
    </row>
    <row r="6" hidden="1" s="1" customFormat="1" ht="12" customHeight="1">
      <c r="B6" s="18"/>
      <c r="D6" s="135" t="s">
        <v>15</v>
      </c>
      <c r="L6" s="18"/>
    </row>
    <row r="7" hidden="1" s="1" customFormat="1" ht="16.5" customHeight="1">
      <c r="B7" s="18"/>
      <c r="E7" s="136" t="str">
        <f>'Rekapitulácia stavby'!K6</f>
        <v>Odchov mladého hov.dobytka - Jalovíc</v>
      </c>
      <c r="F7" s="135"/>
      <c r="G7" s="135"/>
      <c r="H7" s="135"/>
      <c r="L7" s="18"/>
    </row>
    <row r="8" hidden="1" s="2" customFormat="1" ht="12" customHeight="1">
      <c r="A8" s="36"/>
      <c r="B8" s="42"/>
      <c r="C8" s="36"/>
      <c r="D8" s="135" t="s">
        <v>86</v>
      </c>
      <c r="E8" s="36"/>
      <c r="F8" s="36"/>
      <c r="G8" s="36"/>
      <c r="H8" s="36"/>
      <c r="I8" s="36"/>
      <c r="J8" s="36"/>
      <c r="K8" s="36"/>
      <c r="L8" s="62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hidden="1" s="2" customFormat="1" ht="16.5" customHeight="1">
      <c r="A9" s="36"/>
      <c r="B9" s="42"/>
      <c r="C9" s="36"/>
      <c r="D9" s="36"/>
      <c r="E9" s="137" t="s">
        <v>87</v>
      </c>
      <c r="F9" s="36"/>
      <c r="G9" s="36"/>
      <c r="H9" s="36"/>
      <c r="I9" s="36"/>
      <c r="J9" s="36"/>
      <c r="K9" s="36"/>
      <c r="L9" s="62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hidden="1" s="2" customFormat="1">
      <c r="A10" s="36"/>
      <c r="B10" s="42"/>
      <c r="C10" s="36"/>
      <c r="D10" s="36"/>
      <c r="E10" s="36"/>
      <c r="F10" s="36"/>
      <c r="G10" s="36"/>
      <c r="H10" s="36"/>
      <c r="I10" s="36"/>
      <c r="J10" s="36"/>
      <c r="K10" s="36"/>
      <c r="L10" s="62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hidden="1" s="2" customFormat="1" ht="12" customHeight="1">
      <c r="A11" s="36"/>
      <c r="B11" s="42"/>
      <c r="C11" s="36"/>
      <c r="D11" s="135" t="s">
        <v>17</v>
      </c>
      <c r="E11" s="36"/>
      <c r="F11" s="138" t="s">
        <v>1</v>
      </c>
      <c r="G11" s="36"/>
      <c r="H11" s="36"/>
      <c r="I11" s="135" t="s">
        <v>18</v>
      </c>
      <c r="J11" s="138" t="s">
        <v>1</v>
      </c>
      <c r="K11" s="36"/>
      <c r="L11" s="62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hidden="1" s="2" customFormat="1" ht="12" customHeight="1">
      <c r="A12" s="36"/>
      <c r="B12" s="42"/>
      <c r="C12" s="36"/>
      <c r="D12" s="135" t="s">
        <v>19</v>
      </c>
      <c r="E12" s="36"/>
      <c r="F12" s="138" t="s">
        <v>20</v>
      </c>
      <c r="G12" s="36"/>
      <c r="H12" s="36"/>
      <c r="I12" s="135" t="s">
        <v>21</v>
      </c>
      <c r="J12" s="139" t="str">
        <f>'Rekapitulácia stavby'!AN8</f>
        <v>12. 4. 2022</v>
      </c>
      <c r="K12" s="36"/>
      <c r="L12" s="62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hidden="1" s="2" customFormat="1" ht="10.8" customHeight="1">
      <c r="A13" s="36"/>
      <c r="B13" s="42"/>
      <c r="C13" s="36"/>
      <c r="D13" s="36"/>
      <c r="E13" s="36"/>
      <c r="F13" s="36"/>
      <c r="G13" s="36"/>
      <c r="H13" s="36"/>
      <c r="I13" s="36"/>
      <c r="J13" s="36"/>
      <c r="K13" s="36"/>
      <c r="L13" s="62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hidden="1" s="2" customFormat="1" ht="12" customHeight="1">
      <c r="A14" s="36"/>
      <c r="B14" s="42"/>
      <c r="C14" s="36"/>
      <c r="D14" s="135" t="s">
        <v>23</v>
      </c>
      <c r="E14" s="36"/>
      <c r="F14" s="36"/>
      <c r="G14" s="36"/>
      <c r="H14" s="36"/>
      <c r="I14" s="135" t="s">
        <v>24</v>
      </c>
      <c r="J14" s="138" t="s">
        <v>1</v>
      </c>
      <c r="K14" s="36"/>
      <c r="L14" s="62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hidden="1" s="2" customFormat="1" ht="18" customHeight="1">
      <c r="A15" s="36"/>
      <c r="B15" s="42"/>
      <c r="C15" s="36"/>
      <c r="D15" s="36"/>
      <c r="E15" s="138" t="s">
        <v>25</v>
      </c>
      <c r="F15" s="36"/>
      <c r="G15" s="36"/>
      <c r="H15" s="36"/>
      <c r="I15" s="135" t="s">
        <v>26</v>
      </c>
      <c r="J15" s="138" t="s">
        <v>1</v>
      </c>
      <c r="K15" s="36"/>
      <c r="L15" s="62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hidden="1" s="2" customFormat="1" ht="6.96" customHeight="1">
      <c r="A16" s="36"/>
      <c r="B16" s="42"/>
      <c r="C16" s="36"/>
      <c r="D16" s="36"/>
      <c r="E16" s="36"/>
      <c r="F16" s="36"/>
      <c r="G16" s="36"/>
      <c r="H16" s="36"/>
      <c r="I16" s="36"/>
      <c r="J16" s="36"/>
      <c r="K16" s="36"/>
      <c r="L16" s="62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hidden="1" s="2" customFormat="1" ht="12" customHeight="1">
      <c r="A17" s="36"/>
      <c r="B17" s="42"/>
      <c r="C17" s="36"/>
      <c r="D17" s="135" t="s">
        <v>27</v>
      </c>
      <c r="E17" s="36"/>
      <c r="F17" s="36"/>
      <c r="G17" s="36"/>
      <c r="H17" s="36"/>
      <c r="I17" s="135" t="s">
        <v>24</v>
      </c>
      <c r="J17" s="31" t="str">
        <f>'Rekapitulácia stavby'!AN13</f>
        <v>Vyplň údaj</v>
      </c>
      <c r="K17" s="36"/>
      <c r="L17" s="62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hidden="1" s="2" customFormat="1" ht="18" customHeight="1">
      <c r="A18" s="36"/>
      <c r="B18" s="42"/>
      <c r="C18" s="36"/>
      <c r="D18" s="36"/>
      <c r="E18" s="31" t="str">
        <f>'Rekapitulácia stavby'!E14</f>
        <v>Vyplň údaj</v>
      </c>
      <c r="F18" s="138"/>
      <c r="G18" s="138"/>
      <c r="H18" s="138"/>
      <c r="I18" s="135" t="s">
        <v>26</v>
      </c>
      <c r="J18" s="31" t="str">
        <f>'Rekapitulácia stavby'!AN14</f>
        <v>Vyplň údaj</v>
      </c>
      <c r="K18" s="36"/>
      <c r="L18" s="62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hidden="1" s="2" customFormat="1" ht="6.96" customHeight="1">
      <c r="A19" s="36"/>
      <c r="B19" s="42"/>
      <c r="C19" s="36"/>
      <c r="D19" s="36"/>
      <c r="E19" s="36"/>
      <c r="F19" s="36"/>
      <c r="G19" s="36"/>
      <c r="H19" s="36"/>
      <c r="I19" s="36"/>
      <c r="J19" s="36"/>
      <c r="K19" s="36"/>
      <c r="L19" s="62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hidden="1" s="2" customFormat="1" ht="12" customHeight="1">
      <c r="A20" s="36"/>
      <c r="B20" s="42"/>
      <c r="C20" s="36"/>
      <c r="D20" s="135" t="s">
        <v>29</v>
      </c>
      <c r="E20" s="36"/>
      <c r="F20" s="36"/>
      <c r="G20" s="36"/>
      <c r="H20" s="36"/>
      <c r="I20" s="135" t="s">
        <v>24</v>
      </c>
      <c r="J20" s="138" t="s">
        <v>1</v>
      </c>
      <c r="K20" s="36"/>
      <c r="L20" s="62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hidden="1" s="2" customFormat="1" ht="18" customHeight="1">
      <c r="A21" s="36"/>
      <c r="B21" s="42"/>
      <c r="C21" s="36"/>
      <c r="D21" s="36"/>
      <c r="E21" s="138" t="s">
        <v>30</v>
      </c>
      <c r="F21" s="36"/>
      <c r="G21" s="36"/>
      <c r="H21" s="36"/>
      <c r="I21" s="135" t="s">
        <v>26</v>
      </c>
      <c r="J21" s="138" t="s">
        <v>1</v>
      </c>
      <c r="K21" s="36"/>
      <c r="L21" s="62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hidden="1" s="2" customFormat="1" ht="6.96" customHeight="1">
      <c r="A22" s="36"/>
      <c r="B22" s="42"/>
      <c r="C22" s="36"/>
      <c r="D22" s="36"/>
      <c r="E22" s="36"/>
      <c r="F22" s="36"/>
      <c r="G22" s="36"/>
      <c r="H22" s="36"/>
      <c r="I22" s="36"/>
      <c r="J22" s="36"/>
      <c r="K22" s="36"/>
      <c r="L22" s="62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hidden="1" s="2" customFormat="1" ht="12" customHeight="1">
      <c r="A23" s="36"/>
      <c r="B23" s="42"/>
      <c r="C23" s="36"/>
      <c r="D23" s="135" t="s">
        <v>32</v>
      </c>
      <c r="E23" s="36"/>
      <c r="F23" s="36"/>
      <c r="G23" s="36"/>
      <c r="H23" s="36"/>
      <c r="I23" s="135" t="s">
        <v>24</v>
      </c>
      <c r="J23" s="138" t="s">
        <v>1</v>
      </c>
      <c r="K23" s="36"/>
      <c r="L23" s="62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hidden="1" s="2" customFormat="1" ht="18" customHeight="1">
      <c r="A24" s="36"/>
      <c r="B24" s="42"/>
      <c r="C24" s="36"/>
      <c r="D24" s="36"/>
      <c r="E24" s="138" t="s">
        <v>33</v>
      </c>
      <c r="F24" s="36"/>
      <c r="G24" s="36"/>
      <c r="H24" s="36"/>
      <c r="I24" s="135" t="s">
        <v>26</v>
      </c>
      <c r="J24" s="138" t="s">
        <v>1</v>
      </c>
      <c r="K24" s="36"/>
      <c r="L24" s="62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hidden="1" s="2" customFormat="1" ht="6.96" customHeight="1">
      <c r="A25" s="36"/>
      <c r="B25" s="42"/>
      <c r="C25" s="36"/>
      <c r="D25" s="36"/>
      <c r="E25" s="36"/>
      <c r="F25" s="36"/>
      <c r="G25" s="36"/>
      <c r="H25" s="36"/>
      <c r="I25" s="36"/>
      <c r="J25" s="36"/>
      <c r="K25" s="36"/>
      <c r="L25" s="62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hidden="1" s="2" customFormat="1" ht="12" customHeight="1">
      <c r="A26" s="36"/>
      <c r="B26" s="42"/>
      <c r="C26" s="36"/>
      <c r="D26" s="135" t="s">
        <v>34</v>
      </c>
      <c r="E26" s="36"/>
      <c r="F26" s="36"/>
      <c r="G26" s="36"/>
      <c r="H26" s="36"/>
      <c r="I26" s="36"/>
      <c r="J26" s="36"/>
      <c r="K26" s="36"/>
      <c r="L26" s="62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hidden="1" s="8" customFormat="1" ht="16.5" customHeight="1">
      <c r="A27" s="140"/>
      <c r="B27" s="141"/>
      <c r="C27" s="140"/>
      <c r="D27" s="140"/>
      <c r="E27" s="142" t="s">
        <v>1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hidden="1" s="2" customFormat="1" ht="6.96" customHeight="1">
      <c r="A28" s="36"/>
      <c r="B28" s="42"/>
      <c r="C28" s="36"/>
      <c r="D28" s="36"/>
      <c r="E28" s="36"/>
      <c r="F28" s="36"/>
      <c r="G28" s="36"/>
      <c r="H28" s="36"/>
      <c r="I28" s="36"/>
      <c r="J28" s="36"/>
      <c r="K28" s="36"/>
      <c r="L28" s="62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hidden="1" s="2" customFormat="1" ht="6.96" customHeight="1">
      <c r="A29" s="36"/>
      <c r="B29" s="42"/>
      <c r="C29" s="36"/>
      <c r="D29" s="144"/>
      <c r="E29" s="144"/>
      <c r="F29" s="144"/>
      <c r="G29" s="144"/>
      <c r="H29" s="144"/>
      <c r="I29" s="144"/>
      <c r="J29" s="144"/>
      <c r="K29" s="144"/>
      <c r="L29" s="145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</row>
    <row r="30" hidden="1" s="2" customFormat="1" ht="25.44" customHeight="1">
      <c r="A30" s="36"/>
      <c r="B30" s="42"/>
      <c r="C30" s="36"/>
      <c r="D30" s="147" t="s">
        <v>35</v>
      </c>
      <c r="E30" s="36"/>
      <c r="F30" s="36"/>
      <c r="G30" s="36"/>
      <c r="H30" s="36"/>
      <c r="I30" s="36"/>
      <c r="J30" s="148">
        <f>ROUND(J118, 2)</f>
        <v>0</v>
      </c>
      <c r="K30" s="36"/>
      <c r="L30" s="145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46"/>
      <c r="AD30" s="146"/>
      <c r="AE30" s="146"/>
      <c r="AF30" s="146"/>
      <c r="AG30" s="146"/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</row>
    <row r="31" hidden="1" s="2" customFormat="1" ht="6.96" customHeight="1">
      <c r="A31" s="36"/>
      <c r="B31" s="42"/>
      <c r="C31" s="36"/>
      <c r="D31" s="144"/>
      <c r="E31" s="144"/>
      <c r="F31" s="144"/>
      <c r="G31" s="144"/>
      <c r="H31" s="144"/>
      <c r="I31" s="144"/>
      <c r="J31" s="144"/>
      <c r="K31" s="144"/>
      <c r="L31" s="62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hidden="1" s="2" customFormat="1" ht="14.4" customHeight="1">
      <c r="A32" s="36"/>
      <c r="B32" s="42"/>
      <c r="C32" s="36"/>
      <c r="D32" s="36"/>
      <c r="E32" s="36"/>
      <c r="F32" s="149" t="s">
        <v>37</v>
      </c>
      <c r="G32" s="36"/>
      <c r="H32" s="36"/>
      <c r="I32" s="149" t="s">
        <v>36</v>
      </c>
      <c r="J32" s="149" t="s">
        <v>38</v>
      </c>
      <c r="K32" s="36"/>
      <c r="L32" s="62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hidden="1" s="2" customFormat="1" ht="14.4" customHeight="1">
      <c r="A33" s="36"/>
      <c r="B33" s="42"/>
      <c r="C33" s="36"/>
      <c r="D33" s="150" t="s">
        <v>39</v>
      </c>
      <c r="E33" s="151" t="s">
        <v>40</v>
      </c>
      <c r="F33" s="152">
        <f>ROUND((SUM(BE118:BE128)),  2)</f>
        <v>0</v>
      </c>
      <c r="G33" s="146"/>
      <c r="H33" s="146"/>
      <c r="I33" s="153">
        <v>0.20000000000000001</v>
      </c>
      <c r="J33" s="152">
        <f>ROUND(((SUM(BE118:BE128))*I33),  2)</f>
        <v>0</v>
      </c>
      <c r="K33" s="36"/>
      <c r="L33" s="145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A33" s="146"/>
      <c r="AB33" s="146"/>
      <c r="AC33" s="146"/>
      <c r="AD33" s="146"/>
      <c r="AE33" s="146"/>
      <c r="AF33" s="146"/>
      <c r="AG33" s="146"/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</row>
    <row r="34" hidden="1" s="2" customFormat="1" ht="14.4" customHeight="1">
      <c r="A34" s="36"/>
      <c r="B34" s="42"/>
      <c r="C34" s="36"/>
      <c r="D34" s="36"/>
      <c r="E34" s="151" t="s">
        <v>41</v>
      </c>
      <c r="F34" s="152">
        <f>ROUND((SUM(BF118:BF128)),  2)</f>
        <v>0</v>
      </c>
      <c r="G34" s="146"/>
      <c r="H34" s="146"/>
      <c r="I34" s="153">
        <v>0.20000000000000001</v>
      </c>
      <c r="J34" s="152">
        <f>ROUND(((SUM(BF118:BF128))*I34),  2)</f>
        <v>0</v>
      </c>
      <c r="K34" s="36"/>
      <c r="L34" s="62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42"/>
      <c r="C35" s="36"/>
      <c r="D35" s="36"/>
      <c r="E35" s="135" t="s">
        <v>42</v>
      </c>
      <c r="F35" s="154">
        <f>ROUND((SUM(BG118:BG128)),  2)</f>
        <v>0</v>
      </c>
      <c r="G35" s="36"/>
      <c r="H35" s="36"/>
      <c r="I35" s="155">
        <v>0.20000000000000001</v>
      </c>
      <c r="J35" s="154">
        <f>0</f>
        <v>0</v>
      </c>
      <c r="K35" s="36"/>
      <c r="L35" s="62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42"/>
      <c r="C36" s="36"/>
      <c r="D36" s="36"/>
      <c r="E36" s="135" t="s">
        <v>43</v>
      </c>
      <c r="F36" s="154">
        <f>ROUND((SUM(BH118:BH128)),  2)</f>
        <v>0</v>
      </c>
      <c r="G36" s="36"/>
      <c r="H36" s="36"/>
      <c r="I36" s="155">
        <v>0.20000000000000001</v>
      </c>
      <c r="J36" s="154">
        <f>0</f>
        <v>0</v>
      </c>
      <c r="K36" s="36"/>
      <c r="L36" s="62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42"/>
      <c r="C37" s="36"/>
      <c r="D37" s="36"/>
      <c r="E37" s="151" t="s">
        <v>44</v>
      </c>
      <c r="F37" s="152">
        <f>ROUND((SUM(BI118:BI128)),  2)</f>
        <v>0</v>
      </c>
      <c r="G37" s="146"/>
      <c r="H37" s="146"/>
      <c r="I37" s="153">
        <v>0</v>
      </c>
      <c r="J37" s="152">
        <f>0</f>
        <v>0</v>
      </c>
      <c r="K37" s="36"/>
      <c r="L37" s="62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hidden="1" s="2" customFormat="1" ht="6.96" customHeight="1">
      <c r="A38" s="36"/>
      <c r="B38" s="42"/>
      <c r="C38" s="36"/>
      <c r="D38" s="36"/>
      <c r="E38" s="36"/>
      <c r="F38" s="36"/>
      <c r="G38" s="36"/>
      <c r="H38" s="36"/>
      <c r="I38" s="36"/>
      <c r="J38" s="36"/>
      <c r="K38" s="36"/>
      <c r="L38" s="62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hidden="1" s="2" customFormat="1" ht="25.44" customHeight="1">
      <c r="A39" s="36"/>
      <c r="B39" s="42"/>
      <c r="C39" s="156"/>
      <c r="D39" s="157" t="s">
        <v>45</v>
      </c>
      <c r="E39" s="158"/>
      <c r="F39" s="158"/>
      <c r="G39" s="159" t="s">
        <v>46</v>
      </c>
      <c r="H39" s="160" t="s">
        <v>47</v>
      </c>
      <c r="I39" s="158"/>
      <c r="J39" s="161">
        <f>SUM(J30:J37)</f>
        <v>0</v>
      </c>
      <c r="K39" s="162"/>
      <c r="L39" s="62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hidden="1" s="2" customFormat="1" ht="14.4" customHeight="1">
      <c r="A40" s="36"/>
      <c r="B40" s="42"/>
      <c r="C40" s="36"/>
      <c r="D40" s="36"/>
      <c r="E40" s="36"/>
      <c r="F40" s="36"/>
      <c r="G40" s="36"/>
      <c r="H40" s="36"/>
      <c r="I40" s="36"/>
      <c r="J40" s="36"/>
      <c r="K40" s="36"/>
      <c r="L40" s="62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hidden="1" s="1" customFormat="1" ht="14.4" customHeight="1">
      <c r="B41" s="18"/>
      <c r="L41" s="18"/>
    </row>
    <row r="42" hidden="1" s="1" customFormat="1" ht="14.4" customHeight="1">
      <c r="B42" s="18"/>
      <c r="L42" s="18"/>
    </row>
    <row r="43" hidden="1" s="1" customFormat="1" ht="14.4" customHeight="1">
      <c r="B43" s="18"/>
      <c r="L43" s="18"/>
    </row>
    <row r="44" hidden="1" s="1" customFormat="1" ht="14.4" customHeight="1">
      <c r="B44" s="18"/>
      <c r="L44" s="18"/>
    </row>
    <row r="45" hidden="1" s="1" customFormat="1" ht="14.4" customHeight="1">
      <c r="B45" s="18"/>
      <c r="L45" s="18"/>
    </row>
    <row r="46" hidden="1" s="1" customFormat="1" ht="14.4" customHeight="1">
      <c r="B46" s="18"/>
      <c r="L46" s="18"/>
    </row>
    <row r="47" hidden="1" s="1" customFormat="1" ht="14.4" customHeight="1">
      <c r="B47" s="18"/>
      <c r="L47" s="18"/>
    </row>
    <row r="48" hidden="1" s="1" customFormat="1" ht="14.4" customHeight="1">
      <c r="B48" s="18"/>
      <c r="L48" s="18"/>
    </row>
    <row r="49" hidden="1" s="1" customFormat="1" ht="14.4" customHeight="1">
      <c r="B49" s="18"/>
      <c r="L49" s="18"/>
    </row>
    <row r="50" hidden="1" s="2" customFormat="1" ht="14.4" customHeight="1">
      <c r="B50" s="62"/>
      <c r="D50" s="163" t="s">
        <v>48</v>
      </c>
      <c r="E50" s="164"/>
      <c r="F50" s="164"/>
      <c r="G50" s="163" t="s">
        <v>49</v>
      </c>
      <c r="H50" s="164"/>
      <c r="I50" s="164"/>
      <c r="J50" s="164"/>
      <c r="K50" s="164"/>
      <c r="L50" s="62"/>
    </row>
    <row r="51" hidden="1">
      <c r="B51" s="18"/>
      <c r="L51" s="18"/>
    </row>
    <row r="52" hidden="1">
      <c r="B52" s="18"/>
      <c r="L52" s="18"/>
    </row>
    <row r="53" hidden="1">
      <c r="B53" s="18"/>
      <c r="L53" s="18"/>
    </row>
    <row r="54" hidden="1">
      <c r="B54" s="18"/>
      <c r="L54" s="18"/>
    </row>
    <row r="55" hidden="1">
      <c r="B55" s="18"/>
      <c r="L55" s="18"/>
    </row>
    <row r="56" hidden="1">
      <c r="B56" s="18"/>
      <c r="L56" s="18"/>
    </row>
    <row r="57" hidden="1">
      <c r="B57" s="18"/>
      <c r="L57" s="18"/>
    </row>
    <row r="58" hidden="1">
      <c r="B58" s="18"/>
      <c r="L58" s="18"/>
    </row>
    <row r="59" hidden="1">
      <c r="B59" s="18"/>
      <c r="L59" s="18"/>
    </row>
    <row r="60" hidden="1">
      <c r="B60" s="18"/>
      <c r="L60" s="18"/>
    </row>
    <row r="61" hidden="1" s="2" customFormat="1">
      <c r="A61" s="36"/>
      <c r="B61" s="42"/>
      <c r="C61" s="36"/>
      <c r="D61" s="165" t="s">
        <v>50</v>
      </c>
      <c r="E61" s="166"/>
      <c r="F61" s="167" t="s">
        <v>51</v>
      </c>
      <c r="G61" s="165" t="s">
        <v>50</v>
      </c>
      <c r="H61" s="166"/>
      <c r="I61" s="166"/>
      <c r="J61" s="168" t="s">
        <v>51</v>
      </c>
      <c r="K61" s="166"/>
      <c r="L61" s="62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hidden="1">
      <c r="B62" s="18"/>
      <c r="L62" s="18"/>
    </row>
    <row r="63" hidden="1">
      <c r="B63" s="18"/>
      <c r="L63" s="18"/>
    </row>
    <row r="64" hidden="1">
      <c r="B64" s="18"/>
      <c r="L64" s="18"/>
    </row>
    <row r="65" hidden="1" s="2" customFormat="1">
      <c r="A65" s="36"/>
      <c r="B65" s="42"/>
      <c r="C65" s="36"/>
      <c r="D65" s="163" t="s">
        <v>52</v>
      </c>
      <c r="E65" s="169"/>
      <c r="F65" s="169"/>
      <c r="G65" s="163" t="s">
        <v>53</v>
      </c>
      <c r="H65" s="169"/>
      <c r="I65" s="169"/>
      <c r="J65" s="169"/>
      <c r="K65" s="169"/>
      <c r="L65" s="62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hidden="1">
      <c r="B66" s="18"/>
      <c r="L66" s="18"/>
    </row>
    <row r="67" hidden="1">
      <c r="B67" s="18"/>
      <c r="L67" s="18"/>
    </row>
    <row r="68" hidden="1">
      <c r="B68" s="18"/>
      <c r="L68" s="18"/>
    </row>
    <row r="69" hidden="1">
      <c r="B69" s="18"/>
      <c r="L69" s="18"/>
    </row>
    <row r="70" hidden="1">
      <c r="B70" s="18"/>
      <c r="L70" s="18"/>
    </row>
    <row r="71" hidden="1">
      <c r="B71" s="18"/>
      <c r="L71" s="18"/>
    </row>
    <row r="72" hidden="1">
      <c r="B72" s="18"/>
      <c r="L72" s="18"/>
    </row>
    <row r="73" hidden="1">
      <c r="B73" s="18"/>
      <c r="L73" s="18"/>
    </row>
    <row r="74" hidden="1">
      <c r="B74" s="18"/>
      <c r="L74" s="18"/>
    </row>
    <row r="75" hidden="1">
      <c r="B75" s="18"/>
      <c r="L75" s="18"/>
    </row>
    <row r="76" hidden="1" s="2" customFormat="1">
      <c r="A76" s="36"/>
      <c r="B76" s="42"/>
      <c r="C76" s="36"/>
      <c r="D76" s="165" t="s">
        <v>50</v>
      </c>
      <c r="E76" s="166"/>
      <c r="F76" s="167" t="s">
        <v>51</v>
      </c>
      <c r="G76" s="165" t="s">
        <v>50</v>
      </c>
      <c r="H76" s="166"/>
      <c r="I76" s="166"/>
      <c r="J76" s="168" t="s">
        <v>51</v>
      </c>
      <c r="K76" s="166"/>
      <c r="L76" s="62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hidden="1" s="2" customFormat="1" ht="14.4" customHeight="1">
      <c r="A77" s="36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2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hidden="1"/>
    <row r="79" hidden="1"/>
    <row r="80" hidden="1"/>
    <row r="81" hidden="1" s="2" customFormat="1" ht="6.96" customHeight="1">
      <c r="A81" s="36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2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hidden="1" s="2" customFormat="1" ht="24.96" customHeight="1">
      <c r="A82" s="36"/>
      <c r="B82" s="37"/>
      <c r="C82" s="21" t="s">
        <v>88</v>
      </c>
      <c r="D82" s="38"/>
      <c r="E82" s="38"/>
      <c r="F82" s="38"/>
      <c r="G82" s="38"/>
      <c r="H82" s="38"/>
      <c r="I82" s="38"/>
      <c r="J82" s="38"/>
      <c r="K82" s="38"/>
      <c r="L82" s="62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hidden="1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62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hidden="1" s="2" customFormat="1" ht="12" customHeight="1">
      <c r="A84" s="36"/>
      <c r="B84" s="37"/>
      <c r="C84" s="30" t="s">
        <v>15</v>
      </c>
      <c r="D84" s="38"/>
      <c r="E84" s="38"/>
      <c r="F84" s="38"/>
      <c r="G84" s="38"/>
      <c r="H84" s="38"/>
      <c r="I84" s="38"/>
      <c r="J84" s="38"/>
      <c r="K84" s="38"/>
      <c r="L84" s="62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hidden="1" s="2" customFormat="1" ht="16.5" customHeight="1">
      <c r="A85" s="36"/>
      <c r="B85" s="37"/>
      <c r="C85" s="38"/>
      <c r="D85" s="38"/>
      <c r="E85" s="174" t="str">
        <f>E7</f>
        <v>Odchov mladého hov.dobytka - Jalovíc</v>
      </c>
      <c r="F85" s="30"/>
      <c r="G85" s="30"/>
      <c r="H85" s="30"/>
      <c r="I85" s="38"/>
      <c r="J85" s="38"/>
      <c r="K85" s="38"/>
      <c r="L85" s="62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hidden="1" s="2" customFormat="1" ht="12" customHeight="1">
      <c r="A86" s="36"/>
      <c r="B86" s="37"/>
      <c r="C86" s="30" t="s">
        <v>86</v>
      </c>
      <c r="D86" s="38"/>
      <c r="E86" s="38"/>
      <c r="F86" s="38"/>
      <c r="G86" s="38"/>
      <c r="H86" s="38"/>
      <c r="I86" s="38"/>
      <c r="J86" s="38"/>
      <c r="K86" s="38"/>
      <c r="L86" s="62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hidden="1" s="2" customFormat="1" ht="16.5" customHeight="1">
      <c r="A87" s="36"/>
      <c r="B87" s="37"/>
      <c r="C87" s="38"/>
      <c r="D87" s="38"/>
      <c r="E87" s="75" t="str">
        <f>E9</f>
        <v xml:space="preserve">126-4 - časť - Technologické zariadenie </v>
      </c>
      <c r="F87" s="38"/>
      <c r="G87" s="38"/>
      <c r="H87" s="38"/>
      <c r="I87" s="38"/>
      <c r="J87" s="38"/>
      <c r="K87" s="38"/>
      <c r="L87" s="62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hidden="1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62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hidden="1" s="2" customFormat="1" ht="12" customHeight="1">
      <c r="A89" s="36"/>
      <c r="B89" s="37"/>
      <c r="C89" s="30" t="s">
        <v>19</v>
      </c>
      <c r="D89" s="38"/>
      <c r="E89" s="38"/>
      <c r="F89" s="25" t="str">
        <f>F12</f>
        <v>Medovarce</v>
      </c>
      <c r="G89" s="38"/>
      <c r="H89" s="38"/>
      <c r="I89" s="30" t="s">
        <v>21</v>
      </c>
      <c r="J89" s="78" t="str">
        <f>IF(J12="","",J12)</f>
        <v>12. 4. 2022</v>
      </c>
      <c r="K89" s="38"/>
      <c r="L89" s="62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hidden="1" s="2" customFormat="1" ht="6.96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62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hidden="1" s="2" customFormat="1" ht="15.15" customHeight="1">
      <c r="A91" s="36"/>
      <c r="B91" s="37"/>
      <c r="C91" s="30" t="s">
        <v>23</v>
      </c>
      <c r="D91" s="38"/>
      <c r="E91" s="38"/>
      <c r="F91" s="25" t="str">
        <f>E15</f>
        <v>Farma Medovarce</v>
      </c>
      <c r="G91" s="38"/>
      <c r="H91" s="38"/>
      <c r="I91" s="30" t="s">
        <v>29</v>
      </c>
      <c r="J91" s="34" t="str">
        <f>E21</f>
        <v>Ing.P.Hucák</v>
      </c>
      <c r="K91" s="38"/>
      <c r="L91" s="62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hidden="1" s="2" customFormat="1" ht="25.65" customHeight="1">
      <c r="A92" s="36"/>
      <c r="B92" s="37"/>
      <c r="C92" s="30" t="s">
        <v>27</v>
      </c>
      <c r="D92" s="38"/>
      <c r="E92" s="38"/>
      <c r="F92" s="25" t="str">
        <f>IF(E18="","",E18)</f>
        <v>Vyplň údaj</v>
      </c>
      <c r="G92" s="38"/>
      <c r="H92" s="38"/>
      <c r="I92" s="30" t="s">
        <v>32</v>
      </c>
      <c r="J92" s="34" t="str">
        <f>E24</f>
        <v xml:space="preserve">Z.Lalka    www.cenar.sk</v>
      </c>
      <c r="K92" s="38"/>
      <c r="L92" s="62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hidden="1" s="2" customFormat="1" ht="10.32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62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hidden="1" s="2" customFormat="1" ht="29.28" customHeight="1">
      <c r="A94" s="36"/>
      <c r="B94" s="37"/>
      <c r="C94" s="175" t="s">
        <v>89</v>
      </c>
      <c r="D94" s="176"/>
      <c r="E94" s="176"/>
      <c r="F94" s="176"/>
      <c r="G94" s="176"/>
      <c r="H94" s="176"/>
      <c r="I94" s="176"/>
      <c r="J94" s="177" t="s">
        <v>90</v>
      </c>
      <c r="K94" s="176"/>
      <c r="L94" s="62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hidden="1" s="2" customFormat="1" ht="10.32" customHeight="1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62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hidden="1" s="2" customFormat="1" ht="22.8" customHeight="1">
      <c r="A96" s="36"/>
      <c r="B96" s="37"/>
      <c r="C96" s="178" t="s">
        <v>91</v>
      </c>
      <c r="D96" s="38"/>
      <c r="E96" s="38"/>
      <c r="F96" s="38"/>
      <c r="G96" s="38"/>
      <c r="H96" s="38"/>
      <c r="I96" s="38"/>
      <c r="J96" s="109">
        <f>J118</f>
        <v>0</v>
      </c>
      <c r="K96" s="38"/>
      <c r="L96" s="62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5" t="s">
        <v>92</v>
      </c>
    </row>
    <row r="97" hidden="1" s="9" customFormat="1" ht="24.96" customHeight="1">
      <c r="A97" s="9"/>
      <c r="B97" s="179"/>
      <c r="C97" s="180"/>
      <c r="D97" s="181" t="s">
        <v>93</v>
      </c>
      <c r="E97" s="182"/>
      <c r="F97" s="182"/>
      <c r="G97" s="182"/>
      <c r="H97" s="182"/>
      <c r="I97" s="182"/>
      <c r="J97" s="183">
        <f>J119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5"/>
      <c r="C98" s="186"/>
      <c r="D98" s="187" t="s">
        <v>94</v>
      </c>
      <c r="E98" s="188"/>
      <c r="F98" s="188"/>
      <c r="G98" s="188"/>
      <c r="H98" s="188"/>
      <c r="I98" s="188"/>
      <c r="J98" s="189">
        <f>J120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2" customFormat="1" ht="21.84" customHeight="1">
      <c r="A99" s="36"/>
      <c r="B99" s="37"/>
      <c r="C99" s="38"/>
      <c r="D99" s="38"/>
      <c r="E99" s="38"/>
      <c r="F99" s="38"/>
      <c r="G99" s="38"/>
      <c r="H99" s="38"/>
      <c r="I99" s="38"/>
      <c r="J99" s="38"/>
      <c r="K99" s="38"/>
      <c r="L99" s="62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</row>
    <row r="100" hidden="1" s="2" customFormat="1" ht="6.96" customHeight="1">
      <c r="A100" s="36"/>
      <c r="B100" s="65"/>
      <c r="C100" s="66"/>
      <c r="D100" s="66"/>
      <c r="E100" s="66"/>
      <c r="F100" s="66"/>
      <c r="G100" s="66"/>
      <c r="H100" s="66"/>
      <c r="I100" s="66"/>
      <c r="J100" s="66"/>
      <c r="K100" s="66"/>
      <c r="L100" s="62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</row>
    <row r="101" hidden="1"/>
    <row r="102" hidden="1"/>
    <row r="103" hidden="1"/>
    <row r="104" s="2" customFormat="1" ht="6.96" customHeight="1">
      <c r="A104" s="36"/>
      <c r="B104" s="67"/>
      <c r="C104" s="68"/>
      <c r="D104" s="68"/>
      <c r="E104" s="68"/>
      <c r="F104" s="68"/>
      <c r="G104" s="68"/>
      <c r="H104" s="68"/>
      <c r="I104" s="68"/>
      <c r="J104" s="68"/>
      <c r="K104" s="68"/>
      <c r="L104" s="62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</row>
    <row r="105" s="2" customFormat="1" ht="24.96" customHeight="1">
      <c r="A105" s="36"/>
      <c r="B105" s="37"/>
      <c r="C105" s="21" t="s">
        <v>95</v>
      </c>
      <c r="D105" s="38"/>
      <c r="E105" s="38"/>
      <c r="F105" s="38"/>
      <c r="G105" s="38"/>
      <c r="H105" s="38"/>
      <c r="I105" s="38"/>
      <c r="J105" s="38"/>
      <c r="K105" s="38"/>
      <c r="L105" s="62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</row>
    <row r="106" s="2" customFormat="1" ht="6.96" customHeight="1">
      <c r="A106" s="36"/>
      <c r="B106" s="37"/>
      <c r="C106" s="38"/>
      <c r="D106" s="38"/>
      <c r="E106" s="38"/>
      <c r="F106" s="38"/>
      <c r="G106" s="38"/>
      <c r="H106" s="38"/>
      <c r="I106" s="38"/>
      <c r="J106" s="38"/>
      <c r="K106" s="38"/>
      <c r="L106" s="62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</row>
    <row r="107" s="2" customFormat="1" ht="12" customHeight="1">
      <c r="A107" s="36"/>
      <c r="B107" s="37"/>
      <c r="C107" s="30" t="s">
        <v>15</v>
      </c>
      <c r="D107" s="38"/>
      <c r="E107" s="38"/>
      <c r="F107" s="38"/>
      <c r="G107" s="38"/>
      <c r="H107" s="38"/>
      <c r="I107" s="38"/>
      <c r="J107" s="38"/>
      <c r="K107" s="38"/>
      <c r="L107" s="62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08" s="2" customFormat="1" ht="16.5" customHeight="1">
      <c r="A108" s="36"/>
      <c r="B108" s="37"/>
      <c r="C108" s="38"/>
      <c r="D108" s="38"/>
      <c r="E108" s="174" t="str">
        <f>E7</f>
        <v>Odchov mladého hov.dobytka - Jalovíc</v>
      </c>
      <c r="F108" s="30"/>
      <c r="G108" s="30"/>
      <c r="H108" s="30"/>
      <c r="I108" s="38"/>
      <c r="J108" s="38"/>
      <c r="K108" s="38"/>
      <c r="L108" s="62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="2" customFormat="1" ht="12" customHeight="1">
      <c r="A109" s="36"/>
      <c r="B109" s="37"/>
      <c r="C109" s="30" t="s">
        <v>86</v>
      </c>
      <c r="D109" s="38"/>
      <c r="E109" s="38"/>
      <c r="F109" s="38"/>
      <c r="G109" s="38"/>
      <c r="H109" s="38"/>
      <c r="I109" s="38"/>
      <c r="J109" s="38"/>
      <c r="K109" s="38"/>
      <c r="L109" s="62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="2" customFormat="1" ht="16.5" customHeight="1">
      <c r="A110" s="36"/>
      <c r="B110" s="37"/>
      <c r="C110" s="38"/>
      <c r="D110" s="38"/>
      <c r="E110" s="75" t="str">
        <f>E9</f>
        <v xml:space="preserve">126-4 - časť - Technologické zariadenie </v>
      </c>
      <c r="F110" s="38"/>
      <c r="G110" s="38"/>
      <c r="H110" s="38"/>
      <c r="I110" s="38"/>
      <c r="J110" s="38"/>
      <c r="K110" s="38"/>
      <c r="L110" s="62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="2" customFormat="1" ht="6.96" customHeight="1">
      <c r="A111" s="36"/>
      <c r="B111" s="37"/>
      <c r="C111" s="38"/>
      <c r="D111" s="38"/>
      <c r="E111" s="38"/>
      <c r="F111" s="38"/>
      <c r="G111" s="38"/>
      <c r="H111" s="38"/>
      <c r="I111" s="38"/>
      <c r="J111" s="38"/>
      <c r="K111" s="38"/>
      <c r="L111" s="62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12" customHeight="1">
      <c r="A112" s="36"/>
      <c r="B112" s="37"/>
      <c r="C112" s="30" t="s">
        <v>19</v>
      </c>
      <c r="D112" s="38"/>
      <c r="E112" s="38"/>
      <c r="F112" s="25" t="str">
        <f>F12</f>
        <v>Medovarce</v>
      </c>
      <c r="G112" s="38"/>
      <c r="H112" s="38"/>
      <c r="I112" s="30" t="s">
        <v>21</v>
      </c>
      <c r="J112" s="78" t="str">
        <f>IF(J12="","",J12)</f>
        <v>12. 4. 2022</v>
      </c>
      <c r="K112" s="38"/>
      <c r="L112" s="62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6.96" customHeight="1">
      <c r="A113" s="36"/>
      <c r="B113" s="37"/>
      <c r="C113" s="38"/>
      <c r="D113" s="38"/>
      <c r="E113" s="38"/>
      <c r="F113" s="38"/>
      <c r="G113" s="38"/>
      <c r="H113" s="38"/>
      <c r="I113" s="38"/>
      <c r="J113" s="38"/>
      <c r="K113" s="38"/>
      <c r="L113" s="62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2" customFormat="1" ht="15.15" customHeight="1">
      <c r="A114" s="36"/>
      <c r="B114" s="37"/>
      <c r="C114" s="30" t="s">
        <v>23</v>
      </c>
      <c r="D114" s="38"/>
      <c r="E114" s="38"/>
      <c r="F114" s="25" t="str">
        <f>E15</f>
        <v>Farma Medovarce</v>
      </c>
      <c r="G114" s="38"/>
      <c r="H114" s="38"/>
      <c r="I114" s="30" t="s">
        <v>29</v>
      </c>
      <c r="J114" s="34" t="str">
        <f>E21</f>
        <v>Ing.P.Hucák</v>
      </c>
      <c r="K114" s="38"/>
      <c r="L114" s="62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2" customFormat="1" ht="25.65" customHeight="1">
      <c r="A115" s="36"/>
      <c r="B115" s="37"/>
      <c r="C115" s="30" t="s">
        <v>27</v>
      </c>
      <c r="D115" s="38"/>
      <c r="E115" s="38"/>
      <c r="F115" s="25" t="str">
        <f>IF(E18="","",E18)</f>
        <v>Vyplň údaj</v>
      </c>
      <c r="G115" s="38"/>
      <c r="H115" s="38"/>
      <c r="I115" s="30" t="s">
        <v>32</v>
      </c>
      <c r="J115" s="34" t="str">
        <f>E24</f>
        <v xml:space="preserve">Z.Lalka    www.cenar.sk</v>
      </c>
      <c r="K115" s="38"/>
      <c r="L115" s="62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10.32" customHeight="1">
      <c r="A116" s="36"/>
      <c r="B116" s="37"/>
      <c r="C116" s="38"/>
      <c r="D116" s="38"/>
      <c r="E116" s="38"/>
      <c r="F116" s="38"/>
      <c r="G116" s="38"/>
      <c r="H116" s="38"/>
      <c r="I116" s="38"/>
      <c r="J116" s="38"/>
      <c r="K116" s="38"/>
      <c r="L116" s="62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11" customFormat="1" ht="29.28" customHeight="1">
      <c r="A117" s="191"/>
      <c r="B117" s="192"/>
      <c r="C117" s="193" t="s">
        <v>96</v>
      </c>
      <c r="D117" s="194" t="s">
        <v>60</v>
      </c>
      <c r="E117" s="194" t="s">
        <v>56</v>
      </c>
      <c r="F117" s="194" t="s">
        <v>57</v>
      </c>
      <c r="G117" s="194" t="s">
        <v>97</v>
      </c>
      <c r="H117" s="194" t="s">
        <v>98</v>
      </c>
      <c r="I117" s="194" t="s">
        <v>99</v>
      </c>
      <c r="J117" s="195" t="s">
        <v>90</v>
      </c>
      <c r="K117" s="196" t="s">
        <v>100</v>
      </c>
      <c r="L117" s="197"/>
      <c r="M117" s="99" t="s">
        <v>1</v>
      </c>
      <c r="N117" s="100" t="s">
        <v>39</v>
      </c>
      <c r="O117" s="100" t="s">
        <v>101</v>
      </c>
      <c r="P117" s="100" t="s">
        <v>102</v>
      </c>
      <c r="Q117" s="100" t="s">
        <v>103</v>
      </c>
      <c r="R117" s="100" t="s">
        <v>104</v>
      </c>
      <c r="S117" s="100" t="s">
        <v>105</v>
      </c>
      <c r="T117" s="101" t="s">
        <v>106</v>
      </c>
      <c r="U117" s="191"/>
      <c r="V117" s="191"/>
      <c r="W117" s="191"/>
      <c r="X117" s="191"/>
      <c r="Y117" s="191"/>
      <c r="Z117" s="191"/>
      <c r="AA117" s="191"/>
      <c r="AB117" s="191"/>
      <c r="AC117" s="191"/>
      <c r="AD117" s="191"/>
      <c r="AE117" s="191"/>
    </row>
    <row r="118" s="2" customFormat="1" ht="22.8" customHeight="1">
      <c r="A118" s="36"/>
      <c r="B118" s="37"/>
      <c r="C118" s="106" t="s">
        <v>91</v>
      </c>
      <c r="D118" s="38"/>
      <c r="E118" s="38"/>
      <c r="F118" s="38"/>
      <c r="G118" s="38"/>
      <c r="H118" s="38"/>
      <c r="I118" s="38"/>
      <c r="J118" s="198">
        <f>BK118</f>
        <v>0</v>
      </c>
      <c r="K118" s="38"/>
      <c r="L118" s="42"/>
      <c r="M118" s="102"/>
      <c r="N118" s="199"/>
      <c r="O118" s="103"/>
      <c r="P118" s="200">
        <f>P119</f>
        <v>0</v>
      </c>
      <c r="Q118" s="103"/>
      <c r="R118" s="200">
        <f>R119</f>
        <v>0.1166</v>
      </c>
      <c r="S118" s="103"/>
      <c r="T118" s="201">
        <f>T119</f>
        <v>0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T118" s="15" t="s">
        <v>74</v>
      </c>
      <c r="AU118" s="15" t="s">
        <v>92</v>
      </c>
      <c r="BK118" s="202">
        <f>BK119</f>
        <v>0</v>
      </c>
    </row>
    <row r="119" s="12" customFormat="1" ht="25.92" customHeight="1">
      <c r="A119" s="12"/>
      <c r="B119" s="203"/>
      <c r="C119" s="204"/>
      <c r="D119" s="205" t="s">
        <v>74</v>
      </c>
      <c r="E119" s="206" t="s">
        <v>107</v>
      </c>
      <c r="F119" s="206" t="s">
        <v>108</v>
      </c>
      <c r="G119" s="204"/>
      <c r="H119" s="204"/>
      <c r="I119" s="207"/>
      <c r="J119" s="208">
        <f>BK119</f>
        <v>0</v>
      </c>
      <c r="K119" s="204"/>
      <c r="L119" s="209"/>
      <c r="M119" s="210"/>
      <c r="N119" s="211"/>
      <c r="O119" s="211"/>
      <c r="P119" s="212">
        <f>P120</f>
        <v>0</v>
      </c>
      <c r="Q119" s="211"/>
      <c r="R119" s="212">
        <f>R120</f>
        <v>0.1166</v>
      </c>
      <c r="S119" s="211"/>
      <c r="T119" s="213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4" t="s">
        <v>109</v>
      </c>
      <c r="AT119" s="215" t="s">
        <v>74</v>
      </c>
      <c r="AU119" s="215" t="s">
        <v>75</v>
      </c>
      <c r="AY119" s="214" t="s">
        <v>110</v>
      </c>
      <c r="BK119" s="216">
        <f>BK120</f>
        <v>0</v>
      </c>
    </row>
    <row r="120" s="12" customFormat="1" ht="22.8" customHeight="1">
      <c r="A120" s="12"/>
      <c r="B120" s="203"/>
      <c r="C120" s="204"/>
      <c r="D120" s="205" t="s">
        <v>74</v>
      </c>
      <c r="E120" s="217" t="s">
        <v>111</v>
      </c>
      <c r="F120" s="217" t="s">
        <v>112</v>
      </c>
      <c r="G120" s="204"/>
      <c r="H120" s="204"/>
      <c r="I120" s="207"/>
      <c r="J120" s="218">
        <f>BK120</f>
        <v>0</v>
      </c>
      <c r="K120" s="204"/>
      <c r="L120" s="209"/>
      <c r="M120" s="210"/>
      <c r="N120" s="211"/>
      <c r="O120" s="211"/>
      <c r="P120" s="212">
        <f>SUM(P121:P128)</f>
        <v>0</v>
      </c>
      <c r="Q120" s="211"/>
      <c r="R120" s="212">
        <f>SUM(R121:R128)</f>
        <v>0.1166</v>
      </c>
      <c r="S120" s="211"/>
      <c r="T120" s="213">
        <f>SUM(T121:T128)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4" t="s">
        <v>109</v>
      </c>
      <c r="AT120" s="215" t="s">
        <v>74</v>
      </c>
      <c r="AU120" s="215" t="s">
        <v>83</v>
      </c>
      <c r="AY120" s="214" t="s">
        <v>110</v>
      </c>
      <c r="BK120" s="216">
        <f>SUM(BK121:BK128)</f>
        <v>0</v>
      </c>
    </row>
    <row r="121" s="2" customFormat="1" ht="16.5" customHeight="1">
      <c r="A121" s="36"/>
      <c r="B121" s="37"/>
      <c r="C121" s="219" t="s">
        <v>113</v>
      </c>
      <c r="D121" s="219" t="s">
        <v>114</v>
      </c>
      <c r="E121" s="220" t="s">
        <v>115</v>
      </c>
      <c r="F121" s="221" t="s">
        <v>116</v>
      </c>
      <c r="G121" s="222" t="s">
        <v>117</v>
      </c>
      <c r="H121" s="223">
        <v>4</v>
      </c>
      <c r="I121" s="224"/>
      <c r="J121" s="225">
        <f>ROUND(I121*H121,2)</f>
        <v>0</v>
      </c>
      <c r="K121" s="226"/>
      <c r="L121" s="42"/>
      <c r="M121" s="227" t="s">
        <v>1</v>
      </c>
      <c r="N121" s="228" t="s">
        <v>41</v>
      </c>
      <c r="O121" s="90"/>
      <c r="P121" s="229">
        <f>O121*H121</f>
        <v>0</v>
      </c>
      <c r="Q121" s="229">
        <v>0</v>
      </c>
      <c r="R121" s="229">
        <f>Q121*H121</f>
        <v>0</v>
      </c>
      <c r="S121" s="229">
        <v>0</v>
      </c>
      <c r="T121" s="230">
        <f>S121*H121</f>
        <v>0</v>
      </c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R121" s="231" t="s">
        <v>118</v>
      </c>
      <c r="AT121" s="231" t="s">
        <v>114</v>
      </c>
      <c r="AU121" s="231" t="s">
        <v>113</v>
      </c>
      <c r="AY121" s="15" t="s">
        <v>110</v>
      </c>
      <c r="BE121" s="232">
        <f>IF(N121="základná",J121,0)</f>
        <v>0</v>
      </c>
      <c r="BF121" s="232">
        <f>IF(N121="znížená",J121,0)</f>
        <v>0</v>
      </c>
      <c r="BG121" s="232">
        <f>IF(N121="zákl. prenesená",J121,0)</f>
        <v>0</v>
      </c>
      <c r="BH121" s="232">
        <f>IF(N121="zníž. prenesená",J121,0)</f>
        <v>0</v>
      </c>
      <c r="BI121" s="232">
        <f>IF(N121="nulová",J121,0)</f>
        <v>0</v>
      </c>
      <c r="BJ121" s="15" t="s">
        <v>113</v>
      </c>
      <c r="BK121" s="232">
        <f>ROUND(I121*H121,2)</f>
        <v>0</v>
      </c>
      <c r="BL121" s="15" t="s">
        <v>118</v>
      </c>
      <c r="BM121" s="231" t="s">
        <v>119</v>
      </c>
    </row>
    <row r="122" s="2" customFormat="1" ht="21.75" customHeight="1">
      <c r="A122" s="36"/>
      <c r="B122" s="37"/>
      <c r="C122" s="233" t="s">
        <v>109</v>
      </c>
      <c r="D122" s="233" t="s">
        <v>107</v>
      </c>
      <c r="E122" s="234" t="s">
        <v>120</v>
      </c>
      <c r="F122" s="235" t="s">
        <v>121</v>
      </c>
      <c r="G122" s="236" t="s">
        <v>117</v>
      </c>
      <c r="H122" s="237">
        <v>2</v>
      </c>
      <c r="I122" s="238"/>
      <c r="J122" s="239">
        <f>ROUND(I122*H122,2)</f>
        <v>0</v>
      </c>
      <c r="K122" s="240"/>
      <c r="L122" s="241"/>
      <c r="M122" s="242" t="s">
        <v>1</v>
      </c>
      <c r="N122" s="243" t="s">
        <v>41</v>
      </c>
      <c r="O122" s="90"/>
      <c r="P122" s="229">
        <f>O122*H122</f>
        <v>0</v>
      </c>
      <c r="Q122" s="229">
        <v>0</v>
      </c>
      <c r="R122" s="229">
        <f>Q122*H122</f>
        <v>0</v>
      </c>
      <c r="S122" s="229">
        <v>0</v>
      </c>
      <c r="T122" s="230">
        <f>S122*H122</f>
        <v>0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R122" s="231" t="s">
        <v>122</v>
      </c>
      <c r="AT122" s="231" t="s">
        <v>107</v>
      </c>
      <c r="AU122" s="231" t="s">
        <v>113</v>
      </c>
      <c r="AY122" s="15" t="s">
        <v>110</v>
      </c>
      <c r="BE122" s="232">
        <f>IF(N122="základná",J122,0)</f>
        <v>0</v>
      </c>
      <c r="BF122" s="232">
        <f>IF(N122="znížená",J122,0)</f>
        <v>0</v>
      </c>
      <c r="BG122" s="232">
        <f>IF(N122="zákl. prenesená",J122,0)</f>
        <v>0</v>
      </c>
      <c r="BH122" s="232">
        <f>IF(N122="zníž. prenesená",J122,0)</f>
        <v>0</v>
      </c>
      <c r="BI122" s="232">
        <f>IF(N122="nulová",J122,0)</f>
        <v>0</v>
      </c>
      <c r="BJ122" s="15" t="s">
        <v>113</v>
      </c>
      <c r="BK122" s="232">
        <f>ROUND(I122*H122,2)</f>
        <v>0</v>
      </c>
      <c r="BL122" s="15" t="s">
        <v>118</v>
      </c>
      <c r="BM122" s="231" t="s">
        <v>123</v>
      </c>
    </row>
    <row r="123" s="2" customFormat="1" ht="21.75" customHeight="1">
      <c r="A123" s="36"/>
      <c r="B123" s="37"/>
      <c r="C123" s="233" t="s">
        <v>83</v>
      </c>
      <c r="D123" s="233" t="s">
        <v>107</v>
      </c>
      <c r="E123" s="234" t="s">
        <v>124</v>
      </c>
      <c r="F123" s="235" t="s">
        <v>125</v>
      </c>
      <c r="G123" s="236" t="s">
        <v>117</v>
      </c>
      <c r="H123" s="237">
        <v>2</v>
      </c>
      <c r="I123" s="238"/>
      <c r="J123" s="239">
        <f>ROUND(I123*H123,2)</f>
        <v>0</v>
      </c>
      <c r="K123" s="240"/>
      <c r="L123" s="241"/>
      <c r="M123" s="242" t="s">
        <v>1</v>
      </c>
      <c r="N123" s="243" t="s">
        <v>41</v>
      </c>
      <c r="O123" s="90"/>
      <c r="P123" s="229">
        <f>O123*H123</f>
        <v>0</v>
      </c>
      <c r="Q123" s="229">
        <v>0</v>
      </c>
      <c r="R123" s="229">
        <f>Q123*H123</f>
        <v>0</v>
      </c>
      <c r="S123" s="229">
        <v>0</v>
      </c>
      <c r="T123" s="230">
        <f>S123*H123</f>
        <v>0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231" t="s">
        <v>122</v>
      </c>
      <c r="AT123" s="231" t="s">
        <v>107</v>
      </c>
      <c r="AU123" s="231" t="s">
        <v>113</v>
      </c>
      <c r="AY123" s="15" t="s">
        <v>110</v>
      </c>
      <c r="BE123" s="232">
        <f>IF(N123="základná",J123,0)</f>
        <v>0</v>
      </c>
      <c r="BF123" s="232">
        <f>IF(N123="znížená",J123,0)</f>
        <v>0</v>
      </c>
      <c r="BG123" s="232">
        <f>IF(N123="zákl. prenesená",J123,0)</f>
        <v>0</v>
      </c>
      <c r="BH123" s="232">
        <f>IF(N123="zníž. prenesená",J123,0)</f>
        <v>0</v>
      </c>
      <c r="BI123" s="232">
        <f>IF(N123="nulová",J123,0)</f>
        <v>0</v>
      </c>
      <c r="BJ123" s="15" t="s">
        <v>113</v>
      </c>
      <c r="BK123" s="232">
        <f>ROUND(I123*H123,2)</f>
        <v>0</v>
      </c>
      <c r="BL123" s="15" t="s">
        <v>118</v>
      </c>
      <c r="BM123" s="231" t="s">
        <v>126</v>
      </c>
    </row>
    <row r="124" s="2" customFormat="1" ht="21.75" customHeight="1">
      <c r="A124" s="36"/>
      <c r="B124" s="37"/>
      <c r="C124" s="219" t="s">
        <v>127</v>
      </c>
      <c r="D124" s="219" t="s">
        <v>114</v>
      </c>
      <c r="E124" s="220" t="s">
        <v>128</v>
      </c>
      <c r="F124" s="221" t="s">
        <v>129</v>
      </c>
      <c r="G124" s="222" t="s">
        <v>130</v>
      </c>
      <c r="H124" s="223">
        <v>40.350000000000001</v>
      </c>
      <c r="I124" s="224"/>
      <c r="J124" s="225">
        <f>ROUND(I124*H124,2)</f>
        <v>0</v>
      </c>
      <c r="K124" s="226"/>
      <c r="L124" s="42"/>
      <c r="M124" s="227" t="s">
        <v>1</v>
      </c>
      <c r="N124" s="228" t="s">
        <v>41</v>
      </c>
      <c r="O124" s="90"/>
      <c r="P124" s="229">
        <f>O124*H124</f>
        <v>0</v>
      </c>
      <c r="Q124" s="229">
        <v>0</v>
      </c>
      <c r="R124" s="229">
        <f>Q124*H124</f>
        <v>0</v>
      </c>
      <c r="S124" s="229">
        <v>0</v>
      </c>
      <c r="T124" s="230">
        <f>S124*H124</f>
        <v>0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R124" s="231" t="s">
        <v>131</v>
      </c>
      <c r="AT124" s="231" t="s">
        <v>114</v>
      </c>
      <c r="AU124" s="231" t="s">
        <v>113</v>
      </c>
      <c r="AY124" s="15" t="s">
        <v>110</v>
      </c>
      <c r="BE124" s="232">
        <f>IF(N124="základná",J124,0)</f>
        <v>0</v>
      </c>
      <c r="BF124" s="232">
        <f>IF(N124="znížená",J124,0)</f>
        <v>0</v>
      </c>
      <c r="BG124" s="232">
        <f>IF(N124="zákl. prenesená",J124,0)</f>
        <v>0</v>
      </c>
      <c r="BH124" s="232">
        <f>IF(N124="zníž. prenesená",J124,0)</f>
        <v>0</v>
      </c>
      <c r="BI124" s="232">
        <f>IF(N124="nulová",J124,0)</f>
        <v>0</v>
      </c>
      <c r="BJ124" s="15" t="s">
        <v>113</v>
      </c>
      <c r="BK124" s="232">
        <f>ROUND(I124*H124,2)</f>
        <v>0</v>
      </c>
      <c r="BL124" s="15" t="s">
        <v>131</v>
      </c>
      <c r="BM124" s="231" t="s">
        <v>132</v>
      </c>
    </row>
    <row r="125" s="2" customFormat="1" ht="16.5" customHeight="1">
      <c r="A125" s="36"/>
      <c r="B125" s="37"/>
      <c r="C125" s="233" t="s">
        <v>133</v>
      </c>
      <c r="D125" s="233" t="s">
        <v>107</v>
      </c>
      <c r="E125" s="234" t="s">
        <v>134</v>
      </c>
      <c r="F125" s="235" t="s">
        <v>135</v>
      </c>
      <c r="G125" s="236" t="s">
        <v>117</v>
      </c>
      <c r="H125" s="237">
        <v>7</v>
      </c>
      <c r="I125" s="238"/>
      <c r="J125" s="239">
        <f>ROUND(I125*H125,2)</f>
        <v>0</v>
      </c>
      <c r="K125" s="240"/>
      <c r="L125" s="241"/>
      <c r="M125" s="242" t="s">
        <v>1</v>
      </c>
      <c r="N125" s="243" t="s">
        <v>41</v>
      </c>
      <c r="O125" s="90"/>
      <c r="P125" s="229">
        <f>O125*H125</f>
        <v>0</v>
      </c>
      <c r="Q125" s="229">
        <v>0.010999999999999999</v>
      </c>
      <c r="R125" s="229">
        <f>Q125*H125</f>
        <v>0.076999999999999999</v>
      </c>
      <c r="S125" s="229">
        <v>0</v>
      </c>
      <c r="T125" s="230">
        <f>S125*H125</f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231" t="s">
        <v>136</v>
      </c>
      <c r="AT125" s="231" t="s">
        <v>107</v>
      </c>
      <c r="AU125" s="231" t="s">
        <v>113</v>
      </c>
      <c r="AY125" s="15" t="s">
        <v>110</v>
      </c>
      <c r="BE125" s="232">
        <f>IF(N125="základná",J125,0)</f>
        <v>0</v>
      </c>
      <c r="BF125" s="232">
        <f>IF(N125="znížená",J125,0)</f>
        <v>0</v>
      </c>
      <c r="BG125" s="232">
        <f>IF(N125="zákl. prenesená",J125,0)</f>
        <v>0</v>
      </c>
      <c r="BH125" s="232">
        <f>IF(N125="zníž. prenesená",J125,0)</f>
        <v>0</v>
      </c>
      <c r="BI125" s="232">
        <f>IF(N125="nulová",J125,0)</f>
        <v>0</v>
      </c>
      <c r="BJ125" s="15" t="s">
        <v>113</v>
      </c>
      <c r="BK125" s="232">
        <f>ROUND(I125*H125,2)</f>
        <v>0</v>
      </c>
      <c r="BL125" s="15" t="s">
        <v>131</v>
      </c>
      <c r="BM125" s="231" t="s">
        <v>137</v>
      </c>
    </row>
    <row r="126" s="2" customFormat="1" ht="16.5" customHeight="1">
      <c r="A126" s="36"/>
      <c r="B126" s="37"/>
      <c r="C126" s="233" t="s">
        <v>138</v>
      </c>
      <c r="D126" s="233" t="s">
        <v>107</v>
      </c>
      <c r="E126" s="234" t="s">
        <v>139</v>
      </c>
      <c r="F126" s="235" t="s">
        <v>140</v>
      </c>
      <c r="G126" s="236" t="s">
        <v>117</v>
      </c>
      <c r="H126" s="237">
        <v>3</v>
      </c>
      <c r="I126" s="238"/>
      <c r="J126" s="239">
        <f>ROUND(I126*H126,2)</f>
        <v>0</v>
      </c>
      <c r="K126" s="240"/>
      <c r="L126" s="241"/>
      <c r="M126" s="242" t="s">
        <v>1</v>
      </c>
      <c r="N126" s="243" t="s">
        <v>41</v>
      </c>
      <c r="O126" s="90"/>
      <c r="P126" s="229">
        <f>O126*H126</f>
        <v>0</v>
      </c>
      <c r="Q126" s="229">
        <v>0.010999999999999999</v>
      </c>
      <c r="R126" s="229">
        <f>Q126*H126</f>
        <v>0.033000000000000002</v>
      </c>
      <c r="S126" s="229">
        <v>0</v>
      </c>
      <c r="T126" s="230">
        <f>S126*H126</f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231" t="s">
        <v>136</v>
      </c>
      <c r="AT126" s="231" t="s">
        <v>107</v>
      </c>
      <c r="AU126" s="231" t="s">
        <v>113</v>
      </c>
      <c r="AY126" s="15" t="s">
        <v>110</v>
      </c>
      <c r="BE126" s="232">
        <f>IF(N126="základná",J126,0)</f>
        <v>0</v>
      </c>
      <c r="BF126" s="232">
        <f>IF(N126="znížená",J126,0)</f>
        <v>0</v>
      </c>
      <c r="BG126" s="232">
        <f>IF(N126="zákl. prenesená",J126,0)</f>
        <v>0</v>
      </c>
      <c r="BH126" s="232">
        <f>IF(N126="zníž. prenesená",J126,0)</f>
        <v>0</v>
      </c>
      <c r="BI126" s="232">
        <f>IF(N126="nulová",J126,0)</f>
        <v>0</v>
      </c>
      <c r="BJ126" s="15" t="s">
        <v>113</v>
      </c>
      <c r="BK126" s="232">
        <f>ROUND(I126*H126,2)</f>
        <v>0</v>
      </c>
      <c r="BL126" s="15" t="s">
        <v>131</v>
      </c>
      <c r="BM126" s="231" t="s">
        <v>141</v>
      </c>
    </row>
    <row r="127" s="13" customFormat="1">
      <c r="A127" s="13"/>
      <c r="B127" s="244"/>
      <c r="C127" s="245"/>
      <c r="D127" s="246" t="s">
        <v>142</v>
      </c>
      <c r="E127" s="245"/>
      <c r="F127" s="247" t="s">
        <v>143</v>
      </c>
      <c r="G127" s="245"/>
      <c r="H127" s="248">
        <v>3</v>
      </c>
      <c r="I127" s="249"/>
      <c r="J127" s="245"/>
      <c r="K127" s="245"/>
      <c r="L127" s="250"/>
      <c r="M127" s="251"/>
      <c r="N127" s="252"/>
      <c r="O127" s="252"/>
      <c r="P127" s="252"/>
      <c r="Q127" s="252"/>
      <c r="R127" s="252"/>
      <c r="S127" s="252"/>
      <c r="T127" s="25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54" t="s">
        <v>142</v>
      </c>
      <c r="AU127" s="254" t="s">
        <v>113</v>
      </c>
      <c r="AV127" s="13" t="s">
        <v>113</v>
      </c>
      <c r="AW127" s="13" t="s">
        <v>4</v>
      </c>
      <c r="AX127" s="13" t="s">
        <v>83</v>
      </c>
      <c r="AY127" s="254" t="s">
        <v>110</v>
      </c>
    </row>
    <row r="128" s="2" customFormat="1" ht="24.15" customHeight="1">
      <c r="A128" s="36"/>
      <c r="B128" s="37"/>
      <c r="C128" s="233" t="s">
        <v>144</v>
      </c>
      <c r="D128" s="233" t="s">
        <v>107</v>
      </c>
      <c r="E128" s="234" t="s">
        <v>145</v>
      </c>
      <c r="F128" s="235" t="s">
        <v>146</v>
      </c>
      <c r="G128" s="236" t="s">
        <v>117</v>
      </c>
      <c r="H128" s="237">
        <v>3</v>
      </c>
      <c r="I128" s="238"/>
      <c r="J128" s="239">
        <f>ROUND(I128*H128,2)</f>
        <v>0</v>
      </c>
      <c r="K128" s="240"/>
      <c r="L128" s="241"/>
      <c r="M128" s="255" t="s">
        <v>1</v>
      </c>
      <c r="N128" s="256" t="s">
        <v>41</v>
      </c>
      <c r="O128" s="257"/>
      <c r="P128" s="258">
        <f>O128*H128</f>
        <v>0</v>
      </c>
      <c r="Q128" s="258">
        <v>0.0022000000000000001</v>
      </c>
      <c r="R128" s="258">
        <f>Q128*H128</f>
        <v>0.0066</v>
      </c>
      <c r="S128" s="258">
        <v>0</v>
      </c>
      <c r="T128" s="259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231" t="s">
        <v>122</v>
      </c>
      <c r="AT128" s="231" t="s">
        <v>107</v>
      </c>
      <c r="AU128" s="231" t="s">
        <v>113</v>
      </c>
      <c r="AY128" s="15" t="s">
        <v>110</v>
      </c>
      <c r="BE128" s="232">
        <f>IF(N128="základná",J128,0)</f>
        <v>0</v>
      </c>
      <c r="BF128" s="232">
        <f>IF(N128="znížená",J128,0)</f>
        <v>0</v>
      </c>
      <c r="BG128" s="232">
        <f>IF(N128="zákl. prenesená",J128,0)</f>
        <v>0</v>
      </c>
      <c r="BH128" s="232">
        <f>IF(N128="zníž. prenesená",J128,0)</f>
        <v>0</v>
      </c>
      <c r="BI128" s="232">
        <f>IF(N128="nulová",J128,0)</f>
        <v>0</v>
      </c>
      <c r="BJ128" s="15" t="s">
        <v>113</v>
      </c>
      <c r="BK128" s="232">
        <f>ROUND(I128*H128,2)</f>
        <v>0</v>
      </c>
      <c r="BL128" s="15" t="s">
        <v>118</v>
      </c>
      <c r="BM128" s="231" t="s">
        <v>147</v>
      </c>
    </row>
    <row r="129" s="2" customFormat="1" ht="6.96" customHeight="1">
      <c r="A129" s="36"/>
      <c r="B129" s="65"/>
      <c r="C129" s="66"/>
      <c r="D129" s="66"/>
      <c r="E129" s="66"/>
      <c r="F129" s="66"/>
      <c r="G129" s="66"/>
      <c r="H129" s="66"/>
      <c r="I129" s="66"/>
      <c r="J129" s="66"/>
      <c r="K129" s="66"/>
      <c r="L129" s="42"/>
      <c r="M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</row>
  </sheetData>
  <sheetProtection sheet="1" autoFilter="0" formatColumns="0" formatRows="0" objects="1" scenarios="1" spinCount="100000" saltValue="mSo5V51nw5a23Wy5OYJz8MqIvFc+C6jfYLSU07Z36sWAF7rSWDBlsZ/kyQmXM0CHrSb/9LE+wk9e2ay//2YUzg==" hashValue="ggXDP7pC7u2p1cwbOMFVn/1HYVltYtEbIC8HfT/2sGn8rxzn6I6XOQp81yAUxQA/puM0W3fTpSyRcNICQMh9rQ==" algorithmName="SHA-512" password="CC35"/>
  <autoFilter ref="C117:K128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Zdeno-THINK\Zdeno</dc:creator>
  <cp:lastModifiedBy>Zdeno-THINK\Zdeno</cp:lastModifiedBy>
  <dcterms:created xsi:type="dcterms:W3CDTF">2022-05-06T07:09:24Z</dcterms:created>
  <dcterms:modified xsi:type="dcterms:W3CDTF">2022-05-06T07:09:27Z</dcterms:modified>
</cp:coreProperties>
</file>