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Zdeno\Documents\rozpočty\moje 1\2022\Družstvo Medovarce Galbo\"/>
    </mc:Choice>
  </mc:AlternateContent>
  <bookViews>
    <workbookView xWindow="0" yWindow="0" windowWidth="0" windowHeight="0" firstSheet="1" activeTab="1"/>
  </bookViews>
  <sheets>
    <sheet name="Rekapitulácia stavby" sheetId="1" state="veryHidden" r:id="rId1"/>
    <sheet name="126-3 - časť - Elektroinš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'126-3 - časť - Elektroinš...'!$C$120:$K$256</definedName>
    <definedName name="_xlnm.Print_Area" localSheetId="1">'126-3 - časť - Elektroinš...'!$C$108:$J$256</definedName>
    <definedName name="_xlnm.Print_Titles" localSheetId="1">'126-3 - časť - Elektroinš...'!$120:$120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115"/>
  <c r="E7"/>
  <c r="E111"/>
  <c i="1" r="L90"/>
  <c r="AM90"/>
  <c r="AM89"/>
  <c r="L89"/>
  <c r="AM87"/>
  <c r="L87"/>
  <c r="L85"/>
  <c r="L84"/>
  <c i="2" r="J255"/>
  <c r="J252"/>
  <c r="J250"/>
  <c r="J247"/>
  <c r="BK244"/>
  <c r="J241"/>
  <c r="BK239"/>
  <c r="BK238"/>
  <c r="BK236"/>
  <c r="BK234"/>
  <c r="BK232"/>
  <c r="J229"/>
  <c r="J227"/>
  <c r="BK225"/>
  <c r="J223"/>
  <c r="BK221"/>
  <c r="J218"/>
  <c r="J216"/>
  <c r="BK214"/>
  <c r="BK211"/>
  <c r="BK209"/>
  <c r="J205"/>
  <c r="J203"/>
  <c r="BK200"/>
  <c r="J197"/>
  <c r="J194"/>
  <c r="J193"/>
  <c r="J192"/>
  <c r="BK190"/>
  <c r="J188"/>
  <c r="J185"/>
  <c r="J184"/>
  <c r="BK182"/>
  <c r="BK180"/>
  <c r="J178"/>
  <c r="J176"/>
  <c r="BK174"/>
  <c r="J171"/>
  <c r="BK169"/>
  <c r="BK167"/>
  <c r="BK165"/>
  <c r="J163"/>
  <c r="BK161"/>
  <c r="BK159"/>
  <c r="BK157"/>
  <c r="BK155"/>
  <c r="J153"/>
  <c r="J151"/>
  <c r="J148"/>
  <c r="BK146"/>
  <c r="BK144"/>
  <c r="J141"/>
  <c r="BK139"/>
  <c r="BK136"/>
  <c r="BK133"/>
  <c r="J131"/>
  <c r="J129"/>
  <c r="J127"/>
  <c r="J124"/>
  <c r="J256"/>
  <c r="BK254"/>
  <c r="BK252"/>
  <c r="BK250"/>
  <c r="BK248"/>
  <c r="J246"/>
  <c r="J244"/>
  <c r="BK242"/>
  <c r="J240"/>
  <c r="J238"/>
  <c r="J236"/>
  <c r="J234"/>
  <c r="J230"/>
  <c r="BK228"/>
  <c r="BK227"/>
  <c r="BK224"/>
  <c r="J222"/>
  <c r="J220"/>
  <c r="BK217"/>
  <c r="BK216"/>
  <c r="J214"/>
  <c r="J212"/>
  <c r="J209"/>
  <c r="J207"/>
  <c r="BK205"/>
  <c r="BK203"/>
  <c r="J201"/>
  <c r="BK199"/>
  <c r="J195"/>
  <c r="BK194"/>
  <c r="J191"/>
  <c r="BK188"/>
  <c r="BK186"/>
  <c r="BK184"/>
  <c r="J182"/>
  <c r="J180"/>
  <c r="BK179"/>
  <c r="BK177"/>
  <c r="J174"/>
  <c r="BK171"/>
  <c r="J170"/>
  <c r="BK168"/>
  <c r="BK166"/>
  <c r="J164"/>
  <c r="J162"/>
  <c r="J159"/>
  <c r="J157"/>
  <c r="J155"/>
  <c r="BK154"/>
  <c r="BK152"/>
  <c r="J150"/>
  <c r="BK147"/>
  <c r="J145"/>
  <c r="J143"/>
  <c r="BK141"/>
  <c r="J139"/>
  <c r="J136"/>
  <c r="J134"/>
  <c r="J132"/>
  <c r="BK129"/>
  <c r="BK128"/>
  <c r="BK126"/>
  <c r="BK124"/>
  <c r="J254"/>
  <c r="J253"/>
  <c r="BK251"/>
  <c r="BK249"/>
  <c r="J248"/>
  <c r="BK246"/>
  <c r="J245"/>
  <c r="J243"/>
  <c r="J242"/>
  <c r="BK240"/>
  <c r="BK237"/>
  <c r="BK235"/>
  <c r="J233"/>
  <c r="BK230"/>
  <c r="J228"/>
  <c r="BK226"/>
  <c r="J224"/>
  <c r="BK222"/>
  <c r="BK220"/>
  <c r="J217"/>
  <c r="BK215"/>
  <c r="J213"/>
  <c r="BK212"/>
  <c r="BK210"/>
  <c r="BK208"/>
  <c r="BK207"/>
  <c r="BK206"/>
  <c r="J204"/>
  <c r="BK202"/>
  <c r="BK201"/>
  <c r="J199"/>
  <c r="BK198"/>
  <c r="BK195"/>
  <c r="BK193"/>
  <c r="BK191"/>
  <c r="BK189"/>
  <c r="BK187"/>
  <c r="J186"/>
  <c r="J183"/>
  <c r="BK181"/>
  <c r="J179"/>
  <c r="J177"/>
  <c r="J175"/>
  <c r="J173"/>
  <c r="J172"/>
  <c r="BK170"/>
  <c r="J168"/>
  <c r="J166"/>
  <c r="BK164"/>
  <c r="BK162"/>
  <c r="J160"/>
  <c r="BK158"/>
  <c r="J156"/>
  <c r="J154"/>
  <c r="J152"/>
  <c r="BK150"/>
  <c r="BK149"/>
  <c r="J147"/>
  <c r="BK145"/>
  <c r="BK143"/>
  <c r="J142"/>
  <c r="J140"/>
  <c r="BK137"/>
  <c r="J135"/>
  <c r="BK134"/>
  <c r="BK132"/>
  <c r="J130"/>
  <c r="J128"/>
  <c r="J126"/>
  <c r="J125"/>
  <c r="BK256"/>
  <c r="BK255"/>
  <c r="BK253"/>
  <c r="J251"/>
  <c r="J249"/>
  <c r="BK247"/>
  <c r="BK245"/>
  <c r="BK243"/>
  <c r="BK241"/>
  <c r="J239"/>
  <c r="J237"/>
  <c r="J235"/>
  <c r="BK233"/>
  <c r="J232"/>
  <c r="BK229"/>
  <c r="J226"/>
  <c r="J225"/>
  <c r="BK223"/>
  <c r="J221"/>
  <c r="BK218"/>
  <c r="J215"/>
  <c r="BK213"/>
  <c r="J211"/>
  <c r="J210"/>
  <c r="J208"/>
  <c r="J206"/>
  <c r="BK204"/>
  <c r="J202"/>
  <c r="J200"/>
  <c r="J198"/>
  <c r="BK197"/>
  <c r="BK192"/>
  <c r="J190"/>
  <c r="J189"/>
  <c r="J187"/>
  <c r="BK185"/>
  <c r="BK183"/>
  <c r="J181"/>
  <c r="BK178"/>
  <c r="BK176"/>
  <c r="BK175"/>
  <c r="BK173"/>
  <c r="BK172"/>
  <c r="J169"/>
  <c r="J167"/>
  <c r="J165"/>
  <c r="BK163"/>
  <c r="J161"/>
  <c r="BK160"/>
  <c r="J158"/>
  <c r="BK156"/>
  <c r="BK153"/>
  <c r="BK151"/>
  <c r="J149"/>
  <c r="BK148"/>
  <c r="J146"/>
  <c r="J144"/>
  <c r="BK142"/>
  <c r="BK140"/>
  <c r="J137"/>
  <c r="BK135"/>
  <c r="J133"/>
  <c r="BK131"/>
  <c r="BK130"/>
  <c r="BK127"/>
  <c r="BK125"/>
  <c i="1" r="AS94"/>
  <c i="2" l="1" r="BK123"/>
  <c r="J123"/>
  <c r="J98"/>
  <c r="BK138"/>
  <c r="J138"/>
  <c r="J99"/>
  <c r="R138"/>
  <c r="T138"/>
  <c r="BK196"/>
  <c r="J196"/>
  <c r="J100"/>
  <c r="P196"/>
  <c r="R196"/>
  <c r="T196"/>
  <c r="BK219"/>
  <c r="J219"/>
  <c r="J101"/>
  <c r="P219"/>
  <c r="R219"/>
  <c r="P123"/>
  <c r="R123"/>
  <c r="R122"/>
  <c r="R121"/>
  <c r="T123"/>
  <c r="P138"/>
  <c r="T219"/>
  <c r="E85"/>
  <c r="J89"/>
  <c r="F92"/>
  <c r="BF125"/>
  <c r="BF131"/>
  <c r="BF132"/>
  <c r="BF133"/>
  <c r="BF135"/>
  <c r="BF136"/>
  <c r="BF137"/>
  <c r="BF142"/>
  <c r="BF143"/>
  <c r="BF144"/>
  <c r="BF145"/>
  <c r="BF146"/>
  <c r="BF148"/>
  <c r="BF149"/>
  <c r="BF157"/>
  <c r="BF158"/>
  <c r="BF160"/>
  <c r="BF161"/>
  <c r="BF163"/>
  <c r="BF166"/>
  <c r="BF168"/>
  <c r="BF169"/>
  <c r="BF173"/>
  <c r="BF180"/>
  <c r="BF181"/>
  <c r="BF182"/>
  <c r="BF186"/>
  <c r="BF188"/>
  <c r="BF189"/>
  <c r="BF192"/>
  <c r="BF195"/>
  <c r="BF197"/>
  <c r="BF198"/>
  <c r="BF199"/>
  <c r="BF200"/>
  <c r="BF201"/>
  <c r="BF205"/>
  <c r="BF206"/>
  <c r="BF207"/>
  <c r="BF208"/>
  <c r="BF211"/>
  <c r="BF214"/>
  <c r="BF220"/>
  <c r="BF221"/>
  <c r="BF224"/>
  <c r="BF225"/>
  <c r="BF229"/>
  <c r="BF230"/>
  <c r="BF232"/>
  <c r="BF233"/>
  <c r="BF234"/>
  <c r="BF235"/>
  <c r="BF236"/>
  <c r="BF237"/>
  <c r="BF238"/>
  <c r="BF239"/>
  <c r="BF241"/>
  <c r="BF243"/>
  <c r="BF245"/>
  <c r="BF250"/>
  <c r="BF255"/>
  <c r="BF256"/>
  <c r="BF124"/>
  <c r="BF126"/>
  <c r="BF127"/>
  <c r="BF128"/>
  <c r="BF129"/>
  <c r="BF130"/>
  <c r="BF134"/>
  <c r="BF139"/>
  <c r="BF140"/>
  <c r="BF141"/>
  <c r="BF147"/>
  <c r="BF150"/>
  <c r="BF151"/>
  <c r="BF152"/>
  <c r="BF153"/>
  <c r="BF154"/>
  <c r="BF155"/>
  <c r="BF156"/>
  <c r="BF159"/>
  <c r="BF162"/>
  <c r="BF164"/>
  <c r="BF165"/>
  <c r="BF167"/>
  <c r="BF170"/>
  <c r="BF171"/>
  <c r="BF172"/>
  <c r="BF174"/>
  <c r="BF175"/>
  <c r="BF176"/>
  <c r="BF177"/>
  <c r="BF178"/>
  <c r="BF179"/>
  <c r="BF183"/>
  <c r="BF184"/>
  <c r="BF185"/>
  <c r="BF187"/>
  <c r="BF190"/>
  <c r="BF191"/>
  <c r="BF193"/>
  <c r="BF194"/>
  <c r="BF202"/>
  <c r="BF203"/>
  <c r="BF204"/>
  <c r="BF209"/>
  <c r="BF210"/>
  <c r="BF212"/>
  <c r="BF213"/>
  <c r="BF215"/>
  <c r="BF216"/>
  <c r="BF217"/>
  <c r="BF218"/>
  <c r="BF222"/>
  <c r="BF223"/>
  <c r="BF226"/>
  <c r="BF227"/>
  <c r="BF228"/>
  <c r="BF240"/>
  <c r="BF242"/>
  <c r="BF244"/>
  <c r="BF246"/>
  <c r="BF247"/>
  <c r="BF248"/>
  <c r="BF249"/>
  <c r="BF251"/>
  <c r="BF252"/>
  <c r="BF253"/>
  <c r="BF254"/>
  <c r="J33"/>
  <c i="1" r="AV95"/>
  <c i="2" r="F36"/>
  <c i="1" r="BC95"/>
  <c r="BC94"/>
  <c r="AY94"/>
  <c i="2" r="F33"/>
  <c i="1" r="AZ95"/>
  <c r="AZ94"/>
  <c r="AV94"/>
  <c r="AK29"/>
  <c i="2" r="F35"/>
  <c i="1" r="BB95"/>
  <c r="BB94"/>
  <c r="W31"/>
  <c i="2" r="F37"/>
  <c i="1" r="BD95"/>
  <c r="BD94"/>
  <c r="W33"/>
  <c i="2" l="1" r="T122"/>
  <c r="T121"/>
  <c r="P122"/>
  <c r="P121"/>
  <c i="1" r="AU95"/>
  <c i="2" r="BK122"/>
  <c r="J122"/>
  <c r="J97"/>
  <c i="1" r="AU94"/>
  <c r="AX94"/>
  <c r="W29"/>
  <c r="W32"/>
  <c i="2" r="J34"/>
  <c i="1" r="AW95"/>
  <c r="AT95"/>
  <c i="2" r="F34"/>
  <c i="1" r="BA95"/>
  <c r="BA94"/>
  <c r="W30"/>
  <c i="2" l="1" r="BK121"/>
  <c r="J121"/>
  <c r="J96"/>
  <c i="1" r="AW94"/>
  <c r="AK30"/>
  <c i="2" l="1" r="J30"/>
  <c i="1" r="AG95"/>
  <c r="AG94"/>
  <c r="AK26"/>
  <c r="AT94"/>
  <c r="AN94"/>
  <c i="2" l="1" r="J39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<sst xmlns="http://schemas.openxmlformats.org/spreadsheetml/2006/main">
  <si>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</si>
  <si>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</si>
  <si>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</si>
  <si>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</si>
  <si>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</si>
  <si>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{603d63ea-433a-4c26-9d0b-d1f97e1fb20c}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</si>
  <si>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</si>
  <si>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</si>
  <si>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</si>
  <si>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</si>
  <si>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</si>
  <si>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</si>
  <si>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</si>
  <si>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126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</si>
  <si>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</si>
  <si>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</si>
  <si>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Odchov mladého hov.dobytka - Jalovíc</t>
  </si>
  <si>
    <t>JKSO:</t>
  </si>
  <si>
    <t>KS:</t>
  </si>
  <si>
    <t>Miesto:</t>
  </si>
  <si>
    <t>Medovarce</t>
  </si>
  <si>
    <t>Dátum:</t>
  </si>
  <si>
    <t>12. 4. 2022</t>
  </si>
  <si>
    <t>Objednávateľ:</t>
  </si>
  <si>
    <t>IČO:</t>
  </si>
  <si>
    <t>Farma Medovarce</t>
  </si>
  <si>
    <t>IČ DPH:</t>
  </si>
  <si>
    <t>Zhotoviteľ:</t>
  </si>
  <si>
    <t>Vyplň údaj</t>
  </si>
  <si>
    <t>Projektant:</t>
  </si>
  <si>
    <t>Ing.P.Hucák</t>
  </si>
  <si>
    <t>True</t>
  </si>
  <si>
    <t>Spracovateľ:</t>
  </si>
  <si>
    <t xml:space="preserve">Z.Lalka    www.cenar.sk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</si>
  <si>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</si>
  <si>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</si>
  <si>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</si>
  <si>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</si>
  <si>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</si>
  <si>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</si>
  <si>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</si>
  <si>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</si>
  <si>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</si>
  <si>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</si>
  <si>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</si>
  <si>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</si>
  <si>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</si>
  <si>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</si>
  <si>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</si>
  <si>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</si>
  <si>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</si>
  <si>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</si>
  <si>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</si>
  <si>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</si>
  <si>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</si>
  <si>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</si>
  <si>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</si>
  <si>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</si>
  <si>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</si>
  <si>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</si>
  <si>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</si>
  <si>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</si>
  <si>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</si>
  <si>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</si>
  <si>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</si>
  <si>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</si>
  <si>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</si>
  <si>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</si>
  <si>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</si>
  <si>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</si>
  <si>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</si>
  <si>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</si>
  <si>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</si>
  <si>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</si>
  <si>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</si>
  <si>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</si>
  <si>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</si>
  <si>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</si>
  <si>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</si>
  <si>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</si>
  <si>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126-3</t>
  </si>
  <si>
    <t>časť - Elektroinštalácia</t>
  </si>
  <si>
    <t>STA</t>
  </si>
  <si>
    <t>1</t>
  </si>
  <si>
    <t>{d691ee11-335f-446b-b68c-ac386afb9372}</t>
  </si>
  <si>
    <t>KRYCÍ LIST ROZPOČTU</t>
  </si>
  <si>
    <t>Objekt:</t>
  </si>
  <si>
    <t>126-3 - časť - Elektroinštalácia</t>
  </si>
  <si>
    <t>REKAPITULÁCIA ROZPOČTU</t>
  </si>
  <si>
    <t>Kód dielu - Popis</t>
  </si>
  <si>
    <t>Cena celkom [EUR]</t>
  </si>
  <si>
    <t>Náklady z rozpočtu</t>
  </si>
  <si>
    <t>-1</t>
  </si>
  <si>
    <t>M - Práce a dodávky M</t>
  </si>
  <si>
    <t xml:space="preserve">    ELPR - El. prípojka</t>
  </si>
  <si>
    <t xml:space="preserve">    EL_INST - Elektrická inštalácia</t>
  </si>
  <si>
    <t xml:space="preserve">    R_HR - Rozvádzač HR</t>
  </si>
  <si>
    <t xml:space="preserve">    BLS - Bleskozvod a uzemnenie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</si>
  <si>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</si>
  <si>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</si>
  <si>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</si>
  <si>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</si>
  <si>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</si>
  <si>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</si>
  <si>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</si>
  <si>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</si>
  <si>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</si>
  <si>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</si>
  <si>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</si>
  <si>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</si>
  <si>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M</t>
  </si>
  <si>
    <t>Práce a dodávky M</t>
  </si>
  <si>
    <t>3</t>
  </si>
  <si>
    <t>ROZPOCET</t>
  </si>
  <si>
    <t>ELPR</t>
  </si>
  <si>
    <t>El. prípojka</t>
  </si>
  <si>
    <t>58</t>
  </si>
  <si>
    <t>K</t>
  </si>
  <si>
    <t>460200163</t>
  </si>
  <si>
    <t>Hĺbenie káblovej ryhy ručne 35 cm širokej a 80 cm hlbokej, v zemine triedy 3</t>
  </si>
  <si>
    <t>m</t>
  </si>
  <si>
    <t>64</t>
  </si>
  <si>
    <t>2</t>
  </si>
  <si>
    <t>-606246663</t>
  </si>
  <si>
    <t>59</t>
  </si>
  <si>
    <t>460490012</t>
  </si>
  <si>
    <t>Rozvinutie a uloženie výstražnej fólie z PVC do ryhy, šírka do 33 cm</t>
  </si>
  <si>
    <t>1156154342</t>
  </si>
  <si>
    <t>60</t>
  </si>
  <si>
    <t>283230008000</t>
  </si>
  <si>
    <t>Výstražná fóla PE, šxhr 300x0,1 mm, dĺ. 250 m, farba červená, HAGARD</t>
  </si>
  <si>
    <t>128</t>
  </si>
  <si>
    <t>2066990757</t>
  </si>
  <si>
    <t>61</t>
  </si>
  <si>
    <t>460560163</t>
  </si>
  <si>
    <t>Ručný zásyp nezap. káblovej ryhy bez zhutn. zeminy, 35 cm širokej, 80 cm hlbokej v zemine tr. 3</t>
  </si>
  <si>
    <t>1242130407</t>
  </si>
  <si>
    <t>125</t>
  </si>
  <si>
    <t>210901061</t>
  </si>
  <si>
    <t>Kábel hliníkový silový, uložený pevne AYKY 450/750 V 4x16</t>
  </si>
  <si>
    <t>-1506134138</t>
  </si>
  <si>
    <t>341110028800</t>
  </si>
  <si>
    <t>Kábel hliníkový AYKY 4x16 mm2</t>
  </si>
  <si>
    <t>592220773</t>
  </si>
  <si>
    <t>127</t>
  </si>
  <si>
    <t>210193043</t>
  </si>
  <si>
    <t>Skriňa prípojková plastová SPP na stĺp</t>
  </si>
  <si>
    <t>ks</t>
  </si>
  <si>
    <t>-1979902623</t>
  </si>
  <si>
    <t>357110014700</t>
  </si>
  <si>
    <t>Skriňa prípojková plastová jeden odberateľ na stĺp SPP 2D IV P21</t>
  </si>
  <si>
    <t>532195653</t>
  </si>
  <si>
    <t>129</t>
  </si>
  <si>
    <t>210120102</t>
  </si>
  <si>
    <t>Poistka nožová veľkost 00 do 160A 500 V</t>
  </si>
  <si>
    <t>1755509285</t>
  </si>
  <si>
    <t>130</t>
  </si>
  <si>
    <t>345210000100</t>
  </si>
  <si>
    <t>Poistka nožová HRC,TYP AM,40A</t>
  </si>
  <si>
    <t>-951254727</t>
  </si>
  <si>
    <t>210010049</t>
  </si>
  <si>
    <t>Rúrka tuhá elektroinštalačná z PVC typ 1563, uložená voľne alebo pod omietkou</t>
  </si>
  <si>
    <t>1250695965</t>
  </si>
  <si>
    <t>4</t>
  </si>
  <si>
    <t>345710005700</t>
  </si>
  <si>
    <t>Rúrka ohybná dvojplášťová HDPE, červená, KOPOFLEX BA KF 09063 BA, DN 63, KOPOS</t>
  </si>
  <si>
    <t>-1041135537</t>
  </si>
  <si>
    <t>131</t>
  </si>
  <si>
    <t>210010063</t>
  </si>
  <si>
    <t>Rúrka elektroinštalačná oceľová, závitová, typ 6021, uložená pevne</t>
  </si>
  <si>
    <t>829216726</t>
  </si>
  <si>
    <t>132</t>
  </si>
  <si>
    <t>345710003600</t>
  </si>
  <si>
    <t>Rúrka oceľová pancierová pozinkovaná 6021 ZNM DN 25,7, KOPOS</t>
  </si>
  <si>
    <t>-1253370942</t>
  </si>
  <si>
    <t>EL_INST</t>
  </si>
  <si>
    <t>Elektrická inštalácia</t>
  </si>
  <si>
    <t>7</t>
  </si>
  <si>
    <t>210201011</t>
  </si>
  <si>
    <t xml:space="preserve">Montáž  svietidla 2xT8</t>
  </si>
  <si>
    <t>1358278006</t>
  </si>
  <si>
    <t>8</t>
  </si>
  <si>
    <t>348140001300</t>
  </si>
  <si>
    <t>Prisadené svietidlo HEDA pre jednostranné trubice 2xT8 120cm IP65 Double</t>
  </si>
  <si>
    <t>2027908400</t>
  </si>
  <si>
    <t>9</t>
  </si>
  <si>
    <t>347210000700</t>
  </si>
  <si>
    <t>Trubica 36W 120 cm</t>
  </si>
  <si>
    <t>2030775670</t>
  </si>
  <si>
    <t>10</t>
  </si>
  <si>
    <t>210201520</t>
  </si>
  <si>
    <t>Montáž LED svietidla nástenného IP20 30W</t>
  </si>
  <si>
    <t>-2087261642</t>
  </si>
  <si>
    <t>11</t>
  </si>
  <si>
    <t>348150000900</t>
  </si>
  <si>
    <t>LED svietidlo nástenné IP20 30W</t>
  </si>
  <si>
    <t>-543995389</t>
  </si>
  <si>
    <t>12</t>
  </si>
  <si>
    <t>210201912</t>
  </si>
  <si>
    <t>Montáž LED reflektoru</t>
  </si>
  <si>
    <t>-1662632469</t>
  </si>
  <si>
    <t>13</t>
  </si>
  <si>
    <t>348330000100</t>
  </si>
  <si>
    <t>LED REFLEKTOR 230V, 100W, min. IP54</t>
  </si>
  <si>
    <t>-777416370</t>
  </si>
  <si>
    <t>14</t>
  </si>
  <si>
    <t>210110021</t>
  </si>
  <si>
    <t>Spínač nástenný pre prostredie vonkajšie a mokré, vrátane zapojenia jednopólový - radenie 1</t>
  </si>
  <si>
    <t>1221381426</t>
  </si>
  <si>
    <t>15</t>
  </si>
  <si>
    <t>345320003100</t>
  </si>
  <si>
    <t>Vypínač jednoduchý, radenie 1, IP 54</t>
  </si>
  <si>
    <t>-1325672668</t>
  </si>
  <si>
    <t>16</t>
  </si>
  <si>
    <t>210110023</t>
  </si>
  <si>
    <t>Spínač nástenný pre prostredie vonkajšie a mokré, vrátane zapojenia sériový prepínač-radenie 5</t>
  </si>
  <si>
    <t>-789770655</t>
  </si>
  <si>
    <t>17</t>
  </si>
  <si>
    <t>345330000300</t>
  </si>
  <si>
    <t>Prepínač sériový vodotesný 3553-05750 radenie 5, IP54</t>
  </si>
  <si>
    <t>-579362274</t>
  </si>
  <si>
    <t>133</t>
  </si>
  <si>
    <t>210110041</t>
  </si>
  <si>
    <t>Spínač polozapustený a zapustený vrátane zapojenia jednopólový - radenie 1</t>
  </si>
  <si>
    <t>36091445</t>
  </si>
  <si>
    <t>134</t>
  </si>
  <si>
    <t>345320000500</t>
  </si>
  <si>
    <t>Vypínač ŠTANDARD, DS1 1101-10 radenie 1/0, SEZ</t>
  </si>
  <si>
    <t>909238007</t>
  </si>
  <si>
    <t>135</t>
  </si>
  <si>
    <t>210110045</t>
  </si>
  <si>
    <t>Spínač polozapustený a zapustený vrátane zapojenia stried.prep.- radenie 6</t>
  </si>
  <si>
    <t>-729507681</t>
  </si>
  <si>
    <t>136</t>
  </si>
  <si>
    <t>345330000400</t>
  </si>
  <si>
    <t>Prepínač CLASSIC 3553-06289 B1 radenie 6, IP20, ABB</t>
  </si>
  <si>
    <t>2026225867</t>
  </si>
  <si>
    <t>137</t>
  </si>
  <si>
    <t>210111011</t>
  </si>
  <si>
    <t>Domová zásuvka polozapustená alebo zapustená vrátane zapojenia 10/16 A 250 V 2P + Z</t>
  </si>
  <si>
    <t>1765135297</t>
  </si>
  <si>
    <t>138</t>
  </si>
  <si>
    <t>345510001900</t>
  </si>
  <si>
    <t>Zásuvka ŠTANDARD 4FN 15037 BM jednoduchá, TESLA</t>
  </si>
  <si>
    <t>-1406127551</t>
  </si>
  <si>
    <t>139</t>
  </si>
  <si>
    <t>210111012</t>
  </si>
  <si>
    <t>Domová zásuvka polozapustená alebo zapustená, 10/16 A 250 V 2P + Z 2 x zapojenie</t>
  </si>
  <si>
    <t>-391129403</t>
  </si>
  <si>
    <t>140</t>
  </si>
  <si>
    <t>345510002000</t>
  </si>
  <si>
    <t>Zásuvka ŠTANDARD 4FN 15038 BM dvojitá, TESLA</t>
  </si>
  <si>
    <t>-1463711055</t>
  </si>
  <si>
    <t>141</t>
  </si>
  <si>
    <t>210110511</t>
  </si>
  <si>
    <t>Hlavný vypínač IP44</t>
  </si>
  <si>
    <t>-535181299</t>
  </si>
  <si>
    <t>142</t>
  </si>
  <si>
    <t>358120003600</t>
  </si>
  <si>
    <t>Vypínač 400V/25A IP44</t>
  </si>
  <si>
    <t>1516783551</t>
  </si>
  <si>
    <t>29</t>
  </si>
  <si>
    <t>210220031P</t>
  </si>
  <si>
    <t xml:space="preserve">Ekvipotenciálna svorkovnica OBO </t>
  </si>
  <si>
    <t>-1905278378</t>
  </si>
  <si>
    <t>30</t>
  </si>
  <si>
    <t>345610005100</t>
  </si>
  <si>
    <t>Ekvipotenciálna svorkovnica OBO 1809 s plastovou základňou - 5015073</t>
  </si>
  <si>
    <t>790081951</t>
  </si>
  <si>
    <t>31</t>
  </si>
  <si>
    <t>210800628</t>
  </si>
  <si>
    <t xml:space="preserve">Vodič medený uložený pevne H07V-K (CYA)  450/750 V 6</t>
  </si>
  <si>
    <t>781330358</t>
  </si>
  <si>
    <t>32</t>
  </si>
  <si>
    <t>341310009100</t>
  </si>
  <si>
    <t>Vodič CYA 6 mm2 žz</t>
  </si>
  <si>
    <t>-421462705</t>
  </si>
  <si>
    <t>143</t>
  </si>
  <si>
    <t>210800629</t>
  </si>
  <si>
    <t xml:space="preserve">Vodič medený uložený pevne H07V-K (CYA)  450/750 V 10</t>
  </si>
  <si>
    <t>2069843940</t>
  </si>
  <si>
    <t>144</t>
  </si>
  <si>
    <t>341310009200</t>
  </si>
  <si>
    <t>Vodič medený flexibilný H07V-K 10 mm2 žz</t>
  </si>
  <si>
    <t>-1169003425</t>
  </si>
  <si>
    <t>145</t>
  </si>
  <si>
    <t>210800630</t>
  </si>
  <si>
    <t xml:space="preserve">Vodič medený uložený pevne H07V-K (CYA)  450/750 V 16</t>
  </si>
  <si>
    <t>-1708710871</t>
  </si>
  <si>
    <t>146</t>
  </si>
  <si>
    <t>341310009300P</t>
  </si>
  <si>
    <t>Vodič medený flexibilný H07V-K 16 mm2 - žz</t>
  </si>
  <si>
    <t>-1169146444</t>
  </si>
  <si>
    <t>33</t>
  </si>
  <si>
    <t>210222040</t>
  </si>
  <si>
    <t>Svorka na potrubie "BERNARD" vrátane pásika Cu, pre vonkajšie práce</t>
  </si>
  <si>
    <t>937394839</t>
  </si>
  <si>
    <t>34</t>
  </si>
  <si>
    <t>354410006200</t>
  </si>
  <si>
    <t>Svorka uzemňovacia Bernard ZS4</t>
  </si>
  <si>
    <t>400198221</t>
  </si>
  <si>
    <t>35</t>
  </si>
  <si>
    <t>354410006200P1</t>
  </si>
  <si>
    <t>Svorka uzemňovacia ZSA16 , BS ZS16 BERNARD</t>
  </si>
  <si>
    <t>1802859196</t>
  </si>
  <si>
    <t>36</t>
  </si>
  <si>
    <t>354410006200P2</t>
  </si>
  <si>
    <t>Páska uzemňovacia ZSA16, ZS16, BERNARD, Cu 0,5m</t>
  </si>
  <si>
    <t>747731066</t>
  </si>
  <si>
    <t>39</t>
  </si>
  <si>
    <t>210800146</t>
  </si>
  <si>
    <t>Kábel medený uložený pevne CYKY 450/750 V 3x1,5</t>
  </si>
  <si>
    <t>161886163</t>
  </si>
  <si>
    <t>40</t>
  </si>
  <si>
    <t>341110000700</t>
  </si>
  <si>
    <t>Kábel medený CYKY-J 3x1,5 mm2</t>
  </si>
  <si>
    <t>1594828940</t>
  </si>
  <si>
    <t>41</t>
  </si>
  <si>
    <t>341110000700P</t>
  </si>
  <si>
    <t>Kábel medený CYKY-O 3x1,5 mm2</t>
  </si>
  <si>
    <t>253950256</t>
  </si>
  <si>
    <t>147</t>
  </si>
  <si>
    <t>210800158</t>
  </si>
  <si>
    <t>Kábel medený uložený pevne CYKY 450/750 V 5x1,5</t>
  </si>
  <si>
    <t>-840981191</t>
  </si>
  <si>
    <t>148</t>
  </si>
  <si>
    <t>341110001900</t>
  </si>
  <si>
    <t>Kábel medený CYKY-J 5x1,5 mm2</t>
  </si>
  <si>
    <t>-1407141915</t>
  </si>
  <si>
    <t>42</t>
  </si>
  <si>
    <t>210800140</t>
  </si>
  <si>
    <t>Kábel medený uložený pevne CYKY 450/750 V 2x1,5</t>
  </si>
  <si>
    <t>-1848162325</t>
  </si>
  <si>
    <t>43</t>
  </si>
  <si>
    <t>341110000100</t>
  </si>
  <si>
    <t>Kábel medený CYKY-O 2x1,5 mm2</t>
  </si>
  <si>
    <t>-825929899</t>
  </si>
  <si>
    <t>44</t>
  </si>
  <si>
    <t>210800147</t>
  </si>
  <si>
    <t>Kábel medený uložený pevne CYKY 450/750 V 3x2,5</t>
  </si>
  <si>
    <t>-636889680</t>
  </si>
  <si>
    <t>45</t>
  </si>
  <si>
    <t>341110000800</t>
  </si>
  <si>
    <t>Kábel medený CYKY-J 3x2,5 mm2</t>
  </si>
  <si>
    <t>-1834095593</t>
  </si>
  <si>
    <t>46</t>
  </si>
  <si>
    <t>210800148</t>
  </si>
  <si>
    <t>Kábel medený uložený pevne CYKY 450/750 V 3x4</t>
  </si>
  <si>
    <t>-1899812159</t>
  </si>
  <si>
    <t>47</t>
  </si>
  <si>
    <t>341110000900</t>
  </si>
  <si>
    <t>Kábel medený CYKY-J 3x4 mm2</t>
  </si>
  <si>
    <t>340090279</t>
  </si>
  <si>
    <t>49</t>
  </si>
  <si>
    <t>210800159</t>
  </si>
  <si>
    <t>Kábel medený uložený pevne CYKY 450/750 V 5x2,5</t>
  </si>
  <si>
    <t>1855764246</t>
  </si>
  <si>
    <t>48</t>
  </si>
  <si>
    <t>341110002000</t>
  </si>
  <si>
    <t>Kábel medený CYKY-J 5x2,5 mm2</t>
  </si>
  <si>
    <t>-1418104239</t>
  </si>
  <si>
    <t>149</t>
  </si>
  <si>
    <t>210010321</t>
  </si>
  <si>
    <t>Krabica (1903, KR 68) odbočná s viečkom, svorkovnicou vrátane zapojenia, kruhová</t>
  </si>
  <si>
    <t>-743414154</t>
  </si>
  <si>
    <t>150</t>
  </si>
  <si>
    <t>345410002600</t>
  </si>
  <si>
    <t>Inštalačná krabička hlboká podomietkova KO68</t>
  </si>
  <si>
    <t>23842094</t>
  </si>
  <si>
    <t>52</t>
  </si>
  <si>
    <t>210010383</t>
  </si>
  <si>
    <t>Krabica bezhalogénová z PP, 125x125 mm, IP 66 vrátane ukončenia káblov a zapojenia vodičov</t>
  </si>
  <si>
    <t>-1898184050</t>
  </si>
  <si>
    <t>53</t>
  </si>
  <si>
    <t>345410013000</t>
  </si>
  <si>
    <t>Rozvodná krabica ACIDUR 122x122x44,6, IP67 (6455-11P/2) - 10002855.00</t>
  </si>
  <si>
    <t>1852750401</t>
  </si>
  <si>
    <t>151</t>
  </si>
  <si>
    <t>210010420</t>
  </si>
  <si>
    <t>Montáž inštalačnej krabice - BOX</t>
  </si>
  <si>
    <t>-1302678693</t>
  </si>
  <si>
    <t>152</t>
  </si>
  <si>
    <t>345410004200</t>
  </si>
  <si>
    <t>Inštalačná krabica IP65 240x190x90mm S-BOX 516</t>
  </si>
  <si>
    <t>452739647</t>
  </si>
  <si>
    <t>56</t>
  </si>
  <si>
    <t>210010108</t>
  </si>
  <si>
    <t>Lišta elektroinštalačná z PVC 25x15, uložená pevne, vkladacia</t>
  </si>
  <si>
    <t>-150443078</t>
  </si>
  <si>
    <t>57</t>
  </si>
  <si>
    <t>345750064700</t>
  </si>
  <si>
    <t>Lišta hranatá z PVC, LHD 25X15 mm, KOPOS</t>
  </si>
  <si>
    <t>-698537426</t>
  </si>
  <si>
    <t>153</t>
  </si>
  <si>
    <t>210110099</t>
  </si>
  <si>
    <t>Montáž termostatu a transformátora</t>
  </si>
  <si>
    <t>1068343047</t>
  </si>
  <si>
    <t>154</t>
  </si>
  <si>
    <t>374350001400</t>
  </si>
  <si>
    <t>Termostat pre vyhrievané napájačky v prevedení 24 V – do príkonu 380 W</t>
  </si>
  <si>
    <t>-1156671603</t>
  </si>
  <si>
    <t>155</t>
  </si>
  <si>
    <t>374350001500</t>
  </si>
  <si>
    <t>Transformátor pre ohrev napájačiek 230/24 V</t>
  </si>
  <si>
    <t>-1147270958</t>
  </si>
  <si>
    <t>R_HR</t>
  </si>
  <si>
    <t>Rozvádzač HR</t>
  </si>
  <si>
    <t>62</t>
  </si>
  <si>
    <t>210193085</t>
  </si>
  <si>
    <t xml:space="preserve">Domova rozvodnica do 96 M  povrchová montáž</t>
  </si>
  <si>
    <t>430634334</t>
  </si>
  <si>
    <t>63</t>
  </si>
  <si>
    <t>357150000700</t>
  </si>
  <si>
    <t>Nástenná skriňa bez dvier IP30, 4x24 modulov, 750x543x140</t>
  </si>
  <si>
    <t>-1715127535</t>
  </si>
  <si>
    <t>357130000100P</t>
  </si>
  <si>
    <t>Dvere k oceľoplechovej skrini 4x24 modulov, biele, plné</t>
  </si>
  <si>
    <t>-188356492</t>
  </si>
  <si>
    <t>156</t>
  </si>
  <si>
    <t>210120405</t>
  </si>
  <si>
    <t>Istič vzduchový trojpólový + N do 63 A</t>
  </si>
  <si>
    <t>-404557076</t>
  </si>
  <si>
    <t>157</t>
  </si>
  <si>
    <t>358220047800</t>
  </si>
  <si>
    <t>Istič TX3 3P+N, charakteristika B, 32 A, 10000 A/10 kA, 4 moduly, LEGRAND</t>
  </si>
  <si>
    <t>412488687</t>
  </si>
  <si>
    <t>67</t>
  </si>
  <si>
    <t>210411181</t>
  </si>
  <si>
    <t>Montáž prepäťovej ochrany</t>
  </si>
  <si>
    <t>-1105585400</t>
  </si>
  <si>
    <t>68</t>
  </si>
  <si>
    <t>385990009900</t>
  </si>
  <si>
    <t xml:space="preserve">Prepätová ochrana  zvodič COMBTEC T1+2/B+C TNS, 4p, 12,5kA/275V</t>
  </si>
  <si>
    <t>130669314</t>
  </si>
  <si>
    <t>69</t>
  </si>
  <si>
    <t>210120404</t>
  </si>
  <si>
    <t>Istič vzduchový trojpólový do 63 A</t>
  </si>
  <si>
    <t>-598844833</t>
  </si>
  <si>
    <t>158</t>
  </si>
  <si>
    <t>358220042300</t>
  </si>
  <si>
    <t>Istič TX3 3P, charakteristika B, 16 A, 6000 A, 3 moduly, LEGRAND</t>
  </si>
  <si>
    <t>-421193427</t>
  </si>
  <si>
    <t>71</t>
  </si>
  <si>
    <t>210120411</t>
  </si>
  <si>
    <t>Prúdové chrániče štvorpólové 25 - 80 A</t>
  </si>
  <si>
    <t>-844599474</t>
  </si>
  <si>
    <t>72</t>
  </si>
  <si>
    <t>358230026000</t>
  </si>
  <si>
    <t>Pr.chránič s ističom, char. B, 13A, 30mA, 3+N, typ A, 6kA</t>
  </si>
  <si>
    <t>-1446042331</t>
  </si>
  <si>
    <t>73</t>
  </si>
  <si>
    <t>210120402</t>
  </si>
  <si>
    <t>Istič vzduchový jednopólový + N do 40 A</t>
  </si>
  <si>
    <t>942185276</t>
  </si>
  <si>
    <t>75</t>
  </si>
  <si>
    <t>358220000300</t>
  </si>
  <si>
    <t>Istič TX3 1P, charakteristika B, 10 A, 6000 A, 1 modul, LEGRAND</t>
  </si>
  <si>
    <t>95279306</t>
  </si>
  <si>
    <t>76</t>
  </si>
  <si>
    <t>358220000500</t>
  </si>
  <si>
    <t>Istič TX3 1P, charakteristika B, 16 A, 6000 A, 1 modul, LEGRAND</t>
  </si>
  <si>
    <t>-2010102339</t>
  </si>
  <si>
    <t>77</t>
  </si>
  <si>
    <t>358220000600</t>
  </si>
  <si>
    <t>Istič TX3 1P, charakteristika B, 20 A, 6000 A, 1 modul, LEGRAND</t>
  </si>
  <si>
    <t>1111744196</t>
  </si>
  <si>
    <t>78</t>
  </si>
  <si>
    <t>-962637538</t>
  </si>
  <si>
    <t>159</t>
  </si>
  <si>
    <t>-1333460149</t>
  </si>
  <si>
    <t>80</t>
  </si>
  <si>
    <t>541392232</t>
  </si>
  <si>
    <t>81</t>
  </si>
  <si>
    <t>341310009100P</t>
  </si>
  <si>
    <t>Vodič medený flexibilný H07V-K 6 mm2 - čierny</t>
  </si>
  <si>
    <t>288290696</t>
  </si>
  <si>
    <t>82</t>
  </si>
  <si>
    <t>341310009100P2</t>
  </si>
  <si>
    <t>Vodič medený flexibilný H07V-K 6 mm2 - modrý</t>
  </si>
  <si>
    <t>1174696148</t>
  </si>
  <si>
    <t>83</t>
  </si>
  <si>
    <t>1924267548</t>
  </si>
  <si>
    <t>84</t>
  </si>
  <si>
    <t>341310009300</t>
  </si>
  <si>
    <t>Vodič medený flexibilný H07V-K 16 mm2 - žltozelený</t>
  </si>
  <si>
    <t>-2060463492</t>
  </si>
  <si>
    <t>BLS</t>
  </si>
  <si>
    <t>Bleskozvod a uzemnenie</t>
  </si>
  <si>
    <t>85</t>
  </si>
  <si>
    <t>210220002</t>
  </si>
  <si>
    <t>Uzemňovacie vedenie na povrchu FeZn páska uzemňovacia do 120 mm2</t>
  </si>
  <si>
    <t>-1850776829</t>
  </si>
  <si>
    <t>86</t>
  </si>
  <si>
    <t>354410058800</t>
  </si>
  <si>
    <t>Pásovina uzemňovacia FeZn 30 x 4 mm</t>
  </si>
  <si>
    <t>kg</t>
  </si>
  <si>
    <t>-168222780</t>
  </si>
  <si>
    <t>87</t>
  </si>
  <si>
    <t>210220001</t>
  </si>
  <si>
    <t>Uzemňovacie vedenie na povrchu FeZn drôt zvodový Ø 8-10</t>
  </si>
  <si>
    <t>1616365662</t>
  </si>
  <si>
    <t>88</t>
  </si>
  <si>
    <t>354410054800</t>
  </si>
  <si>
    <t>Drôt zvodový 10mm FeZn+PVC</t>
  </si>
  <si>
    <t>69053971</t>
  </si>
  <si>
    <t>89</t>
  </si>
  <si>
    <t>210220253</t>
  </si>
  <si>
    <t>Svorka FeZn uzemňovacia SR03</t>
  </si>
  <si>
    <t>-1972519262</t>
  </si>
  <si>
    <t>90</t>
  </si>
  <si>
    <t>354410000900</t>
  </si>
  <si>
    <t>Svorka FeZn uzemňovacia označenie SR 03 A</t>
  </si>
  <si>
    <t>1167992185</t>
  </si>
  <si>
    <t>91</t>
  </si>
  <si>
    <t>247710000700</t>
  </si>
  <si>
    <t>Protikorózna páska 50mm DEHN 556 125</t>
  </si>
  <si>
    <t>-107062077</t>
  </si>
  <si>
    <t>92</t>
  </si>
  <si>
    <t>210220247</t>
  </si>
  <si>
    <t>Svorka FeZn skúšobná SZ</t>
  </si>
  <si>
    <t>-1824565444</t>
  </si>
  <si>
    <t>93</t>
  </si>
  <si>
    <t>354410004300</t>
  </si>
  <si>
    <t>Svorka FeZn skúšobná označenie SZ</t>
  </si>
  <si>
    <t>47943024</t>
  </si>
  <si>
    <t>94</t>
  </si>
  <si>
    <t>210220800</t>
  </si>
  <si>
    <t xml:space="preserve">Uzemňovacie vedenie na povrchu  AlMgSi  drôt zvodový Ø 8-10</t>
  </si>
  <si>
    <t>468660936</t>
  </si>
  <si>
    <t>95</t>
  </si>
  <si>
    <t>354410064200</t>
  </si>
  <si>
    <t>Drôt bleskozvodový zliatina AlMgSi, d 8 mm, Al</t>
  </si>
  <si>
    <t>-1120462838</t>
  </si>
  <si>
    <t>VV</t>
  </si>
  <si>
    <t>150*0,135 'Prepočítané koeficientom množstva</t>
  </si>
  <si>
    <t>96</t>
  </si>
  <si>
    <t>210220050</t>
  </si>
  <si>
    <t>Označenie zvodov číselnými štítkami</t>
  </si>
  <si>
    <t>468901319</t>
  </si>
  <si>
    <t>97</t>
  </si>
  <si>
    <t>354410064700</t>
  </si>
  <si>
    <t>Štítok orientačný na zvody 0</t>
  </si>
  <si>
    <t>-981313961</t>
  </si>
  <si>
    <t>98</t>
  </si>
  <si>
    <t>210220436</t>
  </si>
  <si>
    <t>Svorka ECu 57F25 na odkvapový žľab SO</t>
  </si>
  <si>
    <t>1645049475</t>
  </si>
  <si>
    <t>99</t>
  </si>
  <si>
    <t>354410008500</t>
  </si>
  <si>
    <t>Svorka CU odkvapová označenie SO CU</t>
  </si>
  <si>
    <t>413300728</t>
  </si>
  <si>
    <t>100</t>
  </si>
  <si>
    <t>210220104</t>
  </si>
  <si>
    <t>Podpery vedenia FeZn na plechové strechy PV23-24</t>
  </si>
  <si>
    <t>1526625303</t>
  </si>
  <si>
    <t>101</t>
  </si>
  <si>
    <t>354410037300</t>
  </si>
  <si>
    <t>Podpera vedenia FeZn na plechové strechy označenie PV 23</t>
  </si>
  <si>
    <t>1883633871</t>
  </si>
  <si>
    <t>102</t>
  </si>
  <si>
    <t>210220201</t>
  </si>
  <si>
    <t>Zachytávacia tyč FeZn 1-2m s vrutom JD10-20 a podstavcom</t>
  </si>
  <si>
    <t>-819098925</t>
  </si>
  <si>
    <t>103</t>
  </si>
  <si>
    <t>354410022400</t>
  </si>
  <si>
    <t>Tyč zachytávacia FeZn s vrutom do dreva označenie JD 15</t>
  </si>
  <si>
    <t>-695546798</t>
  </si>
  <si>
    <t>104</t>
  </si>
  <si>
    <t>210220102</t>
  </si>
  <si>
    <t>Podpery vedenia FeZn na vrchol krovu PV15 A-F +UNI</t>
  </si>
  <si>
    <t>-14149824</t>
  </si>
  <si>
    <t>105</t>
  </si>
  <si>
    <t>354410033000</t>
  </si>
  <si>
    <t>Podpera vedenia FeZn na vrchol krovu označenie PV 15 A</t>
  </si>
  <si>
    <t>1379755973</t>
  </si>
  <si>
    <t>106</t>
  </si>
  <si>
    <t>210220309</t>
  </si>
  <si>
    <t>Svorka k zachytavacej tyči FeZn SJ 02m OB a SR 03 OB</t>
  </si>
  <si>
    <t>231291300</t>
  </si>
  <si>
    <t>107</t>
  </si>
  <si>
    <t>354410068700</t>
  </si>
  <si>
    <t>Svorka k zberacej tyči SJ 02</t>
  </si>
  <si>
    <t>-346035293</t>
  </si>
  <si>
    <t>110</t>
  </si>
  <si>
    <t>210220261</t>
  </si>
  <si>
    <t xml:space="preserve">Držiak ochranného uholníka FeZn   DU-Z,D a DOU</t>
  </si>
  <si>
    <t>1920588153</t>
  </si>
  <si>
    <t>112</t>
  </si>
  <si>
    <t>354410053800</t>
  </si>
  <si>
    <t>Držiak FeZn ochranného uholníka univerzálny s vrutom označenie DOU vr. 1</t>
  </si>
  <si>
    <t>-132188550</t>
  </si>
  <si>
    <t>113</t>
  </si>
  <si>
    <t>210220260</t>
  </si>
  <si>
    <t>Ochranný uholník FeZn OU</t>
  </si>
  <si>
    <t>-440021391</t>
  </si>
  <si>
    <t>114</t>
  </si>
  <si>
    <t>354410053300</t>
  </si>
  <si>
    <t>Uholník ochranný FeZn označenie OU 1,7 m</t>
  </si>
  <si>
    <t>1556166935</t>
  </si>
  <si>
    <t>115</t>
  </si>
  <si>
    <t>210220105</t>
  </si>
  <si>
    <t>Podpery vedenia FeZn do muriva PV 01h a PV01-03</t>
  </si>
  <si>
    <t>-1834821476</t>
  </si>
  <si>
    <t>116</t>
  </si>
  <si>
    <t>354410031900</t>
  </si>
  <si>
    <t>Podpera vedenia FeZn do muriva a do hmoždinky označenie PV 01 h</t>
  </si>
  <si>
    <t>1716108838</t>
  </si>
  <si>
    <t>160</t>
  </si>
  <si>
    <t>210220250</t>
  </si>
  <si>
    <t>Svorka FeZn univerzálna</t>
  </si>
  <si>
    <t>943137912</t>
  </si>
  <si>
    <t>161</t>
  </si>
  <si>
    <t>354410005800</t>
  </si>
  <si>
    <t>Univerzálna svorka MV kruhový vodič 2xRd 8-10mm, Al</t>
  </si>
  <si>
    <t>1272820007</t>
  </si>
  <si>
    <t>117</t>
  </si>
  <si>
    <t>210220243</t>
  </si>
  <si>
    <t>Svorka FeZn spojovacia SS</t>
  </si>
  <si>
    <t>1720592435</t>
  </si>
  <si>
    <t>118</t>
  </si>
  <si>
    <t>354410003400</t>
  </si>
  <si>
    <t>Svorka FeZn spojovacia označenie SS 2 skrutky s príložkou</t>
  </si>
  <si>
    <t>676493604</t>
  </si>
  <si>
    <t>119</t>
  </si>
  <si>
    <t>210220241</t>
  </si>
  <si>
    <t>Svorka FeZn krížová SK a diagonálna krížová DKS</t>
  </si>
  <si>
    <t>1710714029</t>
  </si>
  <si>
    <t>120</t>
  </si>
  <si>
    <t>354410002500</t>
  </si>
  <si>
    <t>Svorka FeZn krížová označenie SK</t>
  </si>
  <si>
    <t>-477148934</t>
  </si>
  <si>
    <t>162</t>
  </si>
  <si>
    <t>HZS000114</t>
  </si>
  <si>
    <t>Stavebno montážne práce najnáročnejšie na odbornosť - prehliadky pracoviska a revízie (Tr. 4) v rozsahu viac ako 8 hodín</t>
  </si>
  <si>
    <t>hod</t>
  </si>
  <si>
    <t>-387121048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</si>
</sst>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9"/>
      <c r="C4" s="20"/>
      <c r="D4" s="21" t="s">
        <v>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9</v>
      </c>
      <c r="BE4" s="23" t="s">
        <v>10</v>
      </c>
      <c r="BS4" s="15" t="s">
        <v>11</v>
      </c>
    </row>
    <row r="5" s="1" customFormat="1" ht="12" customHeight="1">
      <c r="B5" s="19"/>
      <c r="C5" s="20"/>
      <c r="D5" s="24" t="s">
        <v>12</v>
      </c>
      <c r="E5" s="20"/>
      <c r="F5" s="20"/>
      <c r="G5" s="20"/>
      <c r="H5" s="20"/>
      <c r="I5" s="20"/>
      <c r="J5" s="20"/>
      <c r="K5" s="25" t="s">
        <v>13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14</v>
      </c>
      <c r="BS5" s="15" t="s">
        <v>6</v>
      </c>
    </row>
    <row r="6" s="1" customFormat="1" ht="36.96" customHeight="1">
      <c r="B6" s="19"/>
      <c r="C6" s="20"/>
      <c r="D6" s="27" t="s">
        <v>15</v>
      </c>
      <c r="E6" s="20"/>
      <c r="F6" s="20"/>
      <c r="G6" s="20"/>
      <c r="H6" s="20"/>
      <c r="I6" s="20"/>
      <c r="J6" s="20"/>
      <c r="K6" s="28" t="s">
        <v>16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17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18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19</v>
      </c>
      <c r="E8" s="20"/>
      <c r="F8" s="20"/>
      <c r="G8" s="20"/>
      <c r="H8" s="20"/>
      <c r="I8" s="20"/>
      <c r="J8" s="20"/>
      <c r="K8" s="25" t="s">
        <v>20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21</v>
      </c>
      <c r="AL8" s="20"/>
      <c r="AM8" s="20"/>
      <c r="AN8" s="31" t="s">
        <v>22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23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24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25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26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27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24</v>
      </c>
      <c r="AL13" s="20"/>
      <c r="AM13" s="20"/>
      <c r="AN13" s="32" t="s">
        <v>28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28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26</v>
      </c>
      <c r="AL14" s="20"/>
      <c r="AM14" s="20"/>
      <c r="AN14" s="32" t="s">
        <v>28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29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24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26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31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24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33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26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31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34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36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37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38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39</v>
      </c>
      <c r="E29" s="45"/>
      <c r="F29" s="46" t="s">
        <v>40</v>
      </c>
      <c r="G29" s="45"/>
      <c r="H29" s="45"/>
      <c r="I29" s="45"/>
      <c r="J29" s="45"/>
      <c r="K29" s="45"/>
      <c r="L29" s="47">
        <v>0.20000000000000001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8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8">
        <f>ROUND(AV94, 2)</f>
        <v>0</v>
      </c>
      <c r="AL29" s="45"/>
      <c r="AM29" s="45"/>
      <c r="AN29" s="45"/>
      <c r="AO29" s="45"/>
      <c r="AP29" s="45"/>
      <c r="AQ29" s="45"/>
      <c r="AR29" s="49"/>
      <c r="BE29" s="50"/>
    </row>
    <row r="30" s="3" customFormat="1" ht="14.4" customHeight="1">
      <c r="A30" s="3"/>
      <c r="B30" s="44"/>
      <c r="C30" s="45"/>
      <c r="D30" s="45"/>
      <c r="E30" s="45"/>
      <c r="F30" s="46" t="s">
        <v>41</v>
      </c>
      <c r="G30" s="45"/>
      <c r="H30" s="45"/>
      <c r="I30" s="45"/>
      <c r="J30" s="45"/>
      <c r="K30" s="45"/>
      <c r="L30" s="47">
        <v>0.20000000000000001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8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8">
        <f>ROUND(AW94, 2)</f>
        <v>0</v>
      </c>
      <c r="AL30" s="45"/>
      <c r="AM30" s="45"/>
      <c r="AN30" s="45"/>
      <c r="AO30" s="45"/>
      <c r="AP30" s="45"/>
      <c r="AQ30" s="45"/>
      <c r="AR30" s="49"/>
      <c r="BE30" s="50"/>
    </row>
    <row r="31" hidden="1" s="3" customFormat="1" ht="14.4" customHeight="1">
      <c r="A31" s="3"/>
      <c r="B31" s="44"/>
      <c r="C31" s="45"/>
      <c r="D31" s="45"/>
      <c r="E31" s="45"/>
      <c r="F31" s="30" t="s">
        <v>42</v>
      </c>
      <c r="G31" s="45"/>
      <c r="H31" s="45"/>
      <c r="I31" s="45"/>
      <c r="J31" s="45"/>
      <c r="K31" s="45"/>
      <c r="L31" s="47">
        <v>0.20000000000000001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8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8">
        <v>0</v>
      </c>
      <c r="AL31" s="45"/>
      <c r="AM31" s="45"/>
      <c r="AN31" s="45"/>
      <c r="AO31" s="45"/>
      <c r="AP31" s="45"/>
      <c r="AQ31" s="45"/>
      <c r="AR31" s="49"/>
      <c r="BE31" s="50"/>
    </row>
    <row r="32" hidden="1" s="3" customFormat="1" ht="14.4" customHeight="1">
      <c r="A32" s="3"/>
      <c r="B32" s="44"/>
      <c r="C32" s="45"/>
      <c r="D32" s="45"/>
      <c r="E32" s="45"/>
      <c r="F32" s="30" t="s">
        <v>43</v>
      </c>
      <c r="G32" s="45"/>
      <c r="H32" s="45"/>
      <c r="I32" s="45"/>
      <c r="J32" s="45"/>
      <c r="K32" s="45"/>
      <c r="L32" s="47">
        <v>0.20000000000000001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8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8">
        <v>0</v>
      </c>
      <c r="AL32" s="45"/>
      <c r="AM32" s="45"/>
      <c r="AN32" s="45"/>
      <c r="AO32" s="45"/>
      <c r="AP32" s="45"/>
      <c r="AQ32" s="45"/>
      <c r="AR32" s="49"/>
      <c r="BE32" s="50"/>
    </row>
    <row r="33" hidden="1" s="3" customFormat="1" ht="14.4" customHeight="1">
      <c r="A33" s="3"/>
      <c r="B33" s="44"/>
      <c r="C33" s="45"/>
      <c r="D33" s="45"/>
      <c r="E33" s="45"/>
      <c r="F33" s="46" t="s">
        <v>44</v>
      </c>
      <c r="G33" s="45"/>
      <c r="H33" s="45"/>
      <c r="I33" s="45"/>
      <c r="J33" s="45"/>
      <c r="K33" s="45"/>
      <c r="L33" s="47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8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8">
        <v>0</v>
      </c>
      <c r="AL33" s="45"/>
      <c r="AM33" s="45"/>
      <c r="AN33" s="45"/>
      <c r="AO33" s="45"/>
      <c r="AP33" s="45"/>
      <c r="AQ33" s="45"/>
      <c r="AR33" s="49"/>
      <c r="BE33" s="50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3" t="s">
        <v>50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3" t="s">
        <v>51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3" t="s">
        <v>50</v>
      </c>
      <c r="AI60" s="40"/>
      <c r="AJ60" s="40"/>
      <c r="AK60" s="40"/>
      <c r="AL60" s="40"/>
      <c r="AM60" s="63" t="s">
        <v>51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3" t="s">
        <v>50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3" t="s">
        <v>51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3" t="s">
        <v>50</v>
      </c>
      <c r="AI75" s="40"/>
      <c r="AJ75" s="40"/>
      <c r="AK75" s="40"/>
      <c r="AL75" s="40"/>
      <c r="AM75" s="63" t="s">
        <v>51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2"/>
      <c r="BE77" s="36"/>
    </row>
    <row r="81" s="2" customFormat="1" ht="6.96" customHeight="1">
      <c r="A81" s="36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2"/>
      <c r="BE81" s="36"/>
    </row>
    <row r="82" s="2" customFormat="1" ht="24.96" customHeight="1">
      <c r="A82" s="36"/>
      <c r="B82" s="37"/>
      <c r="C82" s="21" t="s">
        <v>54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9"/>
      <c r="C84" s="30" t="s">
        <v>12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126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15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Odchov mladého hov.dobytka - Jalovíc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19</v>
      </c>
      <c r="D87" s="38"/>
      <c r="E87" s="38"/>
      <c r="F87" s="38"/>
      <c r="G87" s="38"/>
      <c r="H87" s="38"/>
      <c r="I87" s="38"/>
      <c r="J87" s="38"/>
      <c r="K87" s="38"/>
      <c r="L87" s="77" t="str">
        <f>IF(K8="","",K8)</f>
        <v>Medovarce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21</v>
      </c>
      <c r="AJ87" s="38"/>
      <c r="AK87" s="38"/>
      <c r="AL87" s="38"/>
      <c r="AM87" s="78" t="str">
        <f>IF(AN8= "","",AN8)</f>
        <v>12. 4. 2022</v>
      </c>
      <c r="AN87" s="78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23</v>
      </c>
      <c r="D89" s="38"/>
      <c r="E89" s="38"/>
      <c r="F89" s="38"/>
      <c r="G89" s="38"/>
      <c r="H89" s="38"/>
      <c r="I89" s="38"/>
      <c r="J89" s="38"/>
      <c r="K89" s="38"/>
      <c r="L89" s="70" t="str">
        <f>IF(E11= "","",E11)</f>
        <v>Farma Medovarce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29</v>
      </c>
      <c r="AJ89" s="38"/>
      <c r="AK89" s="38"/>
      <c r="AL89" s="38"/>
      <c r="AM89" s="79" t="str">
        <f>IF(E17="","",E17)</f>
        <v>Ing.P.Hucák</v>
      </c>
      <c r="AN89" s="70"/>
      <c r="AO89" s="70"/>
      <c r="AP89" s="70"/>
      <c r="AQ89" s="38"/>
      <c r="AR89" s="42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6"/>
    </row>
    <row r="90" s="2" customFormat="1" ht="15.15" customHeight="1">
      <c r="A90" s="36"/>
      <c r="B90" s="37"/>
      <c r="C90" s="30" t="s">
        <v>27</v>
      </c>
      <c r="D90" s="38"/>
      <c r="E90" s="38"/>
      <c r="F90" s="38"/>
      <c r="G90" s="38"/>
      <c r="H90" s="38"/>
      <c r="I90" s="38"/>
      <c r="J90" s="38"/>
      <c r="K90" s="38"/>
      <c r="L90" s="70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32</v>
      </c>
      <c r="AJ90" s="38"/>
      <c r="AK90" s="38"/>
      <c r="AL90" s="38"/>
      <c r="AM90" s="79" t="str">
        <f>IF(E20="","",E20)</f>
        <v xml:space="preserve">Z.Lalka    www.cenar.sk</v>
      </c>
      <c r="AN90" s="70"/>
      <c r="AO90" s="70"/>
      <c r="AP90" s="70"/>
      <c r="AQ90" s="38"/>
      <c r="AR90" s="42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6"/>
    </row>
    <row r="92" s="2" customFormat="1" ht="29.28" customHeight="1">
      <c r="A92" s="36"/>
      <c r="B92" s="37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2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6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74</v>
      </c>
      <c r="BT94" s="116" t="s">
        <v>75</v>
      </c>
      <c r="BU94" s="117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16.5" customHeight="1">
      <c r="A95" s="118" t="s">
        <v>79</v>
      </c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'126-3 - časť - Elektroinš...'!J30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82</v>
      </c>
      <c r="AR95" s="125"/>
      <c r="AS95" s="126">
        <v>0</v>
      </c>
      <c r="AT95" s="127">
        <f>ROUND(SUM(AV95:AW95),2)</f>
        <v>0</v>
      </c>
      <c r="AU95" s="128">
        <f>'126-3 - časť - Elektroinš...'!P121</f>
        <v>0</v>
      </c>
      <c r="AV95" s="127">
        <f>'126-3 - časť - Elektroinš...'!J33</f>
        <v>0</v>
      </c>
      <c r="AW95" s="127">
        <f>'126-3 - časť - Elektroinš...'!J34</f>
        <v>0</v>
      </c>
      <c r="AX95" s="127">
        <f>'126-3 - časť - Elektroinš...'!J35</f>
        <v>0</v>
      </c>
      <c r="AY95" s="127">
        <f>'126-3 - časť - Elektroinš...'!J36</f>
        <v>0</v>
      </c>
      <c r="AZ95" s="127">
        <f>'126-3 - časť - Elektroinš...'!F33</f>
        <v>0</v>
      </c>
      <c r="BA95" s="127">
        <f>'126-3 - časť - Elektroinš...'!F34</f>
        <v>0</v>
      </c>
      <c r="BB95" s="127">
        <f>'126-3 - časť - Elektroinš...'!F35</f>
        <v>0</v>
      </c>
      <c r="BC95" s="127">
        <f>'126-3 - časť - Elektroinš...'!F36</f>
        <v>0</v>
      </c>
      <c r="BD95" s="129">
        <f>'126-3 - časť - Elektroinš...'!F37</f>
        <v>0</v>
      </c>
      <c r="BE95" s="7"/>
      <c r="BT95" s="130" t="s">
        <v>83</v>
      </c>
      <c r="BV95" s="130" t="s">
        <v>77</v>
      </c>
      <c r="BW95" s="130" t="s">
        <v>84</v>
      </c>
      <c r="BX95" s="130" t="s">
        <v>5</v>
      </c>
      <c r="CL95" s="130" t="s">
        <v>1</v>
      </c>
      <c r="CM95" s="130" t="s">
        <v>75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hcqLouzrRcNVB4DeeQMEGjcDxVVq/YHi/9b0N/fc8oJtnq9oklh5bKNOt9UteBr8yJhi11wKQFPbXisryd4YXQ==" hashValue="nHTBNN+5PcqQ8LYqbG1EQ2BWCrmkpPSTVLXBiQkC9zCltF34I1JJ4SUQMOf8SWt6aub0cF/SRep7MFpARPaMkg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26-3 - časť - Elektroinš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84</v>
      </c>
    </row>
    <row r="3" hidden="1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8"/>
      <c r="AT3" s="15" t="s">
        <v>75</v>
      </c>
    </row>
    <row r="4" hidden="1" s="1" customFormat="1" ht="24.96" customHeight="1">
      <c r="B4" s="18"/>
      <c r="D4" s="133" t="s">
        <v>85</v>
      </c>
      <c r="L4" s="18"/>
      <c r="M4" s="134" t="s">
        <v>9</v>
      </c>
      <c r="AT4" s="15" t="s">
        <v>4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135" t="s">
        <v>15</v>
      </c>
      <c r="L6" s="18"/>
    </row>
    <row r="7" hidden="1" s="1" customFormat="1" ht="16.5" customHeight="1">
      <c r="B7" s="18"/>
      <c r="E7" s="136" t="str">
        <f>'Rekapitulácia stavby'!K6</f>
        <v>Odchov mladého hov.dobytka - Jalovíc</v>
      </c>
      <c r="F7" s="135"/>
      <c r="G7" s="135"/>
      <c r="H7" s="135"/>
      <c r="L7" s="18"/>
    </row>
    <row r="8" hidden="1" s="2" customFormat="1" ht="12" customHeight="1">
      <c r="A8" s="36"/>
      <c r="B8" s="42"/>
      <c r="C8" s="36"/>
      <c r="D8" s="135" t="s">
        <v>86</v>
      </c>
      <c r="E8" s="36"/>
      <c r="F8" s="36"/>
      <c r="G8" s="36"/>
      <c r="H8" s="36"/>
      <c r="I8" s="36"/>
      <c r="J8" s="36"/>
      <c r="K8" s="36"/>
      <c r="L8" s="62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6.5" customHeight="1">
      <c r="A9" s="36"/>
      <c r="B9" s="42"/>
      <c r="C9" s="36"/>
      <c r="D9" s="36"/>
      <c r="E9" s="137" t="s">
        <v>87</v>
      </c>
      <c r="F9" s="36"/>
      <c r="G9" s="36"/>
      <c r="H9" s="36"/>
      <c r="I9" s="36"/>
      <c r="J9" s="36"/>
      <c r="K9" s="36"/>
      <c r="L9" s="62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2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2" customHeight="1">
      <c r="A11" s="36"/>
      <c r="B11" s="42"/>
      <c r="C11" s="36"/>
      <c r="D11" s="135" t="s">
        <v>17</v>
      </c>
      <c r="E11" s="36"/>
      <c r="F11" s="138" t="s">
        <v>1</v>
      </c>
      <c r="G11" s="36"/>
      <c r="H11" s="36"/>
      <c r="I11" s="135" t="s">
        <v>18</v>
      </c>
      <c r="J11" s="138" t="s">
        <v>1</v>
      </c>
      <c r="K11" s="36"/>
      <c r="L11" s="62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42"/>
      <c r="C12" s="36"/>
      <c r="D12" s="135" t="s">
        <v>19</v>
      </c>
      <c r="E12" s="36"/>
      <c r="F12" s="138" t="s">
        <v>20</v>
      </c>
      <c r="G12" s="36"/>
      <c r="H12" s="36"/>
      <c r="I12" s="135" t="s">
        <v>21</v>
      </c>
      <c r="J12" s="139" t="str">
        <f>'Rekapitulácia stavby'!AN8</f>
        <v>12. 4. 2022</v>
      </c>
      <c r="K12" s="36"/>
      <c r="L12" s="62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2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42"/>
      <c r="C14" s="36"/>
      <c r="D14" s="135" t="s">
        <v>23</v>
      </c>
      <c r="E14" s="36"/>
      <c r="F14" s="36"/>
      <c r="G14" s="36"/>
      <c r="H14" s="36"/>
      <c r="I14" s="135" t="s">
        <v>24</v>
      </c>
      <c r="J14" s="138" t="s">
        <v>1</v>
      </c>
      <c r="K14" s="36"/>
      <c r="L14" s="62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8" customHeight="1">
      <c r="A15" s="36"/>
      <c r="B15" s="42"/>
      <c r="C15" s="36"/>
      <c r="D15" s="36"/>
      <c r="E15" s="138" t="s">
        <v>25</v>
      </c>
      <c r="F15" s="36"/>
      <c r="G15" s="36"/>
      <c r="H15" s="36"/>
      <c r="I15" s="135" t="s">
        <v>26</v>
      </c>
      <c r="J15" s="138" t="s">
        <v>1</v>
      </c>
      <c r="K15" s="36"/>
      <c r="L15" s="62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2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2" customHeight="1">
      <c r="A17" s="36"/>
      <c r="B17" s="42"/>
      <c r="C17" s="36"/>
      <c r="D17" s="135" t="s">
        <v>27</v>
      </c>
      <c r="E17" s="36"/>
      <c r="F17" s="36"/>
      <c r="G17" s="36"/>
      <c r="H17" s="36"/>
      <c r="I17" s="135" t="s">
        <v>24</v>
      </c>
      <c r="J17" s="31" t="str">
        <f>'Rekapitulácia stavby'!AN13</f>
        <v>Vyplň údaj</v>
      </c>
      <c r="K17" s="36"/>
      <c r="L17" s="62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8" customHeight="1">
      <c r="A18" s="36"/>
      <c r="B18" s="42"/>
      <c r="C18" s="36"/>
      <c r="D18" s="36"/>
      <c r="E18" s="31" t="str">
        <f>'Rekapitulácia stavby'!E14</f>
        <v>Vyplň údaj</v>
      </c>
      <c r="F18" s="138"/>
      <c r="G18" s="138"/>
      <c r="H18" s="138"/>
      <c r="I18" s="135" t="s">
        <v>26</v>
      </c>
      <c r="J18" s="31" t="str">
        <f>'Rekapitulácia stavby'!AN14</f>
        <v>Vyplň údaj</v>
      </c>
      <c r="K18" s="36"/>
      <c r="L18" s="62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2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2" customHeight="1">
      <c r="A20" s="36"/>
      <c r="B20" s="42"/>
      <c r="C20" s="36"/>
      <c r="D20" s="135" t="s">
        <v>29</v>
      </c>
      <c r="E20" s="36"/>
      <c r="F20" s="36"/>
      <c r="G20" s="36"/>
      <c r="H20" s="36"/>
      <c r="I20" s="135" t="s">
        <v>24</v>
      </c>
      <c r="J20" s="138" t="s">
        <v>1</v>
      </c>
      <c r="K20" s="36"/>
      <c r="L20" s="62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8" customHeight="1">
      <c r="A21" s="36"/>
      <c r="B21" s="42"/>
      <c r="C21" s="36"/>
      <c r="D21" s="36"/>
      <c r="E21" s="138" t="s">
        <v>30</v>
      </c>
      <c r="F21" s="36"/>
      <c r="G21" s="36"/>
      <c r="H21" s="36"/>
      <c r="I21" s="135" t="s">
        <v>26</v>
      </c>
      <c r="J21" s="138" t="s">
        <v>1</v>
      </c>
      <c r="K21" s="36"/>
      <c r="L21" s="62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2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2" customHeight="1">
      <c r="A23" s="36"/>
      <c r="B23" s="42"/>
      <c r="C23" s="36"/>
      <c r="D23" s="135" t="s">
        <v>32</v>
      </c>
      <c r="E23" s="36"/>
      <c r="F23" s="36"/>
      <c r="G23" s="36"/>
      <c r="H23" s="36"/>
      <c r="I23" s="135" t="s">
        <v>24</v>
      </c>
      <c r="J23" s="138" t="s">
        <v>1</v>
      </c>
      <c r="K23" s="36"/>
      <c r="L23" s="62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8" customHeight="1">
      <c r="A24" s="36"/>
      <c r="B24" s="42"/>
      <c r="C24" s="36"/>
      <c r="D24" s="36"/>
      <c r="E24" s="138" t="s">
        <v>33</v>
      </c>
      <c r="F24" s="36"/>
      <c r="G24" s="36"/>
      <c r="H24" s="36"/>
      <c r="I24" s="135" t="s">
        <v>26</v>
      </c>
      <c r="J24" s="138" t="s">
        <v>1</v>
      </c>
      <c r="K24" s="36"/>
      <c r="L24" s="62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2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2" customHeight="1">
      <c r="A26" s="36"/>
      <c r="B26" s="42"/>
      <c r="C26" s="36"/>
      <c r="D26" s="135" t="s">
        <v>34</v>
      </c>
      <c r="E26" s="36"/>
      <c r="F26" s="36"/>
      <c r="G26" s="36"/>
      <c r="H26" s="36"/>
      <c r="I26" s="36"/>
      <c r="J26" s="36"/>
      <c r="K26" s="36"/>
      <c r="L26" s="62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8" customFormat="1" ht="16.5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hidden="1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2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 ht="6.96" customHeight="1">
      <c r="A29" s="36"/>
      <c r="B29" s="42"/>
      <c r="C29" s="36"/>
      <c r="D29" s="144"/>
      <c r="E29" s="144"/>
      <c r="F29" s="144"/>
      <c r="G29" s="144"/>
      <c r="H29" s="144"/>
      <c r="I29" s="144"/>
      <c r="J29" s="144"/>
      <c r="K29" s="144"/>
      <c r="L29" s="145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</row>
    <row r="30" hidden="1" s="2" customFormat="1" ht="25.44" customHeight="1">
      <c r="A30" s="36"/>
      <c r="B30" s="42"/>
      <c r="C30" s="36"/>
      <c r="D30" s="147" t="s">
        <v>35</v>
      </c>
      <c r="E30" s="36"/>
      <c r="F30" s="36"/>
      <c r="G30" s="36"/>
      <c r="H30" s="36"/>
      <c r="I30" s="36"/>
      <c r="J30" s="148">
        <f>ROUND(J121, 2)</f>
        <v>0</v>
      </c>
      <c r="K30" s="36"/>
      <c r="L30" s="145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</row>
    <row r="31" hidden="1" s="2" customFormat="1" ht="6.96" customHeight="1">
      <c r="A31" s="36"/>
      <c r="B31" s="42"/>
      <c r="C31" s="36"/>
      <c r="D31" s="144"/>
      <c r="E31" s="144"/>
      <c r="F31" s="144"/>
      <c r="G31" s="144"/>
      <c r="H31" s="144"/>
      <c r="I31" s="144"/>
      <c r="J31" s="144"/>
      <c r="K31" s="144"/>
      <c r="L31" s="62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42"/>
      <c r="C32" s="36"/>
      <c r="D32" s="36"/>
      <c r="E32" s="36"/>
      <c r="F32" s="149" t="s">
        <v>37</v>
      </c>
      <c r="G32" s="36"/>
      <c r="H32" s="36"/>
      <c r="I32" s="149" t="s">
        <v>36</v>
      </c>
      <c r="J32" s="149" t="s">
        <v>38</v>
      </c>
      <c r="K32" s="36"/>
      <c r="L32" s="62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150" t="s">
        <v>39</v>
      </c>
      <c r="E33" s="151" t="s">
        <v>40</v>
      </c>
      <c r="F33" s="152">
        <f>ROUND((SUM(BE121:BE256)),  2)</f>
        <v>0</v>
      </c>
      <c r="G33" s="146"/>
      <c r="H33" s="146"/>
      <c r="I33" s="153">
        <v>0.20000000000000001</v>
      </c>
      <c r="J33" s="152">
        <f>ROUND(((SUM(BE121:BE256))*I33),  2)</f>
        <v>0</v>
      </c>
      <c r="K33" s="36"/>
      <c r="L33" s="145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</row>
    <row r="34" hidden="1" s="2" customFormat="1" ht="14.4" customHeight="1">
      <c r="A34" s="36"/>
      <c r="B34" s="42"/>
      <c r="C34" s="36"/>
      <c r="D34" s="36"/>
      <c r="E34" s="151" t="s">
        <v>41</v>
      </c>
      <c r="F34" s="152">
        <f>ROUND((SUM(BF121:BF256)),  2)</f>
        <v>0</v>
      </c>
      <c r="G34" s="146"/>
      <c r="H34" s="146"/>
      <c r="I34" s="153">
        <v>0.20000000000000001</v>
      </c>
      <c r="J34" s="152">
        <f>ROUND(((SUM(BF121:BF256))*I34),  2)</f>
        <v>0</v>
      </c>
      <c r="K34" s="36"/>
      <c r="L34" s="62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5" t="s">
        <v>42</v>
      </c>
      <c r="F35" s="154">
        <f>ROUND((SUM(BG121:BG256)),  2)</f>
        <v>0</v>
      </c>
      <c r="G35" s="36"/>
      <c r="H35" s="36"/>
      <c r="I35" s="155">
        <v>0.20000000000000001</v>
      </c>
      <c r="J35" s="154">
        <f>0</f>
        <v>0</v>
      </c>
      <c r="K35" s="36"/>
      <c r="L35" s="62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5" t="s">
        <v>43</v>
      </c>
      <c r="F36" s="154">
        <f>ROUND((SUM(BH121:BH256)),  2)</f>
        <v>0</v>
      </c>
      <c r="G36" s="36"/>
      <c r="H36" s="36"/>
      <c r="I36" s="155">
        <v>0.20000000000000001</v>
      </c>
      <c r="J36" s="154">
        <f>0</f>
        <v>0</v>
      </c>
      <c r="K36" s="36"/>
      <c r="L36" s="62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51" t="s">
        <v>44</v>
      </c>
      <c r="F37" s="152">
        <f>ROUND((SUM(BI121:BI256)),  2)</f>
        <v>0</v>
      </c>
      <c r="G37" s="146"/>
      <c r="H37" s="146"/>
      <c r="I37" s="153">
        <v>0</v>
      </c>
      <c r="J37" s="152">
        <f>0</f>
        <v>0</v>
      </c>
      <c r="K37" s="36"/>
      <c r="L37" s="62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2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25.44" customHeight="1">
      <c r="A39" s="36"/>
      <c r="B39" s="42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2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2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62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2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42"/>
      <c r="C61" s="36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2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42"/>
      <c r="C65" s="36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2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42"/>
      <c r="C76" s="36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2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2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hidden="1" s="2" customFormat="1" ht="6.96" customHeight="1">
      <c r="A81" s="36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2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hidden="1" s="2" customFormat="1" ht="24.96" customHeight="1">
      <c r="A82" s="36"/>
      <c r="B82" s="37"/>
      <c r="C82" s="21" t="s">
        <v>88</v>
      </c>
      <c r="D82" s="38"/>
      <c r="E82" s="38"/>
      <c r="F82" s="38"/>
      <c r="G82" s="38"/>
      <c r="H82" s="38"/>
      <c r="I82" s="38"/>
      <c r="J82" s="38"/>
      <c r="K82" s="38"/>
      <c r="L82" s="62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hidden="1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2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hidden="1" s="2" customFormat="1" ht="12" customHeight="1">
      <c r="A84" s="36"/>
      <c r="B84" s="37"/>
      <c r="C84" s="30" t="s">
        <v>15</v>
      </c>
      <c r="D84" s="38"/>
      <c r="E84" s="38"/>
      <c r="F84" s="38"/>
      <c r="G84" s="38"/>
      <c r="H84" s="38"/>
      <c r="I84" s="38"/>
      <c r="J84" s="38"/>
      <c r="K84" s="38"/>
      <c r="L84" s="62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hidden="1" s="2" customFormat="1" ht="16.5" customHeight="1">
      <c r="A85" s="36"/>
      <c r="B85" s="37"/>
      <c r="C85" s="38"/>
      <c r="D85" s="38"/>
      <c r="E85" s="174" t="str">
        <f>E7</f>
        <v>Odchov mladého hov.dobytka - Jalovíc</v>
      </c>
      <c r="F85" s="30"/>
      <c r="G85" s="30"/>
      <c r="H85" s="30"/>
      <c r="I85" s="38"/>
      <c r="J85" s="38"/>
      <c r="K85" s="38"/>
      <c r="L85" s="62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hidden="1" s="2" customFormat="1" ht="12" customHeight="1">
      <c r="A86" s="36"/>
      <c r="B86" s="37"/>
      <c r="C86" s="30" t="s">
        <v>86</v>
      </c>
      <c r="D86" s="38"/>
      <c r="E86" s="38"/>
      <c r="F86" s="38"/>
      <c r="G86" s="38"/>
      <c r="H86" s="38"/>
      <c r="I86" s="38"/>
      <c r="J86" s="38"/>
      <c r="K86" s="38"/>
      <c r="L86" s="62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hidden="1" s="2" customFormat="1" ht="16.5" customHeight="1">
      <c r="A87" s="36"/>
      <c r="B87" s="37"/>
      <c r="C87" s="38"/>
      <c r="D87" s="38"/>
      <c r="E87" s="75" t="str">
        <f>E9</f>
        <v>126-3 - časť - Elektroinštalácia</v>
      </c>
      <c r="F87" s="38"/>
      <c r="G87" s="38"/>
      <c r="H87" s="38"/>
      <c r="I87" s="38"/>
      <c r="J87" s="38"/>
      <c r="K87" s="38"/>
      <c r="L87" s="62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hidden="1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2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hidden="1" s="2" customFormat="1" ht="12" customHeight="1">
      <c r="A89" s="36"/>
      <c r="B89" s="37"/>
      <c r="C89" s="30" t="s">
        <v>19</v>
      </c>
      <c r="D89" s="38"/>
      <c r="E89" s="38"/>
      <c r="F89" s="25" t="str">
        <f>F12</f>
        <v>Medovarce</v>
      </c>
      <c r="G89" s="38"/>
      <c r="H89" s="38"/>
      <c r="I89" s="30" t="s">
        <v>21</v>
      </c>
      <c r="J89" s="78" t="str">
        <f>IF(J12="","",J12)</f>
        <v>12. 4. 2022</v>
      </c>
      <c r="K89" s="38"/>
      <c r="L89" s="62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hidden="1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2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hidden="1" s="2" customFormat="1" ht="15.15" customHeight="1">
      <c r="A91" s="36"/>
      <c r="B91" s="37"/>
      <c r="C91" s="30" t="s">
        <v>23</v>
      </c>
      <c r="D91" s="38"/>
      <c r="E91" s="38"/>
      <c r="F91" s="25" t="str">
        <f>E15</f>
        <v>Farma Medovarce</v>
      </c>
      <c r="G91" s="38"/>
      <c r="H91" s="38"/>
      <c r="I91" s="30" t="s">
        <v>29</v>
      </c>
      <c r="J91" s="34" t="str">
        <f>E21</f>
        <v>Ing.P.Hucák</v>
      </c>
      <c r="K91" s="38"/>
      <c r="L91" s="62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hidden="1" s="2" customFormat="1" ht="25.65" customHeight="1">
      <c r="A92" s="36"/>
      <c r="B92" s="37"/>
      <c r="C92" s="30" t="s">
        <v>27</v>
      </c>
      <c r="D92" s="38"/>
      <c r="E92" s="38"/>
      <c r="F92" s="25" t="str">
        <f>IF(E18="","",E18)</f>
        <v>Vyplň údaj</v>
      </c>
      <c r="G92" s="38"/>
      <c r="H92" s="38"/>
      <c r="I92" s="30" t="s">
        <v>32</v>
      </c>
      <c r="J92" s="34" t="str">
        <f>E24</f>
        <v xml:space="preserve">Z.Lalka    www.cenar.sk</v>
      </c>
      <c r="K92" s="38"/>
      <c r="L92" s="62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hidden="1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2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hidden="1" s="2" customFormat="1" ht="29.28" customHeight="1">
      <c r="A94" s="36"/>
      <c r="B94" s="37"/>
      <c r="C94" s="175" t="s">
        <v>89</v>
      </c>
      <c r="D94" s="176"/>
      <c r="E94" s="176"/>
      <c r="F94" s="176"/>
      <c r="G94" s="176"/>
      <c r="H94" s="176"/>
      <c r="I94" s="176"/>
      <c r="J94" s="177" t="s">
        <v>90</v>
      </c>
      <c r="K94" s="176"/>
      <c r="L94" s="62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hidden="1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2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hidden="1" s="2" customFormat="1" ht="22.8" customHeight="1">
      <c r="A96" s="36"/>
      <c r="B96" s="37"/>
      <c r="C96" s="178" t="s">
        <v>91</v>
      </c>
      <c r="D96" s="38"/>
      <c r="E96" s="38"/>
      <c r="F96" s="38"/>
      <c r="G96" s="38"/>
      <c r="H96" s="38"/>
      <c r="I96" s="38"/>
      <c r="J96" s="109">
        <f>J121</f>
        <v>0</v>
      </c>
      <c r="K96" s="38"/>
      <c r="L96" s="62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92</v>
      </c>
    </row>
    <row r="97" hidden="1" s="9" customFormat="1" ht="24.96" customHeight="1">
      <c r="A97" s="9"/>
      <c r="B97" s="179"/>
      <c r="C97" s="180"/>
      <c r="D97" s="181" t="s">
        <v>93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94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5"/>
      <c r="C99" s="186"/>
      <c r="D99" s="187" t="s">
        <v>95</v>
      </c>
      <c r="E99" s="188"/>
      <c r="F99" s="188"/>
      <c r="G99" s="188"/>
      <c r="H99" s="188"/>
      <c r="I99" s="188"/>
      <c r="J99" s="189">
        <f>J138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5"/>
      <c r="C100" s="186"/>
      <c r="D100" s="187" t="s">
        <v>96</v>
      </c>
      <c r="E100" s="188"/>
      <c r="F100" s="188"/>
      <c r="G100" s="188"/>
      <c r="H100" s="188"/>
      <c r="I100" s="188"/>
      <c r="J100" s="189">
        <f>J196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5"/>
      <c r="C101" s="186"/>
      <c r="D101" s="187" t="s">
        <v>97</v>
      </c>
      <c r="E101" s="188"/>
      <c r="F101" s="188"/>
      <c r="G101" s="188"/>
      <c r="H101" s="188"/>
      <c r="I101" s="188"/>
      <c r="J101" s="189">
        <f>J219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6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62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hidden="1" s="2" customFormat="1" ht="6.96" customHeight="1">
      <c r="A103" s="36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hidden="1"/>
    <row r="105" hidden="1"/>
    <row r="106" hidden="1"/>
    <row r="107" s="2" customFormat="1" ht="6.96" customHeight="1">
      <c r="A107" s="36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24.96" customHeight="1">
      <c r="A108" s="36"/>
      <c r="B108" s="37"/>
      <c r="C108" s="21" t="s">
        <v>98</v>
      </c>
      <c r="D108" s="38"/>
      <c r="E108" s="38"/>
      <c r="F108" s="38"/>
      <c r="G108" s="38"/>
      <c r="H108" s="38"/>
      <c r="I108" s="38"/>
      <c r="J108" s="38"/>
      <c r="K108" s="38"/>
      <c r="L108" s="62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6.96" customHeight="1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62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2" customHeight="1">
      <c r="A110" s="36"/>
      <c r="B110" s="37"/>
      <c r="C110" s="30" t="s">
        <v>15</v>
      </c>
      <c r="D110" s="38"/>
      <c r="E110" s="38"/>
      <c r="F110" s="38"/>
      <c r="G110" s="38"/>
      <c r="H110" s="38"/>
      <c r="I110" s="38"/>
      <c r="J110" s="38"/>
      <c r="K110" s="38"/>
      <c r="L110" s="62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16.5" customHeight="1">
      <c r="A111" s="36"/>
      <c r="B111" s="37"/>
      <c r="C111" s="38"/>
      <c r="D111" s="38"/>
      <c r="E111" s="174" t="str">
        <f>E7</f>
        <v>Odchov mladého hov.dobytka - Jalovíc</v>
      </c>
      <c r="F111" s="30"/>
      <c r="G111" s="30"/>
      <c r="H111" s="30"/>
      <c r="I111" s="38"/>
      <c r="J111" s="38"/>
      <c r="K111" s="38"/>
      <c r="L111" s="62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86</v>
      </c>
      <c r="D112" s="38"/>
      <c r="E112" s="38"/>
      <c r="F112" s="38"/>
      <c r="G112" s="38"/>
      <c r="H112" s="38"/>
      <c r="I112" s="38"/>
      <c r="J112" s="38"/>
      <c r="K112" s="38"/>
      <c r="L112" s="62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6.5" customHeight="1">
      <c r="A113" s="36"/>
      <c r="B113" s="37"/>
      <c r="C113" s="38"/>
      <c r="D113" s="38"/>
      <c r="E113" s="75" t="str">
        <f>E9</f>
        <v>126-3 - časť - Elektroinštalácia</v>
      </c>
      <c r="F113" s="38"/>
      <c r="G113" s="38"/>
      <c r="H113" s="38"/>
      <c r="I113" s="38"/>
      <c r="J113" s="38"/>
      <c r="K113" s="38"/>
      <c r="L113" s="62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6.96" customHeight="1">
      <c r="A114" s="36"/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62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2" customHeight="1">
      <c r="A115" s="36"/>
      <c r="B115" s="37"/>
      <c r="C115" s="30" t="s">
        <v>19</v>
      </c>
      <c r="D115" s="38"/>
      <c r="E115" s="38"/>
      <c r="F115" s="25" t="str">
        <f>F12</f>
        <v>Medovarce</v>
      </c>
      <c r="G115" s="38"/>
      <c r="H115" s="38"/>
      <c r="I115" s="30" t="s">
        <v>21</v>
      </c>
      <c r="J115" s="78" t="str">
        <f>IF(J12="","",J12)</f>
        <v>12. 4. 2022</v>
      </c>
      <c r="K115" s="38"/>
      <c r="L115" s="62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62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5.15" customHeight="1">
      <c r="A117" s="36"/>
      <c r="B117" s="37"/>
      <c r="C117" s="30" t="s">
        <v>23</v>
      </c>
      <c r="D117" s="38"/>
      <c r="E117" s="38"/>
      <c r="F117" s="25" t="str">
        <f>E15</f>
        <v>Farma Medovarce</v>
      </c>
      <c r="G117" s="38"/>
      <c r="H117" s="38"/>
      <c r="I117" s="30" t="s">
        <v>29</v>
      </c>
      <c r="J117" s="34" t="str">
        <f>E21</f>
        <v>Ing.P.Hucák</v>
      </c>
      <c r="K117" s="38"/>
      <c r="L117" s="62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25.65" customHeight="1">
      <c r="A118" s="36"/>
      <c r="B118" s="37"/>
      <c r="C118" s="30" t="s">
        <v>27</v>
      </c>
      <c r="D118" s="38"/>
      <c r="E118" s="38"/>
      <c r="F118" s="25" t="str">
        <f>IF(E18="","",E18)</f>
        <v>Vyplň údaj</v>
      </c>
      <c r="G118" s="38"/>
      <c r="H118" s="38"/>
      <c r="I118" s="30" t="s">
        <v>32</v>
      </c>
      <c r="J118" s="34" t="str">
        <f>E24</f>
        <v xml:space="preserve">Z.Lalka    www.cenar.sk</v>
      </c>
      <c r="K118" s="38"/>
      <c r="L118" s="62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0.32" customHeight="1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62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11" customFormat="1" ht="29.28" customHeight="1">
      <c r="A120" s="191"/>
      <c r="B120" s="192"/>
      <c r="C120" s="193" t="s">
        <v>99</v>
      </c>
      <c r="D120" s="194" t="s">
        <v>60</v>
      </c>
      <c r="E120" s="194" t="s">
        <v>56</v>
      </c>
      <c r="F120" s="194" t="s">
        <v>57</v>
      </c>
      <c r="G120" s="194" t="s">
        <v>100</v>
      </c>
      <c r="H120" s="194" t="s">
        <v>101</v>
      </c>
      <c r="I120" s="194" t="s">
        <v>102</v>
      </c>
      <c r="J120" s="195" t="s">
        <v>90</v>
      </c>
      <c r="K120" s="196" t="s">
        <v>103</v>
      </c>
      <c r="L120" s="197"/>
      <c r="M120" s="99" t="s">
        <v>1</v>
      </c>
      <c r="N120" s="100" t="s">
        <v>39</v>
      </c>
      <c r="O120" s="100" t="s">
        <v>104</v>
      </c>
      <c r="P120" s="100" t="s">
        <v>105</v>
      </c>
      <c r="Q120" s="100" t="s">
        <v>106</v>
      </c>
      <c r="R120" s="100" t="s">
        <v>107</v>
      </c>
      <c r="S120" s="100" t="s">
        <v>108</v>
      </c>
      <c r="T120" s="101" t="s">
        <v>109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6"/>
      <c r="B121" s="37"/>
      <c r="C121" s="106" t="s">
        <v>91</v>
      </c>
      <c r="D121" s="38"/>
      <c r="E121" s="38"/>
      <c r="F121" s="38"/>
      <c r="G121" s="38"/>
      <c r="H121" s="38"/>
      <c r="I121" s="38"/>
      <c r="J121" s="198">
        <f>BK121</f>
        <v>0</v>
      </c>
      <c r="K121" s="38"/>
      <c r="L121" s="42"/>
      <c r="M121" s="102"/>
      <c r="N121" s="199"/>
      <c r="O121" s="103"/>
      <c r="P121" s="200">
        <f>P122</f>
        <v>0</v>
      </c>
      <c r="Q121" s="103"/>
      <c r="R121" s="200">
        <f>R122</f>
        <v>0.68350699999999998</v>
      </c>
      <c r="S121" s="103"/>
      <c r="T121" s="201">
        <f>T122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5" t="s">
        <v>74</v>
      </c>
      <c r="AU121" s="15" t="s">
        <v>92</v>
      </c>
      <c r="BK121" s="202">
        <f>BK122</f>
        <v>0</v>
      </c>
    </row>
    <row r="122" s="12" customFormat="1" ht="25.92" customHeight="1">
      <c r="A122" s="12"/>
      <c r="B122" s="203"/>
      <c r="C122" s="204"/>
      <c r="D122" s="205" t="s">
        <v>74</v>
      </c>
      <c r="E122" s="206" t="s">
        <v>110</v>
      </c>
      <c r="F122" s="206" t="s">
        <v>111</v>
      </c>
      <c r="G122" s="204"/>
      <c r="H122" s="204"/>
      <c r="I122" s="207"/>
      <c r="J122" s="208">
        <f>BK122</f>
        <v>0</v>
      </c>
      <c r="K122" s="204"/>
      <c r="L122" s="209"/>
      <c r="M122" s="210"/>
      <c r="N122" s="211"/>
      <c r="O122" s="211"/>
      <c r="P122" s="212">
        <f>P123+P138+P196+P219</f>
        <v>0</v>
      </c>
      <c r="Q122" s="211"/>
      <c r="R122" s="212">
        <f>R123+R138+R196+R219</f>
        <v>0.68350699999999998</v>
      </c>
      <c r="S122" s="211"/>
      <c r="T122" s="213">
        <f>T123+T138+T196+T219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112</v>
      </c>
      <c r="AT122" s="215" t="s">
        <v>74</v>
      </c>
      <c r="AU122" s="215" t="s">
        <v>75</v>
      </c>
      <c r="AY122" s="214" t="s">
        <v>113</v>
      </c>
      <c r="BK122" s="216">
        <f>BK123+BK138+BK196+BK219</f>
        <v>0</v>
      </c>
    </row>
    <row r="123" s="12" customFormat="1" ht="22.8" customHeight="1">
      <c r="A123" s="12"/>
      <c r="B123" s="203"/>
      <c r="C123" s="204"/>
      <c r="D123" s="205" t="s">
        <v>74</v>
      </c>
      <c r="E123" s="217" t="s">
        <v>114</v>
      </c>
      <c r="F123" s="217" t="s">
        <v>115</v>
      </c>
      <c r="G123" s="204"/>
      <c r="H123" s="204"/>
      <c r="I123" s="207"/>
      <c r="J123" s="218">
        <f>BK123</f>
        <v>0</v>
      </c>
      <c r="K123" s="204"/>
      <c r="L123" s="209"/>
      <c r="M123" s="210"/>
      <c r="N123" s="211"/>
      <c r="O123" s="211"/>
      <c r="P123" s="212">
        <f>SUM(P124:P137)</f>
        <v>0</v>
      </c>
      <c r="Q123" s="211"/>
      <c r="R123" s="212">
        <f>SUM(R124:R137)</f>
        <v>0.059047000000000002</v>
      </c>
      <c r="S123" s="211"/>
      <c r="T123" s="213">
        <f>SUM(T124:T137)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112</v>
      </c>
      <c r="AT123" s="215" t="s">
        <v>74</v>
      </c>
      <c r="AU123" s="215" t="s">
        <v>83</v>
      </c>
      <c r="AY123" s="214" t="s">
        <v>113</v>
      </c>
      <c r="BK123" s="216">
        <f>SUM(BK124:BK137)</f>
        <v>0</v>
      </c>
    </row>
    <row r="124" s="2" customFormat="1" ht="24.15" customHeight="1">
      <c r="A124" s="36"/>
      <c r="B124" s="37"/>
      <c r="C124" s="219" t="s">
        <v>116</v>
      </c>
      <c r="D124" s="219" t="s">
        <v>117</v>
      </c>
      <c r="E124" s="220" t="s">
        <v>118</v>
      </c>
      <c r="F124" s="221" t="s">
        <v>119</v>
      </c>
      <c r="G124" s="222" t="s">
        <v>120</v>
      </c>
      <c r="H124" s="223">
        <v>60</v>
      </c>
      <c r="I124" s="224"/>
      <c r="J124" s="225">
        <f>ROUND(I124*H124,2)</f>
        <v>0</v>
      </c>
      <c r="K124" s="226"/>
      <c r="L124" s="42"/>
      <c r="M124" s="227" t="s">
        <v>1</v>
      </c>
      <c r="N124" s="228" t="s">
        <v>41</v>
      </c>
      <c r="O124" s="90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31" t="s">
        <v>121</v>
      </c>
      <c r="AT124" s="231" t="s">
        <v>117</v>
      </c>
      <c r="AU124" s="231" t="s">
        <v>122</v>
      </c>
      <c r="AY124" s="15" t="s">
        <v>113</v>
      </c>
      <c r="BE124" s="232">
        <f>IF(N124="základná",J124,0)</f>
        <v>0</v>
      </c>
      <c r="BF124" s="232">
        <f>IF(N124="znížená",J124,0)</f>
        <v>0</v>
      </c>
      <c r="BG124" s="232">
        <f>IF(N124="zákl. prenesená",J124,0)</f>
        <v>0</v>
      </c>
      <c r="BH124" s="232">
        <f>IF(N124="zníž. prenesená",J124,0)</f>
        <v>0</v>
      </c>
      <c r="BI124" s="232">
        <f>IF(N124="nulová",J124,0)</f>
        <v>0</v>
      </c>
      <c r="BJ124" s="15" t="s">
        <v>122</v>
      </c>
      <c r="BK124" s="232">
        <f>ROUND(I124*H124,2)</f>
        <v>0</v>
      </c>
      <c r="BL124" s="15" t="s">
        <v>121</v>
      </c>
      <c r="BM124" s="231" t="s">
        <v>123</v>
      </c>
    </row>
    <row r="125" s="2" customFormat="1" ht="24.15" customHeight="1">
      <c r="A125" s="36"/>
      <c r="B125" s="37"/>
      <c r="C125" s="219" t="s">
        <v>124</v>
      </c>
      <c r="D125" s="219" t="s">
        <v>117</v>
      </c>
      <c r="E125" s="220" t="s">
        <v>125</v>
      </c>
      <c r="F125" s="221" t="s">
        <v>126</v>
      </c>
      <c r="G125" s="222" t="s">
        <v>120</v>
      </c>
      <c r="H125" s="223">
        <v>60</v>
      </c>
      <c r="I125" s="224"/>
      <c r="J125" s="225">
        <f>ROUND(I125*H125,2)</f>
        <v>0</v>
      </c>
      <c r="K125" s="226"/>
      <c r="L125" s="42"/>
      <c r="M125" s="227" t="s">
        <v>1</v>
      </c>
      <c r="N125" s="228" t="s">
        <v>41</v>
      </c>
      <c r="O125" s="90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31" t="s">
        <v>121</v>
      </c>
      <c r="AT125" s="231" t="s">
        <v>117</v>
      </c>
      <c r="AU125" s="231" t="s">
        <v>122</v>
      </c>
      <c r="AY125" s="15" t="s">
        <v>113</v>
      </c>
      <c r="BE125" s="232">
        <f>IF(N125="základná",J125,0)</f>
        <v>0</v>
      </c>
      <c r="BF125" s="232">
        <f>IF(N125="znížená",J125,0)</f>
        <v>0</v>
      </c>
      <c r="BG125" s="232">
        <f>IF(N125="zákl. prenesená",J125,0)</f>
        <v>0</v>
      </c>
      <c r="BH125" s="232">
        <f>IF(N125="zníž. prenesená",J125,0)</f>
        <v>0</v>
      </c>
      <c r="BI125" s="232">
        <f>IF(N125="nulová",J125,0)</f>
        <v>0</v>
      </c>
      <c r="BJ125" s="15" t="s">
        <v>122</v>
      </c>
      <c r="BK125" s="232">
        <f>ROUND(I125*H125,2)</f>
        <v>0</v>
      </c>
      <c r="BL125" s="15" t="s">
        <v>121</v>
      </c>
      <c r="BM125" s="231" t="s">
        <v>127</v>
      </c>
    </row>
    <row r="126" s="2" customFormat="1" ht="24.15" customHeight="1">
      <c r="A126" s="36"/>
      <c r="B126" s="37"/>
      <c r="C126" s="233" t="s">
        <v>128</v>
      </c>
      <c r="D126" s="233" t="s">
        <v>110</v>
      </c>
      <c r="E126" s="234" t="s">
        <v>129</v>
      </c>
      <c r="F126" s="235" t="s">
        <v>130</v>
      </c>
      <c r="G126" s="236" t="s">
        <v>120</v>
      </c>
      <c r="H126" s="237">
        <v>60</v>
      </c>
      <c r="I126" s="238"/>
      <c r="J126" s="239">
        <f>ROUND(I126*H126,2)</f>
        <v>0</v>
      </c>
      <c r="K126" s="240"/>
      <c r="L126" s="241"/>
      <c r="M126" s="242" t="s">
        <v>1</v>
      </c>
      <c r="N126" s="243" t="s">
        <v>41</v>
      </c>
      <c r="O126" s="90"/>
      <c r="P126" s="229">
        <f>O126*H126</f>
        <v>0</v>
      </c>
      <c r="Q126" s="229">
        <v>0.00021000000000000001</v>
      </c>
      <c r="R126" s="229">
        <f>Q126*H126</f>
        <v>0.0126</v>
      </c>
      <c r="S126" s="229">
        <v>0</v>
      </c>
      <c r="T126" s="23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31" t="s">
        <v>131</v>
      </c>
      <c r="AT126" s="231" t="s">
        <v>110</v>
      </c>
      <c r="AU126" s="231" t="s">
        <v>122</v>
      </c>
      <c r="AY126" s="15" t="s">
        <v>113</v>
      </c>
      <c r="BE126" s="232">
        <f>IF(N126="základná",J126,0)</f>
        <v>0</v>
      </c>
      <c r="BF126" s="232">
        <f>IF(N126="znížená",J126,0)</f>
        <v>0</v>
      </c>
      <c r="BG126" s="232">
        <f>IF(N126="zákl. prenesená",J126,0)</f>
        <v>0</v>
      </c>
      <c r="BH126" s="232">
        <f>IF(N126="zníž. prenesená",J126,0)</f>
        <v>0</v>
      </c>
      <c r="BI126" s="232">
        <f>IF(N126="nulová",J126,0)</f>
        <v>0</v>
      </c>
      <c r="BJ126" s="15" t="s">
        <v>122</v>
      </c>
      <c r="BK126" s="232">
        <f>ROUND(I126*H126,2)</f>
        <v>0</v>
      </c>
      <c r="BL126" s="15" t="s">
        <v>131</v>
      </c>
      <c r="BM126" s="231" t="s">
        <v>132</v>
      </c>
    </row>
    <row r="127" s="2" customFormat="1" ht="33" customHeight="1">
      <c r="A127" s="36"/>
      <c r="B127" s="37"/>
      <c r="C127" s="219" t="s">
        <v>133</v>
      </c>
      <c r="D127" s="219" t="s">
        <v>117</v>
      </c>
      <c r="E127" s="220" t="s">
        <v>134</v>
      </c>
      <c r="F127" s="221" t="s">
        <v>135</v>
      </c>
      <c r="G127" s="222" t="s">
        <v>120</v>
      </c>
      <c r="H127" s="223">
        <v>60</v>
      </c>
      <c r="I127" s="224"/>
      <c r="J127" s="225">
        <f>ROUND(I127*H127,2)</f>
        <v>0</v>
      </c>
      <c r="K127" s="226"/>
      <c r="L127" s="42"/>
      <c r="M127" s="227" t="s">
        <v>1</v>
      </c>
      <c r="N127" s="228" t="s">
        <v>41</v>
      </c>
      <c r="O127" s="90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31" t="s">
        <v>121</v>
      </c>
      <c r="AT127" s="231" t="s">
        <v>117</v>
      </c>
      <c r="AU127" s="231" t="s">
        <v>122</v>
      </c>
      <c r="AY127" s="15" t="s">
        <v>113</v>
      </c>
      <c r="BE127" s="232">
        <f>IF(N127="základná",J127,0)</f>
        <v>0</v>
      </c>
      <c r="BF127" s="232">
        <f>IF(N127="znížená",J127,0)</f>
        <v>0</v>
      </c>
      <c r="BG127" s="232">
        <f>IF(N127="zákl. prenesená",J127,0)</f>
        <v>0</v>
      </c>
      <c r="BH127" s="232">
        <f>IF(N127="zníž. prenesená",J127,0)</f>
        <v>0</v>
      </c>
      <c r="BI127" s="232">
        <f>IF(N127="nulová",J127,0)</f>
        <v>0</v>
      </c>
      <c r="BJ127" s="15" t="s">
        <v>122</v>
      </c>
      <c r="BK127" s="232">
        <f>ROUND(I127*H127,2)</f>
        <v>0</v>
      </c>
      <c r="BL127" s="15" t="s">
        <v>121</v>
      </c>
      <c r="BM127" s="231" t="s">
        <v>136</v>
      </c>
    </row>
    <row r="128" s="2" customFormat="1" ht="24.15" customHeight="1">
      <c r="A128" s="36"/>
      <c r="B128" s="37"/>
      <c r="C128" s="219" t="s">
        <v>137</v>
      </c>
      <c r="D128" s="219" t="s">
        <v>117</v>
      </c>
      <c r="E128" s="220" t="s">
        <v>138</v>
      </c>
      <c r="F128" s="221" t="s">
        <v>139</v>
      </c>
      <c r="G128" s="222" t="s">
        <v>120</v>
      </c>
      <c r="H128" s="223">
        <v>60</v>
      </c>
      <c r="I128" s="224"/>
      <c r="J128" s="225">
        <f>ROUND(I128*H128,2)</f>
        <v>0</v>
      </c>
      <c r="K128" s="226"/>
      <c r="L128" s="42"/>
      <c r="M128" s="227" t="s">
        <v>1</v>
      </c>
      <c r="N128" s="228" t="s">
        <v>41</v>
      </c>
      <c r="O128" s="90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31" t="s">
        <v>121</v>
      </c>
      <c r="AT128" s="231" t="s">
        <v>117</v>
      </c>
      <c r="AU128" s="231" t="s">
        <v>122</v>
      </c>
      <c r="AY128" s="15" t="s">
        <v>113</v>
      </c>
      <c r="BE128" s="232">
        <f>IF(N128="základná",J128,0)</f>
        <v>0</v>
      </c>
      <c r="BF128" s="232">
        <f>IF(N128="znížená",J128,0)</f>
        <v>0</v>
      </c>
      <c r="BG128" s="232">
        <f>IF(N128="zákl. prenesená",J128,0)</f>
        <v>0</v>
      </c>
      <c r="BH128" s="232">
        <f>IF(N128="zníž. prenesená",J128,0)</f>
        <v>0</v>
      </c>
      <c r="BI128" s="232">
        <f>IF(N128="nulová",J128,0)</f>
        <v>0</v>
      </c>
      <c r="BJ128" s="15" t="s">
        <v>122</v>
      </c>
      <c r="BK128" s="232">
        <f>ROUND(I128*H128,2)</f>
        <v>0</v>
      </c>
      <c r="BL128" s="15" t="s">
        <v>121</v>
      </c>
      <c r="BM128" s="231" t="s">
        <v>140</v>
      </c>
    </row>
    <row r="129" s="2" customFormat="1" ht="16.5" customHeight="1">
      <c r="A129" s="36"/>
      <c r="B129" s="37"/>
      <c r="C129" s="233" t="s">
        <v>13</v>
      </c>
      <c r="D129" s="233" t="s">
        <v>110</v>
      </c>
      <c r="E129" s="234" t="s">
        <v>141</v>
      </c>
      <c r="F129" s="235" t="s">
        <v>142</v>
      </c>
      <c r="G129" s="236" t="s">
        <v>120</v>
      </c>
      <c r="H129" s="237">
        <v>60</v>
      </c>
      <c r="I129" s="238"/>
      <c r="J129" s="239">
        <f>ROUND(I129*H129,2)</f>
        <v>0</v>
      </c>
      <c r="K129" s="240"/>
      <c r="L129" s="241"/>
      <c r="M129" s="242" t="s">
        <v>1</v>
      </c>
      <c r="N129" s="243" t="s">
        <v>41</v>
      </c>
      <c r="O129" s="90"/>
      <c r="P129" s="229">
        <f>O129*H129</f>
        <v>0</v>
      </c>
      <c r="Q129" s="229">
        <v>0.00042000000000000002</v>
      </c>
      <c r="R129" s="229">
        <f>Q129*H129</f>
        <v>0.0252</v>
      </c>
      <c r="S129" s="229">
        <v>0</v>
      </c>
      <c r="T129" s="23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31" t="s">
        <v>131</v>
      </c>
      <c r="AT129" s="231" t="s">
        <v>110</v>
      </c>
      <c r="AU129" s="231" t="s">
        <v>122</v>
      </c>
      <c r="AY129" s="15" t="s">
        <v>113</v>
      </c>
      <c r="BE129" s="232">
        <f>IF(N129="základná",J129,0)</f>
        <v>0</v>
      </c>
      <c r="BF129" s="232">
        <f>IF(N129="znížená",J129,0)</f>
        <v>0</v>
      </c>
      <c r="BG129" s="232">
        <f>IF(N129="zákl. prenesená",J129,0)</f>
        <v>0</v>
      </c>
      <c r="BH129" s="232">
        <f>IF(N129="zníž. prenesená",J129,0)</f>
        <v>0</v>
      </c>
      <c r="BI129" s="232">
        <f>IF(N129="nulová",J129,0)</f>
        <v>0</v>
      </c>
      <c r="BJ129" s="15" t="s">
        <v>122</v>
      </c>
      <c r="BK129" s="232">
        <f>ROUND(I129*H129,2)</f>
        <v>0</v>
      </c>
      <c r="BL129" s="15" t="s">
        <v>131</v>
      </c>
      <c r="BM129" s="231" t="s">
        <v>143</v>
      </c>
    </row>
    <row r="130" s="2" customFormat="1" ht="16.5" customHeight="1">
      <c r="A130" s="36"/>
      <c r="B130" s="37"/>
      <c r="C130" s="219" t="s">
        <v>144</v>
      </c>
      <c r="D130" s="219" t="s">
        <v>117</v>
      </c>
      <c r="E130" s="220" t="s">
        <v>145</v>
      </c>
      <c r="F130" s="221" t="s">
        <v>146</v>
      </c>
      <c r="G130" s="222" t="s">
        <v>147</v>
      </c>
      <c r="H130" s="223">
        <v>1</v>
      </c>
      <c r="I130" s="224"/>
      <c r="J130" s="225">
        <f>ROUND(I130*H130,2)</f>
        <v>0</v>
      </c>
      <c r="K130" s="226"/>
      <c r="L130" s="42"/>
      <c r="M130" s="227" t="s">
        <v>1</v>
      </c>
      <c r="N130" s="228" t="s">
        <v>41</v>
      </c>
      <c r="O130" s="90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31" t="s">
        <v>121</v>
      </c>
      <c r="AT130" s="231" t="s">
        <v>117</v>
      </c>
      <c r="AU130" s="231" t="s">
        <v>122</v>
      </c>
      <c r="AY130" s="15" t="s">
        <v>113</v>
      </c>
      <c r="BE130" s="232">
        <f>IF(N130="základná",J130,0)</f>
        <v>0</v>
      </c>
      <c r="BF130" s="232">
        <f>IF(N130="znížená",J130,0)</f>
        <v>0</v>
      </c>
      <c r="BG130" s="232">
        <f>IF(N130="zákl. prenesená",J130,0)</f>
        <v>0</v>
      </c>
      <c r="BH130" s="232">
        <f>IF(N130="zníž. prenesená",J130,0)</f>
        <v>0</v>
      </c>
      <c r="BI130" s="232">
        <f>IF(N130="nulová",J130,0)</f>
        <v>0</v>
      </c>
      <c r="BJ130" s="15" t="s">
        <v>122</v>
      </c>
      <c r="BK130" s="232">
        <f>ROUND(I130*H130,2)</f>
        <v>0</v>
      </c>
      <c r="BL130" s="15" t="s">
        <v>121</v>
      </c>
      <c r="BM130" s="231" t="s">
        <v>148</v>
      </c>
    </row>
    <row r="131" s="2" customFormat="1" ht="24.15" customHeight="1">
      <c r="A131" s="36"/>
      <c r="B131" s="37"/>
      <c r="C131" s="233" t="s">
        <v>131</v>
      </c>
      <c r="D131" s="233" t="s">
        <v>110</v>
      </c>
      <c r="E131" s="234" t="s">
        <v>149</v>
      </c>
      <c r="F131" s="235" t="s">
        <v>150</v>
      </c>
      <c r="G131" s="236" t="s">
        <v>147</v>
      </c>
      <c r="H131" s="237">
        <v>1</v>
      </c>
      <c r="I131" s="238"/>
      <c r="J131" s="239">
        <f>ROUND(I131*H131,2)</f>
        <v>0</v>
      </c>
      <c r="K131" s="240"/>
      <c r="L131" s="241"/>
      <c r="M131" s="242" t="s">
        <v>1</v>
      </c>
      <c r="N131" s="243" t="s">
        <v>41</v>
      </c>
      <c r="O131" s="90"/>
      <c r="P131" s="229">
        <f>O131*H131</f>
        <v>0</v>
      </c>
      <c r="Q131" s="229">
        <v>0.0050000000000000001</v>
      </c>
      <c r="R131" s="229">
        <f>Q131*H131</f>
        <v>0.0050000000000000001</v>
      </c>
      <c r="S131" s="229">
        <v>0</v>
      </c>
      <c r="T131" s="23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31" t="s">
        <v>131</v>
      </c>
      <c r="AT131" s="231" t="s">
        <v>110</v>
      </c>
      <c r="AU131" s="231" t="s">
        <v>122</v>
      </c>
      <c r="AY131" s="15" t="s">
        <v>113</v>
      </c>
      <c r="BE131" s="232">
        <f>IF(N131="základná",J131,0)</f>
        <v>0</v>
      </c>
      <c r="BF131" s="232">
        <f>IF(N131="znížená",J131,0)</f>
        <v>0</v>
      </c>
      <c r="BG131" s="232">
        <f>IF(N131="zákl. prenesená",J131,0)</f>
        <v>0</v>
      </c>
      <c r="BH131" s="232">
        <f>IF(N131="zníž. prenesená",J131,0)</f>
        <v>0</v>
      </c>
      <c r="BI131" s="232">
        <f>IF(N131="nulová",J131,0)</f>
        <v>0</v>
      </c>
      <c r="BJ131" s="15" t="s">
        <v>122</v>
      </c>
      <c r="BK131" s="232">
        <f>ROUND(I131*H131,2)</f>
        <v>0</v>
      </c>
      <c r="BL131" s="15" t="s">
        <v>131</v>
      </c>
      <c r="BM131" s="231" t="s">
        <v>151</v>
      </c>
    </row>
    <row r="132" s="2" customFormat="1" ht="16.5" customHeight="1">
      <c r="A132" s="36"/>
      <c r="B132" s="37"/>
      <c r="C132" s="219" t="s">
        <v>152</v>
      </c>
      <c r="D132" s="219" t="s">
        <v>117</v>
      </c>
      <c r="E132" s="220" t="s">
        <v>153</v>
      </c>
      <c r="F132" s="221" t="s">
        <v>154</v>
      </c>
      <c r="G132" s="222" t="s">
        <v>147</v>
      </c>
      <c r="H132" s="223">
        <v>3</v>
      </c>
      <c r="I132" s="224"/>
      <c r="J132" s="225">
        <f>ROUND(I132*H132,2)</f>
        <v>0</v>
      </c>
      <c r="K132" s="226"/>
      <c r="L132" s="42"/>
      <c r="M132" s="227" t="s">
        <v>1</v>
      </c>
      <c r="N132" s="228" t="s">
        <v>41</v>
      </c>
      <c r="O132" s="90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31" t="s">
        <v>121</v>
      </c>
      <c r="AT132" s="231" t="s">
        <v>117</v>
      </c>
      <c r="AU132" s="231" t="s">
        <v>122</v>
      </c>
      <c r="AY132" s="15" t="s">
        <v>113</v>
      </c>
      <c r="BE132" s="232">
        <f>IF(N132="základná",J132,0)</f>
        <v>0</v>
      </c>
      <c r="BF132" s="232">
        <f>IF(N132="znížená",J132,0)</f>
        <v>0</v>
      </c>
      <c r="BG132" s="232">
        <f>IF(N132="zákl. prenesená",J132,0)</f>
        <v>0</v>
      </c>
      <c r="BH132" s="232">
        <f>IF(N132="zníž. prenesená",J132,0)</f>
        <v>0</v>
      </c>
      <c r="BI132" s="232">
        <f>IF(N132="nulová",J132,0)</f>
        <v>0</v>
      </c>
      <c r="BJ132" s="15" t="s">
        <v>122</v>
      </c>
      <c r="BK132" s="232">
        <f>ROUND(I132*H132,2)</f>
        <v>0</v>
      </c>
      <c r="BL132" s="15" t="s">
        <v>121</v>
      </c>
      <c r="BM132" s="231" t="s">
        <v>155</v>
      </c>
    </row>
    <row r="133" s="2" customFormat="1" ht="16.5" customHeight="1">
      <c r="A133" s="36"/>
      <c r="B133" s="37"/>
      <c r="C133" s="233" t="s">
        <v>156</v>
      </c>
      <c r="D133" s="233" t="s">
        <v>110</v>
      </c>
      <c r="E133" s="234" t="s">
        <v>157</v>
      </c>
      <c r="F133" s="235" t="s">
        <v>158</v>
      </c>
      <c r="G133" s="236" t="s">
        <v>147</v>
      </c>
      <c r="H133" s="237">
        <v>3</v>
      </c>
      <c r="I133" s="238"/>
      <c r="J133" s="239">
        <f>ROUND(I133*H133,2)</f>
        <v>0</v>
      </c>
      <c r="K133" s="240"/>
      <c r="L133" s="241"/>
      <c r="M133" s="242" t="s">
        <v>1</v>
      </c>
      <c r="N133" s="243" t="s">
        <v>41</v>
      </c>
      <c r="O133" s="90"/>
      <c r="P133" s="229">
        <f>O133*H133</f>
        <v>0</v>
      </c>
      <c r="Q133" s="229">
        <v>0.00012999999999999999</v>
      </c>
      <c r="R133" s="229">
        <f>Q133*H133</f>
        <v>0.00038999999999999994</v>
      </c>
      <c r="S133" s="229">
        <v>0</v>
      </c>
      <c r="T133" s="23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31" t="s">
        <v>131</v>
      </c>
      <c r="AT133" s="231" t="s">
        <v>110</v>
      </c>
      <c r="AU133" s="231" t="s">
        <v>122</v>
      </c>
      <c r="AY133" s="15" t="s">
        <v>113</v>
      </c>
      <c r="BE133" s="232">
        <f>IF(N133="základná",J133,0)</f>
        <v>0</v>
      </c>
      <c r="BF133" s="232">
        <f>IF(N133="znížená",J133,0)</f>
        <v>0</v>
      </c>
      <c r="BG133" s="232">
        <f>IF(N133="zákl. prenesená",J133,0)</f>
        <v>0</v>
      </c>
      <c r="BH133" s="232">
        <f>IF(N133="zníž. prenesená",J133,0)</f>
        <v>0</v>
      </c>
      <c r="BI133" s="232">
        <f>IF(N133="nulová",J133,0)</f>
        <v>0</v>
      </c>
      <c r="BJ133" s="15" t="s">
        <v>122</v>
      </c>
      <c r="BK133" s="232">
        <f>ROUND(I133*H133,2)</f>
        <v>0</v>
      </c>
      <c r="BL133" s="15" t="s">
        <v>131</v>
      </c>
      <c r="BM133" s="231" t="s">
        <v>159</v>
      </c>
    </row>
    <row r="134" s="2" customFormat="1" ht="24.15" customHeight="1">
      <c r="A134" s="36"/>
      <c r="B134" s="37"/>
      <c r="C134" s="219" t="s">
        <v>112</v>
      </c>
      <c r="D134" s="219" t="s">
        <v>117</v>
      </c>
      <c r="E134" s="220" t="s">
        <v>160</v>
      </c>
      <c r="F134" s="221" t="s">
        <v>161</v>
      </c>
      <c r="G134" s="222" t="s">
        <v>120</v>
      </c>
      <c r="H134" s="223">
        <v>50</v>
      </c>
      <c r="I134" s="224"/>
      <c r="J134" s="225">
        <f>ROUND(I134*H134,2)</f>
        <v>0</v>
      </c>
      <c r="K134" s="226"/>
      <c r="L134" s="42"/>
      <c r="M134" s="227" t="s">
        <v>1</v>
      </c>
      <c r="N134" s="228" t="s">
        <v>41</v>
      </c>
      <c r="O134" s="90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31" t="s">
        <v>121</v>
      </c>
      <c r="AT134" s="231" t="s">
        <v>117</v>
      </c>
      <c r="AU134" s="231" t="s">
        <v>122</v>
      </c>
      <c r="AY134" s="15" t="s">
        <v>113</v>
      </c>
      <c r="BE134" s="232">
        <f>IF(N134="základná",J134,0)</f>
        <v>0</v>
      </c>
      <c r="BF134" s="232">
        <f>IF(N134="znížená",J134,0)</f>
        <v>0</v>
      </c>
      <c r="BG134" s="232">
        <f>IF(N134="zákl. prenesená",J134,0)</f>
        <v>0</v>
      </c>
      <c r="BH134" s="232">
        <f>IF(N134="zníž. prenesená",J134,0)</f>
        <v>0</v>
      </c>
      <c r="BI134" s="232">
        <f>IF(N134="nulová",J134,0)</f>
        <v>0</v>
      </c>
      <c r="BJ134" s="15" t="s">
        <v>122</v>
      </c>
      <c r="BK134" s="232">
        <f>ROUND(I134*H134,2)</f>
        <v>0</v>
      </c>
      <c r="BL134" s="15" t="s">
        <v>121</v>
      </c>
      <c r="BM134" s="231" t="s">
        <v>162</v>
      </c>
    </row>
    <row r="135" s="2" customFormat="1" ht="24.15" customHeight="1">
      <c r="A135" s="36"/>
      <c r="B135" s="37"/>
      <c r="C135" s="233" t="s">
        <v>163</v>
      </c>
      <c r="D135" s="233" t="s">
        <v>110</v>
      </c>
      <c r="E135" s="234" t="s">
        <v>164</v>
      </c>
      <c r="F135" s="235" t="s">
        <v>165</v>
      </c>
      <c r="G135" s="236" t="s">
        <v>120</v>
      </c>
      <c r="H135" s="237">
        <v>50</v>
      </c>
      <c r="I135" s="238"/>
      <c r="J135" s="239">
        <f>ROUND(I135*H135,2)</f>
        <v>0</v>
      </c>
      <c r="K135" s="240"/>
      <c r="L135" s="241"/>
      <c r="M135" s="242" t="s">
        <v>1</v>
      </c>
      <c r="N135" s="243" t="s">
        <v>41</v>
      </c>
      <c r="O135" s="90"/>
      <c r="P135" s="229">
        <f>O135*H135</f>
        <v>0</v>
      </c>
      <c r="Q135" s="229">
        <v>0.00022000000000000001</v>
      </c>
      <c r="R135" s="229">
        <f>Q135*H135</f>
        <v>0.011000000000000001</v>
      </c>
      <c r="S135" s="229">
        <v>0</v>
      </c>
      <c r="T135" s="23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31" t="s">
        <v>131</v>
      </c>
      <c r="AT135" s="231" t="s">
        <v>110</v>
      </c>
      <c r="AU135" s="231" t="s">
        <v>122</v>
      </c>
      <c r="AY135" s="15" t="s">
        <v>113</v>
      </c>
      <c r="BE135" s="232">
        <f>IF(N135="základná",J135,0)</f>
        <v>0</v>
      </c>
      <c r="BF135" s="232">
        <f>IF(N135="znížená",J135,0)</f>
        <v>0</v>
      </c>
      <c r="BG135" s="232">
        <f>IF(N135="zákl. prenesená",J135,0)</f>
        <v>0</v>
      </c>
      <c r="BH135" s="232">
        <f>IF(N135="zníž. prenesená",J135,0)</f>
        <v>0</v>
      </c>
      <c r="BI135" s="232">
        <f>IF(N135="nulová",J135,0)</f>
        <v>0</v>
      </c>
      <c r="BJ135" s="15" t="s">
        <v>122</v>
      </c>
      <c r="BK135" s="232">
        <f>ROUND(I135*H135,2)</f>
        <v>0</v>
      </c>
      <c r="BL135" s="15" t="s">
        <v>131</v>
      </c>
      <c r="BM135" s="231" t="s">
        <v>166</v>
      </c>
    </row>
    <row r="136" s="2" customFormat="1" ht="24.15" customHeight="1">
      <c r="A136" s="36"/>
      <c r="B136" s="37"/>
      <c r="C136" s="219" t="s">
        <v>167</v>
      </c>
      <c r="D136" s="219" t="s">
        <v>117</v>
      </c>
      <c r="E136" s="220" t="s">
        <v>168</v>
      </c>
      <c r="F136" s="221" t="s">
        <v>169</v>
      </c>
      <c r="G136" s="222" t="s">
        <v>120</v>
      </c>
      <c r="H136" s="223">
        <v>3</v>
      </c>
      <c r="I136" s="224"/>
      <c r="J136" s="225">
        <f>ROUND(I136*H136,2)</f>
        <v>0</v>
      </c>
      <c r="K136" s="226"/>
      <c r="L136" s="42"/>
      <c r="M136" s="227" t="s">
        <v>1</v>
      </c>
      <c r="N136" s="228" t="s">
        <v>41</v>
      </c>
      <c r="O136" s="90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31" t="s">
        <v>121</v>
      </c>
      <c r="AT136" s="231" t="s">
        <v>117</v>
      </c>
      <c r="AU136" s="231" t="s">
        <v>122</v>
      </c>
      <c r="AY136" s="15" t="s">
        <v>113</v>
      </c>
      <c r="BE136" s="232">
        <f>IF(N136="základná",J136,0)</f>
        <v>0</v>
      </c>
      <c r="BF136" s="232">
        <f>IF(N136="znížená",J136,0)</f>
        <v>0</v>
      </c>
      <c r="BG136" s="232">
        <f>IF(N136="zákl. prenesená",J136,0)</f>
        <v>0</v>
      </c>
      <c r="BH136" s="232">
        <f>IF(N136="zníž. prenesená",J136,0)</f>
        <v>0</v>
      </c>
      <c r="BI136" s="232">
        <f>IF(N136="nulová",J136,0)</f>
        <v>0</v>
      </c>
      <c r="BJ136" s="15" t="s">
        <v>122</v>
      </c>
      <c r="BK136" s="232">
        <f>ROUND(I136*H136,2)</f>
        <v>0</v>
      </c>
      <c r="BL136" s="15" t="s">
        <v>121</v>
      </c>
      <c r="BM136" s="231" t="s">
        <v>170</v>
      </c>
    </row>
    <row r="137" s="2" customFormat="1" ht="24.15" customHeight="1">
      <c r="A137" s="36"/>
      <c r="B137" s="37"/>
      <c r="C137" s="233" t="s">
        <v>171</v>
      </c>
      <c r="D137" s="233" t="s">
        <v>110</v>
      </c>
      <c r="E137" s="234" t="s">
        <v>172</v>
      </c>
      <c r="F137" s="235" t="s">
        <v>173</v>
      </c>
      <c r="G137" s="236" t="s">
        <v>120</v>
      </c>
      <c r="H137" s="237">
        <v>3</v>
      </c>
      <c r="I137" s="238"/>
      <c r="J137" s="239">
        <f>ROUND(I137*H137,2)</f>
        <v>0</v>
      </c>
      <c r="K137" s="240"/>
      <c r="L137" s="241"/>
      <c r="M137" s="242" t="s">
        <v>1</v>
      </c>
      <c r="N137" s="243" t="s">
        <v>41</v>
      </c>
      <c r="O137" s="90"/>
      <c r="P137" s="229">
        <f>O137*H137</f>
        <v>0</v>
      </c>
      <c r="Q137" s="229">
        <v>0.001619</v>
      </c>
      <c r="R137" s="229">
        <f>Q137*H137</f>
        <v>0.0048570000000000002</v>
      </c>
      <c r="S137" s="229">
        <v>0</v>
      </c>
      <c r="T137" s="23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31" t="s">
        <v>131</v>
      </c>
      <c r="AT137" s="231" t="s">
        <v>110</v>
      </c>
      <c r="AU137" s="231" t="s">
        <v>122</v>
      </c>
      <c r="AY137" s="15" t="s">
        <v>113</v>
      </c>
      <c r="BE137" s="232">
        <f>IF(N137="základná",J137,0)</f>
        <v>0</v>
      </c>
      <c r="BF137" s="232">
        <f>IF(N137="znížená",J137,0)</f>
        <v>0</v>
      </c>
      <c r="BG137" s="232">
        <f>IF(N137="zákl. prenesená",J137,0)</f>
        <v>0</v>
      </c>
      <c r="BH137" s="232">
        <f>IF(N137="zníž. prenesená",J137,0)</f>
        <v>0</v>
      </c>
      <c r="BI137" s="232">
        <f>IF(N137="nulová",J137,0)</f>
        <v>0</v>
      </c>
      <c r="BJ137" s="15" t="s">
        <v>122</v>
      </c>
      <c r="BK137" s="232">
        <f>ROUND(I137*H137,2)</f>
        <v>0</v>
      </c>
      <c r="BL137" s="15" t="s">
        <v>131</v>
      </c>
      <c r="BM137" s="231" t="s">
        <v>174</v>
      </c>
    </row>
    <row r="138" s="12" customFormat="1" ht="22.8" customHeight="1">
      <c r="A138" s="12"/>
      <c r="B138" s="203"/>
      <c r="C138" s="204"/>
      <c r="D138" s="205" t="s">
        <v>74</v>
      </c>
      <c r="E138" s="217" t="s">
        <v>175</v>
      </c>
      <c r="F138" s="217" t="s">
        <v>176</v>
      </c>
      <c r="G138" s="204"/>
      <c r="H138" s="204"/>
      <c r="I138" s="207"/>
      <c r="J138" s="218">
        <f>BK138</f>
        <v>0</v>
      </c>
      <c r="K138" s="204"/>
      <c r="L138" s="209"/>
      <c r="M138" s="210"/>
      <c r="N138" s="211"/>
      <c r="O138" s="211"/>
      <c r="P138" s="212">
        <f>SUM(P139:P195)</f>
        <v>0</v>
      </c>
      <c r="Q138" s="211"/>
      <c r="R138" s="212">
        <f>SUM(R139:R195)</f>
        <v>0.26197999999999994</v>
      </c>
      <c r="S138" s="211"/>
      <c r="T138" s="213">
        <f>SUM(T139:T195)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112</v>
      </c>
      <c r="AT138" s="215" t="s">
        <v>74</v>
      </c>
      <c r="AU138" s="215" t="s">
        <v>83</v>
      </c>
      <c r="AY138" s="214" t="s">
        <v>113</v>
      </c>
      <c r="BK138" s="216">
        <f>SUM(BK139:BK195)</f>
        <v>0</v>
      </c>
    </row>
    <row r="139" s="2" customFormat="1" ht="16.5" customHeight="1">
      <c r="A139" s="36"/>
      <c r="B139" s="37"/>
      <c r="C139" s="219" t="s">
        <v>177</v>
      </c>
      <c r="D139" s="219" t="s">
        <v>117</v>
      </c>
      <c r="E139" s="220" t="s">
        <v>178</v>
      </c>
      <c r="F139" s="221" t="s">
        <v>179</v>
      </c>
      <c r="G139" s="222" t="s">
        <v>147</v>
      </c>
      <c r="H139" s="223">
        <v>30</v>
      </c>
      <c r="I139" s="224"/>
      <c r="J139" s="225">
        <f>ROUND(I139*H139,2)</f>
        <v>0</v>
      </c>
      <c r="K139" s="226"/>
      <c r="L139" s="42"/>
      <c r="M139" s="227" t="s">
        <v>1</v>
      </c>
      <c r="N139" s="228" t="s">
        <v>41</v>
      </c>
      <c r="O139" s="90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31" t="s">
        <v>121</v>
      </c>
      <c r="AT139" s="231" t="s">
        <v>117</v>
      </c>
      <c r="AU139" s="231" t="s">
        <v>122</v>
      </c>
      <c r="AY139" s="15" t="s">
        <v>113</v>
      </c>
      <c r="BE139" s="232">
        <f>IF(N139="základná",J139,0)</f>
        <v>0</v>
      </c>
      <c r="BF139" s="232">
        <f>IF(N139="znížená",J139,0)</f>
        <v>0</v>
      </c>
      <c r="BG139" s="232">
        <f>IF(N139="zákl. prenesená",J139,0)</f>
        <v>0</v>
      </c>
      <c r="BH139" s="232">
        <f>IF(N139="zníž. prenesená",J139,0)</f>
        <v>0</v>
      </c>
      <c r="BI139" s="232">
        <f>IF(N139="nulová",J139,0)</f>
        <v>0</v>
      </c>
      <c r="BJ139" s="15" t="s">
        <v>122</v>
      </c>
      <c r="BK139" s="232">
        <f>ROUND(I139*H139,2)</f>
        <v>0</v>
      </c>
      <c r="BL139" s="15" t="s">
        <v>121</v>
      </c>
      <c r="BM139" s="231" t="s">
        <v>180</v>
      </c>
    </row>
    <row r="140" s="2" customFormat="1" ht="24.15" customHeight="1">
      <c r="A140" s="36"/>
      <c r="B140" s="37"/>
      <c r="C140" s="233" t="s">
        <v>181</v>
      </c>
      <c r="D140" s="233" t="s">
        <v>110</v>
      </c>
      <c r="E140" s="234" t="s">
        <v>182</v>
      </c>
      <c r="F140" s="235" t="s">
        <v>183</v>
      </c>
      <c r="G140" s="236" t="s">
        <v>147</v>
      </c>
      <c r="H140" s="237">
        <v>30</v>
      </c>
      <c r="I140" s="238"/>
      <c r="J140" s="239">
        <f>ROUND(I140*H140,2)</f>
        <v>0</v>
      </c>
      <c r="K140" s="240"/>
      <c r="L140" s="241"/>
      <c r="M140" s="242" t="s">
        <v>1</v>
      </c>
      <c r="N140" s="243" t="s">
        <v>41</v>
      </c>
      <c r="O140" s="90"/>
      <c r="P140" s="229">
        <f>O140*H140</f>
        <v>0</v>
      </c>
      <c r="Q140" s="229">
        <v>0.0024399999999999999</v>
      </c>
      <c r="R140" s="229">
        <f>Q140*H140</f>
        <v>0.073200000000000001</v>
      </c>
      <c r="S140" s="229">
        <v>0</v>
      </c>
      <c r="T140" s="23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31" t="s">
        <v>131</v>
      </c>
      <c r="AT140" s="231" t="s">
        <v>110</v>
      </c>
      <c r="AU140" s="231" t="s">
        <v>122</v>
      </c>
      <c r="AY140" s="15" t="s">
        <v>113</v>
      </c>
      <c r="BE140" s="232">
        <f>IF(N140="základná",J140,0)</f>
        <v>0</v>
      </c>
      <c r="BF140" s="232">
        <f>IF(N140="znížená",J140,0)</f>
        <v>0</v>
      </c>
      <c r="BG140" s="232">
        <f>IF(N140="zákl. prenesená",J140,0)</f>
        <v>0</v>
      </c>
      <c r="BH140" s="232">
        <f>IF(N140="zníž. prenesená",J140,0)</f>
        <v>0</v>
      </c>
      <c r="BI140" s="232">
        <f>IF(N140="nulová",J140,0)</f>
        <v>0</v>
      </c>
      <c r="BJ140" s="15" t="s">
        <v>122</v>
      </c>
      <c r="BK140" s="232">
        <f>ROUND(I140*H140,2)</f>
        <v>0</v>
      </c>
      <c r="BL140" s="15" t="s">
        <v>131</v>
      </c>
      <c r="BM140" s="231" t="s">
        <v>184</v>
      </c>
    </row>
    <row r="141" s="2" customFormat="1" ht="16.5" customHeight="1">
      <c r="A141" s="36"/>
      <c r="B141" s="37"/>
      <c r="C141" s="233" t="s">
        <v>185</v>
      </c>
      <c r="D141" s="233" t="s">
        <v>110</v>
      </c>
      <c r="E141" s="234" t="s">
        <v>186</v>
      </c>
      <c r="F141" s="235" t="s">
        <v>187</v>
      </c>
      <c r="G141" s="236" t="s">
        <v>147</v>
      </c>
      <c r="H141" s="237">
        <v>60</v>
      </c>
      <c r="I141" s="238"/>
      <c r="J141" s="239">
        <f>ROUND(I141*H141,2)</f>
        <v>0</v>
      </c>
      <c r="K141" s="240"/>
      <c r="L141" s="241"/>
      <c r="M141" s="242" t="s">
        <v>1</v>
      </c>
      <c r="N141" s="243" t="s">
        <v>41</v>
      </c>
      <c r="O141" s="90"/>
      <c r="P141" s="229">
        <f>O141*H141</f>
        <v>0</v>
      </c>
      <c r="Q141" s="229">
        <v>0.00020000000000000001</v>
      </c>
      <c r="R141" s="229">
        <f>Q141*H141</f>
        <v>0.012</v>
      </c>
      <c r="S141" s="229">
        <v>0</v>
      </c>
      <c r="T141" s="23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31" t="s">
        <v>131</v>
      </c>
      <c r="AT141" s="231" t="s">
        <v>110</v>
      </c>
      <c r="AU141" s="231" t="s">
        <v>122</v>
      </c>
      <c r="AY141" s="15" t="s">
        <v>113</v>
      </c>
      <c r="BE141" s="232">
        <f>IF(N141="základná",J141,0)</f>
        <v>0</v>
      </c>
      <c r="BF141" s="232">
        <f>IF(N141="znížená",J141,0)</f>
        <v>0</v>
      </c>
      <c r="BG141" s="232">
        <f>IF(N141="zákl. prenesená",J141,0)</f>
        <v>0</v>
      </c>
      <c r="BH141" s="232">
        <f>IF(N141="zníž. prenesená",J141,0)</f>
        <v>0</v>
      </c>
      <c r="BI141" s="232">
        <f>IF(N141="nulová",J141,0)</f>
        <v>0</v>
      </c>
      <c r="BJ141" s="15" t="s">
        <v>122</v>
      </c>
      <c r="BK141" s="232">
        <f>ROUND(I141*H141,2)</f>
        <v>0</v>
      </c>
      <c r="BL141" s="15" t="s">
        <v>131</v>
      </c>
      <c r="BM141" s="231" t="s">
        <v>188</v>
      </c>
    </row>
    <row r="142" s="2" customFormat="1" ht="16.5" customHeight="1">
      <c r="A142" s="36"/>
      <c r="B142" s="37"/>
      <c r="C142" s="219" t="s">
        <v>189</v>
      </c>
      <c r="D142" s="219" t="s">
        <v>117</v>
      </c>
      <c r="E142" s="220" t="s">
        <v>190</v>
      </c>
      <c r="F142" s="221" t="s">
        <v>191</v>
      </c>
      <c r="G142" s="222" t="s">
        <v>147</v>
      </c>
      <c r="H142" s="223">
        <v>3</v>
      </c>
      <c r="I142" s="224"/>
      <c r="J142" s="225">
        <f>ROUND(I142*H142,2)</f>
        <v>0</v>
      </c>
      <c r="K142" s="226"/>
      <c r="L142" s="42"/>
      <c r="M142" s="227" t="s">
        <v>1</v>
      </c>
      <c r="N142" s="228" t="s">
        <v>41</v>
      </c>
      <c r="O142" s="90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31" t="s">
        <v>121</v>
      </c>
      <c r="AT142" s="231" t="s">
        <v>117</v>
      </c>
      <c r="AU142" s="231" t="s">
        <v>122</v>
      </c>
      <c r="AY142" s="15" t="s">
        <v>113</v>
      </c>
      <c r="BE142" s="232">
        <f>IF(N142="základná",J142,0)</f>
        <v>0</v>
      </c>
      <c r="BF142" s="232">
        <f>IF(N142="znížená",J142,0)</f>
        <v>0</v>
      </c>
      <c r="BG142" s="232">
        <f>IF(N142="zákl. prenesená",J142,0)</f>
        <v>0</v>
      </c>
      <c r="BH142" s="232">
        <f>IF(N142="zníž. prenesená",J142,0)</f>
        <v>0</v>
      </c>
      <c r="BI142" s="232">
        <f>IF(N142="nulová",J142,0)</f>
        <v>0</v>
      </c>
      <c r="BJ142" s="15" t="s">
        <v>122</v>
      </c>
      <c r="BK142" s="232">
        <f>ROUND(I142*H142,2)</f>
        <v>0</v>
      </c>
      <c r="BL142" s="15" t="s">
        <v>121</v>
      </c>
      <c r="BM142" s="231" t="s">
        <v>192</v>
      </c>
    </row>
    <row r="143" s="2" customFormat="1" ht="16.5" customHeight="1">
      <c r="A143" s="36"/>
      <c r="B143" s="37"/>
      <c r="C143" s="233" t="s">
        <v>193</v>
      </c>
      <c r="D143" s="233" t="s">
        <v>110</v>
      </c>
      <c r="E143" s="234" t="s">
        <v>194</v>
      </c>
      <c r="F143" s="235" t="s">
        <v>195</v>
      </c>
      <c r="G143" s="236" t="s">
        <v>147</v>
      </c>
      <c r="H143" s="237">
        <v>3</v>
      </c>
      <c r="I143" s="238"/>
      <c r="J143" s="239">
        <f>ROUND(I143*H143,2)</f>
        <v>0</v>
      </c>
      <c r="K143" s="240"/>
      <c r="L143" s="241"/>
      <c r="M143" s="242" t="s">
        <v>1</v>
      </c>
      <c r="N143" s="243" t="s">
        <v>41</v>
      </c>
      <c r="O143" s="90"/>
      <c r="P143" s="229">
        <f>O143*H143</f>
        <v>0</v>
      </c>
      <c r="Q143" s="229">
        <v>0.0011999999999999999</v>
      </c>
      <c r="R143" s="229">
        <f>Q143*H143</f>
        <v>0.0035999999999999999</v>
      </c>
      <c r="S143" s="229">
        <v>0</v>
      </c>
      <c r="T143" s="23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31" t="s">
        <v>131</v>
      </c>
      <c r="AT143" s="231" t="s">
        <v>110</v>
      </c>
      <c r="AU143" s="231" t="s">
        <v>122</v>
      </c>
      <c r="AY143" s="15" t="s">
        <v>113</v>
      </c>
      <c r="BE143" s="232">
        <f>IF(N143="základná",J143,0)</f>
        <v>0</v>
      </c>
      <c r="BF143" s="232">
        <f>IF(N143="znížená",J143,0)</f>
        <v>0</v>
      </c>
      <c r="BG143" s="232">
        <f>IF(N143="zákl. prenesená",J143,0)</f>
        <v>0</v>
      </c>
      <c r="BH143" s="232">
        <f>IF(N143="zníž. prenesená",J143,0)</f>
        <v>0</v>
      </c>
      <c r="BI143" s="232">
        <f>IF(N143="nulová",J143,0)</f>
        <v>0</v>
      </c>
      <c r="BJ143" s="15" t="s">
        <v>122</v>
      </c>
      <c r="BK143" s="232">
        <f>ROUND(I143*H143,2)</f>
        <v>0</v>
      </c>
      <c r="BL143" s="15" t="s">
        <v>131</v>
      </c>
      <c r="BM143" s="231" t="s">
        <v>196</v>
      </c>
    </row>
    <row r="144" s="2" customFormat="1" ht="16.5" customHeight="1">
      <c r="A144" s="36"/>
      <c r="B144" s="37"/>
      <c r="C144" s="219" t="s">
        <v>197</v>
      </c>
      <c r="D144" s="219" t="s">
        <v>117</v>
      </c>
      <c r="E144" s="220" t="s">
        <v>198</v>
      </c>
      <c r="F144" s="221" t="s">
        <v>199</v>
      </c>
      <c r="G144" s="222" t="s">
        <v>147</v>
      </c>
      <c r="H144" s="223">
        <v>3</v>
      </c>
      <c r="I144" s="224"/>
      <c r="J144" s="225">
        <f>ROUND(I144*H144,2)</f>
        <v>0</v>
      </c>
      <c r="K144" s="226"/>
      <c r="L144" s="42"/>
      <c r="M144" s="227" t="s">
        <v>1</v>
      </c>
      <c r="N144" s="228" t="s">
        <v>41</v>
      </c>
      <c r="O144" s="90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31" t="s">
        <v>121</v>
      </c>
      <c r="AT144" s="231" t="s">
        <v>117</v>
      </c>
      <c r="AU144" s="231" t="s">
        <v>122</v>
      </c>
      <c r="AY144" s="15" t="s">
        <v>113</v>
      </c>
      <c r="BE144" s="232">
        <f>IF(N144="základná",J144,0)</f>
        <v>0</v>
      </c>
      <c r="BF144" s="232">
        <f>IF(N144="znížená",J144,0)</f>
        <v>0</v>
      </c>
      <c r="BG144" s="232">
        <f>IF(N144="zákl. prenesená",J144,0)</f>
        <v>0</v>
      </c>
      <c r="BH144" s="232">
        <f>IF(N144="zníž. prenesená",J144,0)</f>
        <v>0</v>
      </c>
      <c r="BI144" s="232">
        <f>IF(N144="nulová",J144,0)</f>
        <v>0</v>
      </c>
      <c r="BJ144" s="15" t="s">
        <v>122</v>
      </c>
      <c r="BK144" s="232">
        <f>ROUND(I144*H144,2)</f>
        <v>0</v>
      </c>
      <c r="BL144" s="15" t="s">
        <v>121</v>
      </c>
      <c r="BM144" s="231" t="s">
        <v>200</v>
      </c>
    </row>
    <row r="145" s="2" customFormat="1" ht="16.5" customHeight="1">
      <c r="A145" s="36"/>
      <c r="B145" s="37"/>
      <c r="C145" s="233" t="s">
        <v>201</v>
      </c>
      <c r="D145" s="233" t="s">
        <v>110</v>
      </c>
      <c r="E145" s="234" t="s">
        <v>202</v>
      </c>
      <c r="F145" s="235" t="s">
        <v>203</v>
      </c>
      <c r="G145" s="236" t="s">
        <v>147</v>
      </c>
      <c r="H145" s="237">
        <v>3</v>
      </c>
      <c r="I145" s="238"/>
      <c r="J145" s="239">
        <f>ROUND(I145*H145,2)</f>
        <v>0</v>
      </c>
      <c r="K145" s="240"/>
      <c r="L145" s="241"/>
      <c r="M145" s="242" t="s">
        <v>1</v>
      </c>
      <c r="N145" s="243" t="s">
        <v>41</v>
      </c>
      <c r="O145" s="90"/>
      <c r="P145" s="229">
        <f>O145*H145</f>
        <v>0</v>
      </c>
      <c r="Q145" s="229">
        <v>0.0115</v>
      </c>
      <c r="R145" s="229">
        <f>Q145*H145</f>
        <v>0.034500000000000003</v>
      </c>
      <c r="S145" s="229">
        <v>0</v>
      </c>
      <c r="T145" s="230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31" t="s">
        <v>131</v>
      </c>
      <c r="AT145" s="231" t="s">
        <v>110</v>
      </c>
      <c r="AU145" s="231" t="s">
        <v>122</v>
      </c>
      <c r="AY145" s="15" t="s">
        <v>113</v>
      </c>
      <c r="BE145" s="232">
        <f>IF(N145="základná",J145,0)</f>
        <v>0</v>
      </c>
      <c r="BF145" s="232">
        <f>IF(N145="znížená",J145,0)</f>
        <v>0</v>
      </c>
      <c r="BG145" s="232">
        <f>IF(N145="zákl. prenesená",J145,0)</f>
        <v>0</v>
      </c>
      <c r="BH145" s="232">
        <f>IF(N145="zníž. prenesená",J145,0)</f>
        <v>0</v>
      </c>
      <c r="BI145" s="232">
        <f>IF(N145="nulová",J145,0)</f>
        <v>0</v>
      </c>
      <c r="BJ145" s="15" t="s">
        <v>122</v>
      </c>
      <c r="BK145" s="232">
        <f>ROUND(I145*H145,2)</f>
        <v>0</v>
      </c>
      <c r="BL145" s="15" t="s">
        <v>131</v>
      </c>
      <c r="BM145" s="231" t="s">
        <v>204</v>
      </c>
    </row>
    <row r="146" s="2" customFormat="1" ht="33" customHeight="1">
      <c r="A146" s="36"/>
      <c r="B146" s="37"/>
      <c r="C146" s="219" t="s">
        <v>205</v>
      </c>
      <c r="D146" s="219" t="s">
        <v>117</v>
      </c>
      <c r="E146" s="220" t="s">
        <v>206</v>
      </c>
      <c r="F146" s="221" t="s">
        <v>207</v>
      </c>
      <c r="G146" s="222" t="s">
        <v>147</v>
      </c>
      <c r="H146" s="223">
        <v>4</v>
      </c>
      <c r="I146" s="224"/>
      <c r="J146" s="225">
        <f>ROUND(I146*H146,2)</f>
        <v>0</v>
      </c>
      <c r="K146" s="226"/>
      <c r="L146" s="42"/>
      <c r="M146" s="227" t="s">
        <v>1</v>
      </c>
      <c r="N146" s="228" t="s">
        <v>41</v>
      </c>
      <c r="O146" s="90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31" t="s">
        <v>121</v>
      </c>
      <c r="AT146" s="231" t="s">
        <v>117</v>
      </c>
      <c r="AU146" s="231" t="s">
        <v>122</v>
      </c>
      <c r="AY146" s="15" t="s">
        <v>113</v>
      </c>
      <c r="BE146" s="232">
        <f>IF(N146="základná",J146,0)</f>
        <v>0</v>
      </c>
      <c r="BF146" s="232">
        <f>IF(N146="znížená",J146,0)</f>
        <v>0</v>
      </c>
      <c r="BG146" s="232">
        <f>IF(N146="zákl. prenesená",J146,0)</f>
        <v>0</v>
      </c>
      <c r="BH146" s="232">
        <f>IF(N146="zníž. prenesená",J146,0)</f>
        <v>0</v>
      </c>
      <c r="BI146" s="232">
        <f>IF(N146="nulová",J146,0)</f>
        <v>0</v>
      </c>
      <c r="BJ146" s="15" t="s">
        <v>122</v>
      </c>
      <c r="BK146" s="232">
        <f>ROUND(I146*H146,2)</f>
        <v>0</v>
      </c>
      <c r="BL146" s="15" t="s">
        <v>121</v>
      </c>
      <c r="BM146" s="231" t="s">
        <v>208</v>
      </c>
    </row>
    <row r="147" s="2" customFormat="1" ht="16.5" customHeight="1">
      <c r="A147" s="36"/>
      <c r="B147" s="37"/>
      <c r="C147" s="233" t="s">
        <v>209</v>
      </c>
      <c r="D147" s="233" t="s">
        <v>110</v>
      </c>
      <c r="E147" s="234" t="s">
        <v>210</v>
      </c>
      <c r="F147" s="235" t="s">
        <v>211</v>
      </c>
      <c r="G147" s="236" t="s">
        <v>147</v>
      </c>
      <c r="H147" s="237">
        <v>4</v>
      </c>
      <c r="I147" s="238"/>
      <c r="J147" s="239">
        <f>ROUND(I147*H147,2)</f>
        <v>0</v>
      </c>
      <c r="K147" s="240"/>
      <c r="L147" s="241"/>
      <c r="M147" s="242" t="s">
        <v>1</v>
      </c>
      <c r="N147" s="243" t="s">
        <v>41</v>
      </c>
      <c r="O147" s="90"/>
      <c r="P147" s="229">
        <f>O147*H147</f>
        <v>0</v>
      </c>
      <c r="Q147" s="229">
        <v>0.00010000000000000001</v>
      </c>
      <c r="R147" s="229">
        <f>Q147*H147</f>
        <v>0.00040000000000000002</v>
      </c>
      <c r="S147" s="229">
        <v>0</v>
      </c>
      <c r="T147" s="23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31" t="s">
        <v>131</v>
      </c>
      <c r="AT147" s="231" t="s">
        <v>110</v>
      </c>
      <c r="AU147" s="231" t="s">
        <v>122</v>
      </c>
      <c r="AY147" s="15" t="s">
        <v>113</v>
      </c>
      <c r="BE147" s="232">
        <f>IF(N147="základná",J147,0)</f>
        <v>0</v>
      </c>
      <c r="BF147" s="232">
        <f>IF(N147="znížená",J147,0)</f>
        <v>0</v>
      </c>
      <c r="BG147" s="232">
        <f>IF(N147="zákl. prenesená",J147,0)</f>
        <v>0</v>
      </c>
      <c r="BH147" s="232">
        <f>IF(N147="zníž. prenesená",J147,0)</f>
        <v>0</v>
      </c>
      <c r="BI147" s="232">
        <f>IF(N147="nulová",J147,0)</f>
        <v>0</v>
      </c>
      <c r="BJ147" s="15" t="s">
        <v>122</v>
      </c>
      <c r="BK147" s="232">
        <f>ROUND(I147*H147,2)</f>
        <v>0</v>
      </c>
      <c r="BL147" s="15" t="s">
        <v>131</v>
      </c>
      <c r="BM147" s="231" t="s">
        <v>212</v>
      </c>
    </row>
    <row r="148" s="2" customFormat="1" ht="33" customHeight="1">
      <c r="A148" s="36"/>
      <c r="B148" s="37"/>
      <c r="C148" s="219" t="s">
        <v>213</v>
      </c>
      <c r="D148" s="219" t="s">
        <v>117</v>
      </c>
      <c r="E148" s="220" t="s">
        <v>214</v>
      </c>
      <c r="F148" s="221" t="s">
        <v>215</v>
      </c>
      <c r="G148" s="222" t="s">
        <v>147</v>
      </c>
      <c r="H148" s="223">
        <v>2</v>
      </c>
      <c r="I148" s="224"/>
      <c r="J148" s="225">
        <f>ROUND(I148*H148,2)</f>
        <v>0</v>
      </c>
      <c r="K148" s="226"/>
      <c r="L148" s="42"/>
      <c r="M148" s="227" t="s">
        <v>1</v>
      </c>
      <c r="N148" s="228" t="s">
        <v>41</v>
      </c>
      <c r="O148" s="90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31" t="s">
        <v>121</v>
      </c>
      <c r="AT148" s="231" t="s">
        <v>117</v>
      </c>
      <c r="AU148" s="231" t="s">
        <v>122</v>
      </c>
      <c r="AY148" s="15" t="s">
        <v>113</v>
      </c>
      <c r="BE148" s="232">
        <f>IF(N148="základná",J148,0)</f>
        <v>0</v>
      </c>
      <c r="BF148" s="232">
        <f>IF(N148="znížená",J148,0)</f>
        <v>0</v>
      </c>
      <c r="BG148" s="232">
        <f>IF(N148="zákl. prenesená",J148,0)</f>
        <v>0</v>
      </c>
      <c r="BH148" s="232">
        <f>IF(N148="zníž. prenesená",J148,0)</f>
        <v>0</v>
      </c>
      <c r="BI148" s="232">
        <f>IF(N148="nulová",J148,0)</f>
        <v>0</v>
      </c>
      <c r="BJ148" s="15" t="s">
        <v>122</v>
      </c>
      <c r="BK148" s="232">
        <f>ROUND(I148*H148,2)</f>
        <v>0</v>
      </c>
      <c r="BL148" s="15" t="s">
        <v>121</v>
      </c>
      <c r="BM148" s="231" t="s">
        <v>216</v>
      </c>
    </row>
    <row r="149" s="2" customFormat="1" ht="24.15" customHeight="1">
      <c r="A149" s="36"/>
      <c r="B149" s="37"/>
      <c r="C149" s="233" t="s">
        <v>217</v>
      </c>
      <c r="D149" s="233" t="s">
        <v>110</v>
      </c>
      <c r="E149" s="234" t="s">
        <v>218</v>
      </c>
      <c r="F149" s="235" t="s">
        <v>219</v>
      </c>
      <c r="G149" s="236" t="s">
        <v>147</v>
      </c>
      <c r="H149" s="237">
        <v>2</v>
      </c>
      <c r="I149" s="238"/>
      <c r="J149" s="239">
        <f>ROUND(I149*H149,2)</f>
        <v>0</v>
      </c>
      <c r="K149" s="240"/>
      <c r="L149" s="241"/>
      <c r="M149" s="242" t="s">
        <v>1</v>
      </c>
      <c r="N149" s="243" t="s">
        <v>41</v>
      </c>
      <c r="O149" s="90"/>
      <c r="P149" s="229">
        <f>O149*H149</f>
        <v>0</v>
      </c>
      <c r="Q149" s="229">
        <v>6.0000000000000002E-05</v>
      </c>
      <c r="R149" s="229">
        <f>Q149*H149</f>
        <v>0.00012</v>
      </c>
      <c r="S149" s="229">
        <v>0</v>
      </c>
      <c r="T149" s="23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31" t="s">
        <v>131</v>
      </c>
      <c r="AT149" s="231" t="s">
        <v>110</v>
      </c>
      <c r="AU149" s="231" t="s">
        <v>122</v>
      </c>
      <c r="AY149" s="15" t="s">
        <v>113</v>
      </c>
      <c r="BE149" s="232">
        <f>IF(N149="základná",J149,0)</f>
        <v>0</v>
      </c>
      <c r="BF149" s="232">
        <f>IF(N149="znížená",J149,0)</f>
        <v>0</v>
      </c>
      <c r="BG149" s="232">
        <f>IF(N149="zákl. prenesená",J149,0)</f>
        <v>0</v>
      </c>
      <c r="BH149" s="232">
        <f>IF(N149="zníž. prenesená",J149,0)</f>
        <v>0</v>
      </c>
      <c r="BI149" s="232">
        <f>IF(N149="nulová",J149,0)</f>
        <v>0</v>
      </c>
      <c r="BJ149" s="15" t="s">
        <v>122</v>
      </c>
      <c r="BK149" s="232">
        <f>ROUND(I149*H149,2)</f>
        <v>0</v>
      </c>
      <c r="BL149" s="15" t="s">
        <v>131</v>
      </c>
      <c r="BM149" s="231" t="s">
        <v>220</v>
      </c>
    </row>
    <row r="150" s="2" customFormat="1" ht="24.15" customHeight="1">
      <c r="A150" s="36"/>
      <c r="B150" s="37"/>
      <c r="C150" s="219" t="s">
        <v>221</v>
      </c>
      <c r="D150" s="219" t="s">
        <v>117</v>
      </c>
      <c r="E150" s="220" t="s">
        <v>222</v>
      </c>
      <c r="F150" s="221" t="s">
        <v>223</v>
      </c>
      <c r="G150" s="222" t="s">
        <v>147</v>
      </c>
      <c r="H150" s="223">
        <v>5</v>
      </c>
      <c r="I150" s="224"/>
      <c r="J150" s="225">
        <f>ROUND(I150*H150,2)</f>
        <v>0</v>
      </c>
      <c r="K150" s="226"/>
      <c r="L150" s="42"/>
      <c r="M150" s="227" t="s">
        <v>1</v>
      </c>
      <c r="N150" s="228" t="s">
        <v>41</v>
      </c>
      <c r="O150" s="90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31" t="s">
        <v>121</v>
      </c>
      <c r="AT150" s="231" t="s">
        <v>117</v>
      </c>
      <c r="AU150" s="231" t="s">
        <v>122</v>
      </c>
      <c r="AY150" s="15" t="s">
        <v>113</v>
      </c>
      <c r="BE150" s="232">
        <f>IF(N150="základná",J150,0)</f>
        <v>0</v>
      </c>
      <c r="BF150" s="232">
        <f>IF(N150="znížená",J150,0)</f>
        <v>0</v>
      </c>
      <c r="BG150" s="232">
        <f>IF(N150="zákl. prenesená",J150,0)</f>
        <v>0</v>
      </c>
      <c r="BH150" s="232">
        <f>IF(N150="zníž. prenesená",J150,0)</f>
        <v>0</v>
      </c>
      <c r="BI150" s="232">
        <f>IF(N150="nulová",J150,0)</f>
        <v>0</v>
      </c>
      <c r="BJ150" s="15" t="s">
        <v>122</v>
      </c>
      <c r="BK150" s="232">
        <f>ROUND(I150*H150,2)</f>
        <v>0</v>
      </c>
      <c r="BL150" s="15" t="s">
        <v>121</v>
      </c>
      <c r="BM150" s="231" t="s">
        <v>224</v>
      </c>
    </row>
    <row r="151" s="2" customFormat="1" ht="21.75" customHeight="1">
      <c r="A151" s="36"/>
      <c r="B151" s="37"/>
      <c r="C151" s="233" t="s">
        <v>225</v>
      </c>
      <c r="D151" s="233" t="s">
        <v>110</v>
      </c>
      <c r="E151" s="234" t="s">
        <v>226</v>
      </c>
      <c r="F151" s="235" t="s">
        <v>227</v>
      </c>
      <c r="G151" s="236" t="s">
        <v>147</v>
      </c>
      <c r="H151" s="237">
        <v>5</v>
      </c>
      <c r="I151" s="238"/>
      <c r="J151" s="239">
        <f>ROUND(I151*H151,2)</f>
        <v>0</v>
      </c>
      <c r="K151" s="240"/>
      <c r="L151" s="241"/>
      <c r="M151" s="242" t="s">
        <v>1</v>
      </c>
      <c r="N151" s="243" t="s">
        <v>41</v>
      </c>
      <c r="O151" s="90"/>
      <c r="P151" s="229">
        <f>O151*H151</f>
        <v>0</v>
      </c>
      <c r="Q151" s="229">
        <v>5.0000000000000002E-05</v>
      </c>
      <c r="R151" s="229">
        <f>Q151*H151</f>
        <v>0.00025000000000000001</v>
      </c>
      <c r="S151" s="229">
        <v>0</v>
      </c>
      <c r="T151" s="23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31" t="s">
        <v>131</v>
      </c>
      <c r="AT151" s="231" t="s">
        <v>110</v>
      </c>
      <c r="AU151" s="231" t="s">
        <v>122</v>
      </c>
      <c r="AY151" s="15" t="s">
        <v>113</v>
      </c>
      <c r="BE151" s="232">
        <f>IF(N151="základná",J151,0)</f>
        <v>0</v>
      </c>
      <c r="BF151" s="232">
        <f>IF(N151="znížená",J151,0)</f>
        <v>0</v>
      </c>
      <c r="BG151" s="232">
        <f>IF(N151="zákl. prenesená",J151,0)</f>
        <v>0</v>
      </c>
      <c r="BH151" s="232">
        <f>IF(N151="zníž. prenesená",J151,0)</f>
        <v>0</v>
      </c>
      <c r="BI151" s="232">
        <f>IF(N151="nulová",J151,0)</f>
        <v>0</v>
      </c>
      <c r="BJ151" s="15" t="s">
        <v>122</v>
      </c>
      <c r="BK151" s="232">
        <f>ROUND(I151*H151,2)</f>
        <v>0</v>
      </c>
      <c r="BL151" s="15" t="s">
        <v>131</v>
      </c>
      <c r="BM151" s="231" t="s">
        <v>228</v>
      </c>
    </row>
    <row r="152" s="2" customFormat="1" ht="24.15" customHeight="1">
      <c r="A152" s="36"/>
      <c r="B152" s="37"/>
      <c r="C152" s="219" t="s">
        <v>229</v>
      </c>
      <c r="D152" s="219" t="s">
        <v>117</v>
      </c>
      <c r="E152" s="220" t="s">
        <v>230</v>
      </c>
      <c r="F152" s="221" t="s">
        <v>231</v>
      </c>
      <c r="G152" s="222" t="s">
        <v>147</v>
      </c>
      <c r="H152" s="223">
        <v>1</v>
      </c>
      <c r="I152" s="224"/>
      <c r="J152" s="225">
        <f>ROUND(I152*H152,2)</f>
        <v>0</v>
      </c>
      <c r="K152" s="226"/>
      <c r="L152" s="42"/>
      <c r="M152" s="227" t="s">
        <v>1</v>
      </c>
      <c r="N152" s="228" t="s">
        <v>41</v>
      </c>
      <c r="O152" s="90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31" t="s">
        <v>121</v>
      </c>
      <c r="AT152" s="231" t="s">
        <v>117</v>
      </c>
      <c r="AU152" s="231" t="s">
        <v>122</v>
      </c>
      <c r="AY152" s="15" t="s">
        <v>113</v>
      </c>
      <c r="BE152" s="232">
        <f>IF(N152="základná",J152,0)</f>
        <v>0</v>
      </c>
      <c r="BF152" s="232">
        <f>IF(N152="znížená",J152,0)</f>
        <v>0</v>
      </c>
      <c r="BG152" s="232">
        <f>IF(N152="zákl. prenesená",J152,0)</f>
        <v>0</v>
      </c>
      <c r="BH152" s="232">
        <f>IF(N152="zníž. prenesená",J152,0)</f>
        <v>0</v>
      </c>
      <c r="BI152" s="232">
        <f>IF(N152="nulová",J152,0)</f>
        <v>0</v>
      </c>
      <c r="BJ152" s="15" t="s">
        <v>122</v>
      </c>
      <c r="BK152" s="232">
        <f>ROUND(I152*H152,2)</f>
        <v>0</v>
      </c>
      <c r="BL152" s="15" t="s">
        <v>121</v>
      </c>
      <c r="BM152" s="231" t="s">
        <v>232</v>
      </c>
    </row>
    <row r="153" s="2" customFormat="1" ht="24.15" customHeight="1">
      <c r="A153" s="36"/>
      <c r="B153" s="37"/>
      <c r="C153" s="233" t="s">
        <v>233</v>
      </c>
      <c r="D153" s="233" t="s">
        <v>110</v>
      </c>
      <c r="E153" s="234" t="s">
        <v>234</v>
      </c>
      <c r="F153" s="235" t="s">
        <v>235</v>
      </c>
      <c r="G153" s="236" t="s">
        <v>147</v>
      </c>
      <c r="H153" s="237">
        <v>1</v>
      </c>
      <c r="I153" s="238"/>
      <c r="J153" s="239">
        <f>ROUND(I153*H153,2)</f>
        <v>0</v>
      </c>
      <c r="K153" s="240"/>
      <c r="L153" s="241"/>
      <c r="M153" s="242" t="s">
        <v>1</v>
      </c>
      <c r="N153" s="243" t="s">
        <v>41</v>
      </c>
      <c r="O153" s="90"/>
      <c r="P153" s="229">
        <f>O153*H153</f>
        <v>0</v>
      </c>
      <c r="Q153" s="229">
        <v>5.0000000000000002E-05</v>
      </c>
      <c r="R153" s="229">
        <f>Q153*H153</f>
        <v>5.0000000000000002E-05</v>
      </c>
      <c r="S153" s="229">
        <v>0</v>
      </c>
      <c r="T153" s="230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31" t="s">
        <v>131</v>
      </c>
      <c r="AT153" s="231" t="s">
        <v>110</v>
      </c>
      <c r="AU153" s="231" t="s">
        <v>122</v>
      </c>
      <c r="AY153" s="15" t="s">
        <v>113</v>
      </c>
      <c r="BE153" s="232">
        <f>IF(N153="základná",J153,0)</f>
        <v>0</v>
      </c>
      <c r="BF153" s="232">
        <f>IF(N153="znížená",J153,0)</f>
        <v>0</v>
      </c>
      <c r="BG153" s="232">
        <f>IF(N153="zákl. prenesená",J153,0)</f>
        <v>0</v>
      </c>
      <c r="BH153" s="232">
        <f>IF(N153="zníž. prenesená",J153,0)</f>
        <v>0</v>
      </c>
      <c r="BI153" s="232">
        <f>IF(N153="nulová",J153,0)</f>
        <v>0</v>
      </c>
      <c r="BJ153" s="15" t="s">
        <v>122</v>
      </c>
      <c r="BK153" s="232">
        <f>ROUND(I153*H153,2)</f>
        <v>0</v>
      </c>
      <c r="BL153" s="15" t="s">
        <v>131</v>
      </c>
      <c r="BM153" s="231" t="s">
        <v>236</v>
      </c>
    </row>
    <row r="154" s="2" customFormat="1" ht="24.15" customHeight="1">
      <c r="A154" s="36"/>
      <c r="B154" s="37"/>
      <c r="C154" s="219" t="s">
        <v>237</v>
      </c>
      <c r="D154" s="219" t="s">
        <v>117</v>
      </c>
      <c r="E154" s="220" t="s">
        <v>238</v>
      </c>
      <c r="F154" s="221" t="s">
        <v>239</v>
      </c>
      <c r="G154" s="222" t="s">
        <v>147</v>
      </c>
      <c r="H154" s="223">
        <v>4</v>
      </c>
      <c r="I154" s="224"/>
      <c r="J154" s="225">
        <f>ROUND(I154*H154,2)</f>
        <v>0</v>
      </c>
      <c r="K154" s="226"/>
      <c r="L154" s="42"/>
      <c r="M154" s="227" t="s">
        <v>1</v>
      </c>
      <c r="N154" s="228" t="s">
        <v>41</v>
      </c>
      <c r="O154" s="90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31" t="s">
        <v>121</v>
      </c>
      <c r="AT154" s="231" t="s">
        <v>117</v>
      </c>
      <c r="AU154" s="231" t="s">
        <v>122</v>
      </c>
      <c r="AY154" s="15" t="s">
        <v>113</v>
      </c>
      <c r="BE154" s="232">
        <f>IF(N154="základná",J154,0)</f>
        <v>0</v>
      </c>
      <c r="BF154" s="232">
        <f>IF(N154="znížená",J154,0)</f>
        <v>0</v>
      </c>
      <c r="BG154" s="232">
        <f>IF(N154="zákl. prenesená",J154,0)</f>
        <v>0</v>
      </c>
      <c r="BH154" s="232">
        <f>IF(N154="zníž. prenesená",J154,0)</f>
        <v>0</v>
      </c>
      <c r="BI154" s="232">
        <f>IF(N154="nulová",J154,0)</f>
        <v>0</v>
      </c>
      <c r="BJ154" s="15" t="s">
        <v>122</v>
      </c>
      <c r="BK154" s="232">
        <f>ROUND(I154*H154,2)</f>
        <v>0</v>
      </c>
      <c r="BL154" s="15" t="s">
        <v>121</v>
      </c>
      <c r="BM154" s="231" t="s">
        <v>240</v>
      </c>
    </row>
    <row r="155" s="2" customFormat="1" ht="24.15" customHeight="1">
      <c r="A155" s="36"/>
      <c r="B155" s="37"/>
      <c r="C155" s="233" t="s">
        <v>241</v>
      </c>
      <c r="D155" s="233" t="s">
        <v>110</v>
      </c>
      <c r="E155" s="234" t="s">
        <v>242</v>
      </c>
      <c r="F155" s="235" t="s">
        <v>243</v>
      </c>
      <c r="G155" s="236" t="s">
        <v>147</v>
      </c>
      <c r="H155" s="237">
        <v>4</v>
      </c>
      <c r="I155" s="238"/>
      <c r="J155" s="239">
        <f>ROUND(I155*H155,2)</f>
        <v>0</v>
      </c>
      <c r="K155" s="240"/>
      <c r="L155" s="241"/>
      <c r="M155" s="242" t="s">
        <v>1</v>
      </c>
      <c r="N155" s="243" t="s">
        <v>41</v>
      </c>
      <c r="O155" s="90"/>
      <c r="P155" s="229">
        <f>O155*H155</f>
        <v>0</v>
      </c>
      <c r="Q155" s="229">
        <v>8.0000000000000007E-05</v>
      </c>
      <c r="R155" s="229">
        <f>Q155*H155</f>
        <v>0.00032000000000000003</v>
      </c>
      <c r="S155" s="229">
        <v>0</v>
      </c>
      <c r="T155" s="23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31" t="s">
        <v>131</v>
      </c>
      <c r="AT155" s="231" t="s">
        <v>110</v>
      </c>
      <c r="AU155" s="231" t="s">
        <v>122</v>
      </c>
      <c r="AY155" s="15" t="s">
        <v>113</v>
      </c>
      <c r="BE155" s="232">
        <f>IF(N155="základná",J155,0)</f>
        <v>0</v>
      </c>
      <c r="BF155" s="232">
        <f>IF(N155="znížená",J155,0)</f>
        <v>0</v>
      </c>
      <c r="BG155" s="232">
        <f>IF(N155="zákl. prenesená",J155,0)</f>
        <v>0</v>
      </c>
      <c r="BH155" s="232">
        <f>IF(N155="zníž. prenesená",J155,0)</f>
        <v>0</v>
      </c>
      <c r="BI155" s="232">
        <f>IF(N155="nulová",J155,0)</f>
        <v>0</v>
      </c>
      <c r="BJ155" s="15" t="s">
        <v>122</v>
      </c>
      <c r="BK155" s="232">
        <f>ROUND(I155*H155,2)</f>
        <v>0</v>
      </c>
      <c r="BL155" s="15" t="s">
        <v>131</v>
      </c>
      <c r="BM155" s="231" t="s">
        <v>244</v>
      </c>
    </row>
    <row r="156" s="2" customFormat="1" ht="24.15" customHeight="1">
      <c r="A156" s="36"/>
      <c r="B156" s="37"/>
      <c r="C156" s="219" t="s">
        <v>245</v>
      </c>
      <c r="D156" s="219" t="s">
        <v>117</v>
      </c>
      <c r="E156" s="220" t="s">
        <v>246</v>
      </c>
      <c r="F156" s="221" t="s">
        <v>247</v>
      </c>
      <c r="G156" s="222" t="s">
        <v>147</v>
      </c>
      <c r="H156" s="223">
        <v>13</v>
      </c>
      <c r="I156" s="224"/>
      <c r="J156" s="225">
        <f>ROUND(I156*H156,2)</f>
        <v>0</v>
      </c>
      <c r="K156" s="226"/>
      <c r="L156" s="42"/>
      <c r="M156" s="227" t="s">
        <v>1</v>
      </c>
      <c r="N156" s="228" t="s">
        <v>41</v>
      </c>
      <c r="O156" s="90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31" t="s">
        <v>121</v>
      </c>
      <c r="AT156" s="231" t="s">
        <v>117</v>
      </c>
      <c r="AU156" s="231" t="s">
        <v>122</v>
      </c>
      <c r="AY156" s="15" t="s">
        <v>113</v>
      </c>
      <c r="BE156" s="232">
        <f>IF(N156="základná",J156,0)</f>
        <v>0</v>
      </c>
      <c r="BF156" s="232">
        <f>IF(N156="znížená",J156,0)</f>
        <v>0</v>
      </c>
      <c r="BG156" s="232">
        <f>IF(N156="zákl. prenesená",J156,0)</f>
        <v>0</v>
      </c>
      <c r="BH156" s="232">
        <f>IF(N156="zníž. prenesená",J156,0)</f>
        <v>0</v>
      </c>
      <c r="BI156" s="232">
        <f>IF(N156="nulová",J156,0)</f>
        <v>0</v>
      </c>
      <c r="BJ156" s="15" t="s">
        <v>122</v>
      </c>
      <c r="BK156" s="232">
        <f>ROUND(I156*H156,2)</f>
        <v>0</v>
      </c>
      <c r="BL156" s="15" t="s">
        <v>121</v>
      </c>
      <c r="BM156" s="231" t="s">
        <v>248</v>
      </c>
    </row>
    <row r="157" s="2" customFormat="1" ht="21.75" customHeight="1">
      <c r="A157" s="36"/>
      <c r="B157" s="37"/>
      <c r="C157" s="233" t="s">
        <v>249</v>
      </c>
      <c r="D157" s="233" t="s">
        <v>110</v>
      </c>
      <c r="E157" s="234" t="s">
        <v>250</v>
      </c>
      <c r="F157" s="235" t="s">
        <v>251</v>
      </c>
      <c r="G157" s="236" t="s">
        <v>147</v>
      </c>
      <c r="H157" s="237">
        <v>13</v>
      </c>
      <c r="I157" s="238"/>
      <c r="J157" s="239">
        <f>ROUND(I157*H157,2)</f>
        <v>0</v>
      </c>
      <c r="K157" s="240"/>
      <c r="L157" s="241"/>
      <c r="M157" s="242" t="s">
        <v>1</v>
      </c>
      <c r="N157" s="243" t="s">
        <v>41</v>
      </c>
      <c r="O157" s="90"/>
      <c r="P157" s="229">
        <f>O157*H157</f>
        <v>0</v>
      </c>
      <c r="Q157" s="229">
        <v>0.00010000000000000001</v>
      </c>
      <c r="R157" s="229">
        <f>Q157*H157</f>
        <v>0.0013000000000000002</v>
      </c>
      <c r="S157" s="229">
        <v>0</v>
      </c>
      <c r="T157" s="230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31" t="s">
        <v>131</v>
      </c>
      <c r="AT157" s="231" t="s">
        <v>110</v>
      </c>
      <c r="AU157" s="231" t="s">
        <v>122</v>
      </c>
      <c r="AY157" s="15" t="s">
        <v>113</v>
      </c>
      <c r="BE157" s="232">
        <f>IF(N157="základná",J157,0)</f>
        <v>0</v>
      </c>
      <c r="BF157" s="232">
        <f>IF(N157="znížená",J157,0)</f>
        <v>0</v>
      </c>
      <c r="BG157" s="232">
        <f>IF(N157="zákl. prenesená",J157,0)</f>
        <v>0</v>
      </c>
      <c r="BH157" s="232">
        <f>IF(N157="zníž. prenesená",J157,0)</f>
        <v>0</v>
      </c>
      <c r="BI157" s="232">
        <f>IF(N157="nulová",J157,0)</f>
        <v>0</v>
      </c>
      <c r="BJ157" s="15" t="s">
        <v>122</v>
      </c>
      <c r="BK157" s="232">
        <f>ROUND(I157*H157,2)</f>
        <v>0</v>
      </c>
      <c r="BL157" s="15" t="s">
        <v>131</v>
      </c>
      <c r="BM157" s="231" t="s">
        <v>252</v>
      </c>
    </row>
    <row r="158" s="2" customFormat="1" ht="16.5" customHeight="1">
      <c r="A158" s="36"/>
      <c r="B158" s="37"/>
      <c r="C158" s="219" t="s">
        <v>253</v>
      </c>
      <c r="D158" s="219" t="s">
        <v>117</v>
      </c>
      <c r="E158" s="220" t="s">
        <v>254</v>
      </c>
      <c r="F158" s="221" t="s">
        <v>255</v>
      </c>
      <c r="G158" s="222" t="s">
        <v>147</v>
      </c>
      <c r="H158" s="223">
        <v>2</v>
      </c>
      <c r="I158" s="224"/>
      <c r="J158" s="225">
        <f>ROUND(I158*H158,2)</f>
        <v>0</v>
      </c>
      <c r="K158" s="226"/>
      <c r="L158" s="42"/>
      <c r="M158" s="227" t="s">
        <v>1</v>
      </c>
      <c r="N158" s="228" t="s">
        <v>41</v>
      </c>
      <c r="O158" s="90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31" t="s">
        <v>121</v>
      </c>
      <c r="AT158" s="231" t="s">
        <v>117</v>
      </c>
      <c r="AU158" s="231" t="s">
        <v>122</v>
      </c>
      <c r="AY158" s="15" t="s">
        <v>113</v>
      </c>
      <c r="BE158" s="232">
        <f>IF(N158="základná",J158,0)</f>
        <v>0</v>
      </c>
      <c r="BF158" s="232">
        <f>IF(N158="znížená",J158,0)</f>
        <v>0</v>
      </c>
      <c r="BG158" s="232">
        <f>IF(N158="zákl. prenesená",J158,0)</f>
        <v>0</v>
      </c>
      <c r="BH158" s="232">
        <f>IF(N158="zníž. prenesená",J158,0)</f>
        <v>0</v>
      </c>
      <c r="BI158" s="232">
        <f>IF(N158="nulová",J158,0)</f>
        <v>0</v>
      </c>
      <c r="BJ158" s="15" t="s">
        <v>122</v>
      </c>
      <c r="BK158" s="232">
        <f>ROUND(I158*H158,2)</f>
        <v>0</v>
      </c>
      <c r="BL158" s="15" t="s">
        <v>121</v>
      </c>
      <c r="BM158" s="231" t="s">
        <v>256</v>
      </c>
    </row>
    <row r="159" s="2" customFormat="1" ht="16.5" customHeight="1">
      <c r="A159" s="36"/>
      <c r="B159" s="37"/>
      <c r="C159" s="233" t="s">
        <v>257</v>
      </c>
      <c r="D159" s="233" t="s">
        <v>110</v>
      </c>
      <c r="E159" s="234" t="s">
        <v>258</v>
      </c>
      <c r="F159" s="235" t="s">
        <v>259</v>
      </c>
      <c r="G159" s="236" t="s">
        <v>147</v>
      </c>
      <c r="H159" s="237">
        <v>2</v>
      </c>
      <c r="I159" s="238"/>
      <c r="J159" s="239">
        <f>ROUND(I159*H159,2)</f>
        <v>0</v>
      </c>
      <c r="K159" s="240"/>
      <c r="L159" s="241"/>
      <c r="M159" s="242" t="s">
        <v>1</v>
      </c>
      <c r="N159" s="243" t="s">
        <v>41</v>
      </c>
      <c r="O159" s="90"/>
      <c r="P159" s="229">
        <f>O159*H159</f>
        <v>0</v>
      </c>
      <c r="Q159" s="229">
        <v>0.00020000000000000001</v>
      </c>
      <c r="R159" s="229">
        <f>Q159*H159</f>
        <v>0.00040000000000000002</v>
      </c>
      <c r="S159" s="229">
        <v>0</v>
      </c>
      <c r="T159" s="230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31" t="s">
        <v>131</v>
      </c>
      <c r="AT159" s="231" t="s">
        <v>110</v>
      </c>
      <c r="AU159" s="231" t="s">
        <v>122</v>
      </c>
      <c r="AY159" s="15" t="s">
        <v>113</v>
      </c>
      <c r="BE159" s="232">
        <f>IF(N159="základná",J159,0)</f>
        <v>0</v>
      </c>
      <c r="BF159" s="232">
        <f>IF(N159="znížená",J159,0)</f>
        <v>0</v>
      </c>
      <c r="BG159" s="232">
        <f>IF(N159="zákl. prenesená",J159,0)</f>
        <v>0</v>
      </c>
      <c r="BH159" s="232">
        <f>IF(N159="zníž. prenesená",J159,0)</f>
        <v>0</v>
      </c>
      <c r="BI159" s="232">
        <f>IF(N159="nulová",J159,0)</f>
        <v>0</v>
      </c>
      <c r="BJ159" s="15" t="s">
        <v>122</v>
      </c>
      <c r="BK159" s="232">
        <f>ROUND(I159*H159,2)</f>
        <v>0</v>
      </c>
      <c r="BL159" s="15" t="s">
        <v>131</v>
      </c>
      <c r="BM159" s="231" t="s">
        <v>260</v>
      </c>
    </row>
    <row r="160" s="2" customFormat="1" ht="16.5" customHeight="1">
      <c r="A160" s="36"/>
      <c r="B160" s="37"/>
      <c r="C160" s="219" t="s">
        <v>261</v>
      </c>
      <c r="D160" s="219" t="s">
        <v>117</v>
      </c>
      <c r="E160" s="220" t="s">
        <v>262</v>
      </c>
      <c r="F160" s="221" t="s">
        <v>263</v>
      </c>
      <c r="G160" s="222" t="s">
        <v>147</v>
      </c>
      <c r="H160" s="223">
        <v>1</v>
      </c>
      <c r="I160" s="224"/>
      <c r="J160" s="225">
        <f>ROUND(I160*H160,2)</f>
        <v>0</v>
      </c>
      <c r="K160" s="226"/>
      <c r="L160" s="42"/>
      <c r="M160" s="227" t="s">
        <v>1</v>
      </c>
      <c r="N160" s="228" t="s">
        <v>41</v>
      </c>
      <c r="O160" s="90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31" t="s">
        <v>121</v>
      </c>
      <c r="AT160" s="231" t="s">
        <v>117</v>
      </c>
      <c r="AU160" s="231" t="s">
        <v>122</v>
      </c>
      <c r="AY160" s="15" t="s">
        <v>113</v>
      </c>
      <c r="BE160" s="232">
        <f>IF(N160="základná",J160,0)</f>
        <v>0</v>
      </c>
      <c r="BF160" s="232">
        <f>IF(N160="znížená",J160,0)</f>
        <v>0</v>
      </c>
      <c r="BG160" s="232">
        <f>IF(N160="zákl. prenesená",J160,0)</f>
        <v>0</v>
      </c>
      <c r="BH160" s="232">
        <f>IF(N160="zníž. prenesená",J160,0)</f>
        <v>0</v>
      </c>
      <c r="BI160" s="232">
        <f>IF(N160="nulová",J160,0)</f>
        <v>0</v>
      </c>
      <c r="BJ160" s="15" t="s">
        <v>122</v>
      </c>
      <c r="BK160" s="232">
        <f>ROUND(I160*H160,2)</f>
        <v>0</v>
      </c>
      <c r="BL160" s="15" t="s">
        <v>121</v>
      </c>
      <c r="BM160" s="231" t="s">
        <v>264</v>
      </c>
    </row>
    <row r="161" s="2" customFormat="1" ht="24.15" customHeight="1">
      <c r="A161" s="36"/>
      <c r="B161" s="37"/>
      <c r="C161" s="233" t="s">
        <v>265</v>
      </c>
      <c r="D161" s="233" t="s">
        <v>110</v>
      </c>
      <c r="E161" s="234" t="s">
        <v>266</v>
      </c>
      <c r="F161" s="235" t="s">
        <v>267</v>
      </c>
      <c r="G161" s="236" t="s">
        <v>147</v>
      </c>
      <c r="H161" s="237">
        <v>1</v>
      </c>
      <c r="I161" s="238"/>
      <c r="J161" s="239">
        <f>ROUND(I161*H161,2)</f>
        <v>0</v>
      </c>
      <c r="K161" s="240"/>
      <c r="L161" s="241"/>
      <c r="M161" s="242" t="s">
        <v>1</v>
      </c>
      <c r="N161" s="243" t="s">
        <v>41</v>
      </c>
      <c r="O161" s="90"/>
      <c r="P161" s="229">
        <f>O161*H161</f>
        <v>0</v>
      </c>
      <c r="Q161" s="229">
        <v>0.00024000000000000001</v>
      </c>
      <c r="R161" s="229">
        <f>Q161*H161</f>
        <v>0.00024000000000000001</v>
      </c>
      <c r="S161" s="229">
        <v>0</v>
      </c>
      <c r="T161" s="23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31" t="s">
        <v>131</v>
      </c>
      <c r="AT161" s="231" t="s">
        <v>110</v>
      </c>
      <c r="AU161" s="231" t="s">
        <v>122</v>
      </c>
      <c r="AY161" s="15" t="s">
        <v>113</v>
      </c>
      <c r="BE161" s="232">
        <f>IF(N161="základná",J161,0)</f>
        <v>0</v>
      </c>
      <c r="BF161" s="232">
        <f>IF(N161="znížená",J161,0)</f>
        <v>0</v>
      </c>
      <c r="BG161" s="232">
        <f>IF(N161="zákl. prenesená",J161,0)</f>
        <v>0</v>
      </c>
      <c r="BH161" s="232">
        <f>IF(N161="zníž. prenesená",J161,0)</f>
        <v>0</v>
      </c>
      <c r="BI161" s="232">
        <f>IF(N161="nulová",J161,0)</f>
        <v>0</v>
      </c>
      <c r="BJ161" s="15" t="s">
        <v>122</v>
      </c>
      <c r="BK161" s="232">
        <f>ROUND(I161*H161,2)</f>
        <v>0</v>
      </c>
      <c r="BL161" s="15" t="s">
        <v>131</v>
      </c>
      <c r="BM161" s="231" t="s">
        <v>268</v>
      </c>
    </row>
    <row r="162" s="2" customFormat="1" ht="24.15" customHeight="1">
      <c r="A162" s="36"/>
      <c r="B162" s="37"/>
      <c r="C162" s="219" t="s">
        <v>269</v>
      </c>
      <c r="D162" s="219" t="s">
        <v>117</v>
      </c>
      <c r="E162" s="220" t="s">
        <v>270</v>
      </c>
      <c r="F162" s="221" t="s">
        <v>271</v>
      </c>
      <c r="G162" s="222" t="s">
        <v>120</v>
      </c>
      <c r="H162" s="223">
        <v>50</v>
      </c>
      <c r="I162" s="224"/>
      <c r="J162" s="225">
        <f>ROUND(I162*H162,2)</f>
        <v>0</v>
      </c>
      <c r="K162" s="226"/>
      <c r="L162" s="42"/>
      <c r="M162" s="227" t="s">
        <v>1</v>
      </c>
      <c r="N162" s="228" t="s">
        <v>41</v>
      </c>
      <c r="O162" s="90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31" t="s">
        <v>121</v>
      </c>
      <c r="AT162" s="231" t="s">
        <v>117</v>
      </c>
      <c r="AU162" s="231" t="s">
        <v>122</v>
      </c>
      <c r="AY162" s="15" t="s">
        <v>113</v>
      </c>
      <c r="BE162" s="232">
        <f>IF(N162="základná",J162,0)</f>
        <v>0</v>
      </c>
      <c r="BF162" s="232">
        <f>IF(N162="znížená",J162,0)</f>
        <v>0</v>
      </c>
      <c r="BG162" s="232">
        <f>IF(N162="zákl. prenesená",J162,0)</f>
        <v>0</v>
      </c>
      <c r="BH162" s="232">
        <f>IF(N162="zníž. prenesená",J162,0)</f>
        <v>0</v>
      </c>
      <c r="BI162" s="232">
        <f>IF(N162="nulová",J162,0)</f>
        <v>0</v>
      </c>
      <c r="BJ162" s="15" t="s">
        <v>122</v>
      </c>
      <c r="BK162" s="232">
        <f>ROUND(I162*H162,2)</f>
        <v>0</v>
      </c>
      <c r="BL162" s="15" t="s">
        <v>121</v>
      </c>
      <c r="BM162" s="231" t="s">
        <v>272</v>
      </c>
    </row>
    <row r="163" s="2" customFormat="1" ht="16.5" customHeight="1">
      <c r="A163" s="36"/>
      <c r="B163" s="37"/>
      <c r="C163" s="233" t="s">
        <v>273</v>
      </c>
      <c r="D163" s="233" t="s">
        <v>110</v>
      </c>
      <c r="E163" s="234" t="s">
        <v>274</v>
      </c>
      <c r="F163" s="235" t="s">
        <v>275</v>
      </c>
      <c r="G163" s="236" t="s">
        <v>120</v>
      </c>
      <c r="H163" s="237">
        <v>50</v>
      </c>
      <c r="I163" s="238"/>
      <c r="J163" s="239">
        <f>ROUND(I163*H163,2)</f>
        <v>0</v>
      </c>
      <c r="K163" s="240"/>
      <c r="L163" s="241"/>
      <c r="M163" s="242" t="s">
        <v>1</v>
      </c>
      <c r="N163" s="243" t="s">
        <v>41</v>
      </c>
      <c r="O163" s="90"/>
      <c r="P163" s="229">
        <f>O163*H163</f>
        <v>0</v>
      </c>
      <c r="Q163" s="229">
        <v>6.9999999999999994E-05</v>
      </c>
      <c r="R163" s="229">
        <f>Q163*H163</f>
        <v>0.0034999999999999996</v>
      </c>
      <c r="S163" s="229">
        <v>0</v>
      </c>
      <c r="T163" s="230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31" t="s">
        <v>131</v>
      </c>
      <c r="AT163" s="231" t="s">
        <v>110</v>
      </c>
      <c r="AU163" s="231" t="s">
        <v>122</v>
      </c>
      <c r="AY163" s="15" t="s">
        <v>113</v>
      </c>
      <c r="BE163" s="232">
        <f>IF(N163="základná",J163,0)</f>
        <v>0</v>
      </c>
      <c r="BF163" s="232">
        <f>IF(N163="znížená",J163,0)</f>
        <v>0</v>
      </c>
      <c r="BG163" s="232">
        <f>IF(N163="zákl. prenesená",J163,0)</f>
        <v>0</v>
      </c>
      <c r="BH163" s="232">
        <f>IF(N163="zníž. prenesená",J163,0)</f>
        <v>0</v>
      </c>
      <c r="BI163" s="232">
        <f>IF(N163="nulová",J163,0)</f>
        <v>0</v>
      </c>
      <c r="BJ163" s="15" t="s">
        <v>122</v>
      </c>
      <c r="BK163" s="232">
        <f>ROUND(I163*H163,2)</f>
        <v>0</v>
      </c>
      <c r="BL163" s="15" t="s">
        <v>131</v>
      </c>
      <c r="BM163" s="231" t="s">
        <v>276</v>
      </c>
    </row>
    <row r="164" s="2" customFormat="1" ht="24.15" customHeight="1">
      <c r="A164" s="36"/>
      <c r="B164" s="37"/>
      <c r="C164" s="219" t="s">
        <v>277</v>
      </c>
      <c r="D164" s="219" t="s">
        <v>117</v>
      </c>
      <c r="E164" s="220" t="s">
        <v>278</v>
      </c>
      <c r="F164" s="221" t="s">
        <v>279</v>
      </c>
      <c r="G164" s="222" t="s">
        <v>120</v>
      </c>
      <c r="H164" s="223">
        <v>100</v>
      </c>
      <c r="I164" s="224"/>
      <c r="J164" s="225">
        <f>ROUND(I164*H164,2)</f>
        <v>0</v>
      </c>
      <c r="K164" s="226"/>
      <c r="L164" s="42"/>
      <c r="M164" s="227" t="s">
        <v>1</v>
      </c>
      <c r="N164" s="228" t="s">
        <v>41</v>
      </c>
      <c r="O164" s="90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31" t="s">
        <v>121</v>
      </c>
      <c r="AT164" s="231" t="s">
        <v>117</v>
      </c>
      <c r="AU164" s="231" t="s">
        <v>122</v>
      </c>
      <c r="AY164" s="15" t="s">
        <v>113</v>
      </c>
      <c r="BE164" s="232">
        <f>IF(N164="základná",J164,0)</f>
        <v>0</v>
      </c>
      <c r="BF164" s="232">
        <f>IF(N164="znížená",J164,0)</f>
        <v>0</v>
      </c>
      <c r="BG164" s="232">
        <f>IF(N164="zákl. prenesená",J164,0)</f>
        <v>0</v>
      </c>
      <c r="BH164" s="232">
        <f>IF(N164="zníž. prenesená",J164,0)</f>
        <v>0</v>
      </c>
      <c r="BI164" s="232">
        <f>IF(N164="nulová",J164,0)</f>
        <v>0</v>
      </c>
      <c r="BJ164" s="15" t="s">
        <v>122</v>
      </c>
      <c r="BK164" s="232">
        <f>ROUND(I164*H164,2)</f>
        <v>0</v>
      </c>
      <c r="BL164" s="15" t="s">
        <v>121</v>
      </c>
      <c r="BM164" s="231" t="s">
        <v>280</v>
      </c>
    </row>
    <row r="165" s="2" customFormat="1" ht="16.5" customHeight="1">
      <c r="A165" s="36"/>
      <c r="B165" s="37"/>
      <c r="C165" s="233" t="s">
        <v>281</v>
      </c>
      <c r="D165" s="233" t="s">
        <v>110</v>
      </c>
      <c r="E165" s="234" t="s">
        <v>282</v>
      </c>
      <c r="F165" s="235" t="s">
        <v>283</v>
      </c>
      <c r="G165" s="236" t="s">
        <v>120</v>
      </c>
      <c r="H165" s="237">
        <v>100</v>
      </c>
      <c r="I165" s="238"/>
      <c r="J165" s="239">
        <f>ROUND(I165*H165,2)</f>
        <v>0</v>
      </c>
      <c r="K165" s="240"/>
      <c r="L165" s="241"/>
      <c r="M165" s="242" t="s">
        <v>1</v>
      </c>
      <c r="N165" s="243" t="s">
        <v>41</v>
      </c>
      <c r="O165" s="90"/>
      <c r="P165" s="229">
        <f>O165*H165</f>
        <v>0</v>
      </c>
      <c r="Q165" s="229">
        <v>0.00012</v>
      </c>
      <c r="R165" s="229">
        <f>Q165*H165</f>
        <v>0.012</v>
      </c>
      <c r="S165" s="229">
        <v>0</v>
      </c>
      <c r="T165" s="230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31" t="s">
        <v>131</v>
      </c>
      <c r="AT165" s="231" t="s">
        <v>110</v>
      </c>
      <c r="AU165" s="231" t="s">
        <v>122</v>
      </c>
      <c r="AY165" s="15" t="s">
        <v>113</v>
      </c>
      <c r="BE165" s="232">
        <f>IF(N165="základná",J165,0)</f>
        <v>0</v>
      </c>
      <c r="BF165" s="232">
        <f>IF(N165="znížená",J165,0)</f>
        <v>0</v>
      </c>
      <c r="BG165" s="232">
        <f>IF(N165="zákl. prenesená",J165,0)</f>
        <v>0</v>
      </c>
      <c r="BH165" s="232">
        <f>IF(N165="zníž. prenesená",J165,0)</f>
        <v>0</v>
      </c>
      <c r="BI165" s="232">
        <f>IF(N165="nulová",J165,0)</f>
        <v>0</v>
      </c>
      <c r="BJ165" s="15" t="s">
        <v>122</v>
      </c>
      <c r="BK165" s="232">
        <f>ROUND(I165*H165,2)</f>
        <v>0</v>
      </c>
      <c r="BL165" s="15" t="s">
        <v>131</v>
      </c>
      <c r="BM165" s="231" t="s">
        <v>284</v>
      </c>
    </row>
    <row r="166" s="2" customFormat="1" ht="24.15" customHeight="1">
      <c r="A166" s="36"/>
      <c r="B166" s="37"/>
      <c r="C166" s="219" t="s">
        <v>285</v>
      </c>
      <c r="D166" s="219" t="s">
        <v>117</v>
      </c>
      <c r="E166" s="220" t="s">
        <v>286</v>
      </c>
      <c r="F166" s="221" t="s">
        <v>287</v>
      </c>
      <c r="G166" s="222" t="s">
        <v>120</v>
      </c>
      <c r="H166" s="223">
        <v>50</v>
      </c>
      <c r="I166" s="224"/>
      <c r="J166" s="225">
        <f>ROUND(I166*H166,2)</f>
        <v>0</v>
      </c>
      <c r="K166" s="226"/>
      <c r="L166" s="42"/>
      <c r="M166" s="227" t="s">
        <v>1</v>
      </c>
      <c r="N166" s="228" t="s">
        <v>41</v>
      </c>
      <c r="O166" s="90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31" t="s">
        <v>121</v>
      </c>
      <c r="AT166" s="231" t="s">
        <v>117</v>
      </c>
      <c r="AU166" s="231" t="s">
        <v>122</v>
      </c>
      <c r="AY166" s="15" t="s">
        <v>113</v>
      </c>
      <c r="BE166" s="232">
        <f>IF(N166="základná",J166,0)</f>
        <v>0</v>
      </c>
      <c r="BF166" s="232">
        <f>IF(N166="znížená",J166,0)</f>
        <v>0</v>
      </c>
      <c r="BG166" s="232">
        <f>IF(N166="zákl. prenesená",J166,0)</f>
        <v>0</v>
      </c>
      <c r="BH166" s="232">
        <f>IF(N166="zníž. prenesená",J166,0)</f>
        <v>0</v>
      </c>
      <c r="BI166" s="232">
        <f>IF(N166="nulová",J166,0)</f>
        <v>0</v>
      </c>
      <c r="BJ166" s="15" t="s">
        <v>122</v>
      </c>
      <c r="BK166" s="232">
        <f>ROUND(I166*H166,2)</f>
        <v>0</v>
      </c>
      <c r="BL166" s="15" t="s">
        <v>121</v>
      </c>
      <c r="BM166" s="231" t="s">
        <v>288</v>
      </c>
    </row>
    <row r="167" s="2" customFormat="1" ht="16.5" customHeight="1">
      <c r="A167" s="36"/>
      <c r="B167" s="37"/>
      <c r="C167" s="233" t="s">
        <v>289</v>
      </c>
      <c r="D167" s="233" t="s">
        <v>110</v>
      </c>
      <c r="E167" s="234" t="s">
        <v>290</v>
      </c>
      <c r="F167" s="235" t="s">
        <v>291</v>
      </c>
      <c r="G167" s="236" t="s">
        <v>120</v>
      </c>
      <c r="H167" s="237">
        <v>50</v>
      </c>
      <c r="I167" s="238"/>
      <c r="J167" s="239">
        <f>ROUND(I167*H167,2)</f>
        <v>0</v>
      </c>
      <c r="K167" s="240"/>
      <c r="L167" s="241"/>
      <c r="M167" s="242" t="s">
        <v>1</v>
      </c>
      <c r="N167" s="243" t="s">
        <v>41</v>
      </c>
      <c r="O167" s="90"/>
      <c r="P167" s="229">
        <f>O167*H167</f>
        <v>0</v>
      </c>
      <c r="Q167" s="229">
        <v>0.00014999999999999999</v>
      </c>
      <c r="R167" s="229">
        <f>Q167*H167</f>
        <v>0.0074999999999999997</v>
      </c>
      <c r="S167" s="229">
        <v>0</v>
      </c>
      <c r="T167" s="23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31" t="s">
        <v>131</v>
      </c>
      <c r="AT167" s="231" t="s">
        <v>110</v>
      </c>
      <c r="AU167" s="231" t="s">
        <v>122</v>
      </c>
      <c r="AY167" s="15" t="s">
        <v>113</v>
      </c>
      <c r="BE167" s="232">
        <f>IF(N167="základná",J167,0)</f>
        <v>0</v>
      </c>
      <c r="BF167" s="232">
        <f>IF(N167="znížená",J167,0)</f>
        <v>0</v>
      </c>
      <c r="BG167" s="232">
        <f>IF(N167="zákl. prenesená",J167,0)</f>
        <v>0</v>
      </c>
      <c r="BH167" s="232">
        <f>IF(N167="zníž. prenesená",J167,0)</f>
        <v>0</v>
      </c>
      <c r="BI167" s="232">
        <f>IF(N167="nulová",J167,0)</f>
        <v>0</v>
      </c>
      <c r="BJ167" s="15" t="s">
        <v>122</v>
      </c>
      <c r="BK167" s="232">
        <f>ROUND(I167*H167,2)</f>
        <v>0</v>
      </c>
      <c r="BL167" s="15" t="s">
        <v>131</v>
      </c>
      <c r="BM167" s="231" t="s">
        <v>292</v>
      </c>
    </row>
    <row r="168" s="2" customFormat="1" ht="24.15" customHeight="1">
      <c r="A168" s="36"/>
      <c r="B168" s="37"/>
      <c r="C168" s="219" t="s">
        <v>293</v>
      </c>
      <c r="D168" s="219" t="s">
        <v>117</v>
      </c>
      <c r="E168" s="220" t="s">
        <v>294</v>
      </c>
      <c r="F168" s="221" t="s">
        <v>295</v>
      </c>
      <c r="G168" s="222" t="s">
        <v>147</v>
      </c>
      <c r="H168" s="223">
        <v>10</v>
      </c>
      <c r="I168" s="224"/>
      <c r="J168" s="225">
        <f>ROUND(I168*H168,2)</f>
        <v>0</v>
      </c>
      <c r="K168" s="226"/>
      <c r="L168" s="42"/>
      <c r="M168" s="227" t="s">
        <v>1</v>
      </c>
      <c r="N168" s="228" t="s">
        <v>41</v>
      </c>
      <c r="O168" s="90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31" t="s">
        <v>121</v>
      </c>
      <c r="AT168" s="231" t="s">
        <v>117</v>
      </c>
      <c r="AU168" s="231" t="s">
        <v>122</v>
      </c>
      <c r="AY168" s="15" t="s">
        <v>113</v>
      </c>
      <c r="BE168" s="232">
        <f>IF(N168="základná",J168,0)</f>
        <v>0</v>
      </c>
      <c r="BF168" s="232">
        <f>IF(N168="znížená",J168,0)</f>
        <v>0</v>
      </c>
      <c r="BG168" s="232">
        <f>IF(N168="zákl. prenesená",J168,0)</f>
        <v>0</v>
      </c>
      <c r="BH168" s="232">
        <f>IF(N168="zníž. prenesená",J168,0)</f>
        <v>0</v>
      </c>
      <c r="BI168" s="232">
        <f>IF(N168="nulová",J168,0)</f>
        <v>0</v>
      </c>
      <c r="BJ168" s="15" t="s">
        <v>122</v>
      </c>
      <c r="BK168" s="232">
        <f>ROUND(I168*H168,2)</f>
        <v>0</v>
      </c>
      <c r="BL168" s="15" t="s">
        <v>121</v>
      </c>
      <c r="BM168" s="231" t="s">
        <v>296</v>
      </c>
    </row>
    <row r="169" s="2" customFormat="1" ht="16.5" customHeight="1">
      <c r="A169" s="36"/>
      <c r="B169" s="37"/>
      <c r="C169" s="233" t="s">
        <v>297</v>
      </c>
      <c r="D169" s="233" t="s">
        <v>110</v>
      </c>
      <c r="E169" s="234" t="s">
        <v>298</v>
      </c>
      <c r="F169" s="235" t="s">
        <v>299</v>
      </c>
      <c r="G169" s="236" t="s">
        <v>147</v>
      </c>
      <c r="H169" s="237">
        <v>6</v>
      </c>
      <c r="I169" s="238"/>
      <c r="J169" s="239">
        <f>ROUND(I169*H169,2)</f>
        <v>0</v>
      </c>
      <c r="K169" s="240"/>
      <c r="L169" s="241"/>
      <c r="M169" s="242" t="s">
        <v>1</v>
      </c>
      <c r="N169" s="243" t="s">
        <v>41</v>
      </c>
      <c r="O169" s="90"/>
      <c r="P169" s="229">
        <f>O169*H169</f>
        <v>0</v>
      </c>
      <c r="Q169" s="229">
        <v>0.00010000000000000001</v>
      </c>
      <c r="R169" s="229">
        <f>Q169*H169</f>
        <v>0.00060000000000000006</v>
      </c>
      <c r="S169" s="229">
        <v>0</v>
      </c>
      <c r="T169" s="230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31" t="s">
        <v>131</v>
      </c>
      <c r="AT169" s="231" t="s">
        <v>110</v>
      </c>
      <c r="AU169" s="231" t="s">
        <v>122</v>
      </c>
      <c r="AY169" s="15" t="s">
        <v>113</v>
      </c>
      <c r="BE169" s="232">
        <f>IF(N169="základná",J169,0)</f>
        <v>0</v>
      </c>
      <c r="BF169" s="232">
        <f>IF(N169="znížená",J169,0)</f>
        <v>0</v>
      </c>
      <c r="BG169" s="232">
        <f>IF(N169="zákl. prenesená",J169,0)</f>
        <v>0</v>
      </c>
      <c r="BH169" s="232">
        <f>IF(N169="zníž. prenesená",J169,0)</f>
        <v>0</v>
      </c>
      <c r="BI169" s="232">
        <f>IF(N169="nulová",J169,0)</f>
        <v>0</v>
      </c>
      <c r="BJ169" s="15" t="s">
        <v>122</v>
      </c>
      <c r="BK169" s="232">
        <f>ROUND(I169*H169,2)</f>
        <v>0</v>
      </c>
      <c r="BL169" s="15" t="s">
        <v>131</v>
      </c>
      <c r="BM169" s="231" t="s">
        <v>300</v>
      </c>
    </row>
    <row r="170" s="2" customFormat="1" ht="24.15" customHeight="1">
      <c r="A170" s="36"/>
      <c r="B170" s="37"/>
      <c r="C170" s="233" t="s">
        <v>301</v>
      </c>
      <c r="D170" s="233" t="s">
        <v>110</v>
      </c>
      <c r="E170" s="234" t="s">
        <v>302</v>
      </c>
      <c r="F170" s="235" t="s">
        <v>303</v>
      </c>
      <c r="G170" s="236" t="s">
        <v>147</v>
      </c>
      <c r="H170" s="237">
        <v>4</v>
      </c>
      <c r="I170" s="238"/>
      <c r="J170" s="239">
        <f>ROUND(I170*H170,2)</f>
        <v>0</v>
      </c>
      <c r="K170" s="240"/>
      <c r="L170" s="241"/>
      <c r="M170" s="242" t="s">
        <v>1</v>
      </c>
      <c r="N170" s="243" t="s">
        <v>41</v>
      </c>
      <c r="O170" s="90"/>
      <c r="P170" s="229">
        <f>O170*H170</f>
        <v>0</v>
      </c>
      <c r="Q170" s="229">
        <v>0.00010000000000000001</v>
      </c>
      <c r="R170" s="229">
        <f>Q170*H170</f>
        <v>0.00040000000000000002</v>
      </c>
      <c r="S170" s="229">
        <v>0</v>
      </c>
      <c r="T170" s="230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31" t="s">
        <v>131</v>
      </c>
      <c r="AT170" s="231" t="s">
        <v>110</v>
      </c>
      <c r="AU170" s="231" t="s">
        <v>122</v>
      </c>
      <c r="AY170" s="15" t="s">
        <v>113</v>
      </c>
      <c r="BE170" s="232">
        <f>IF(N170="základná",J170,0)</f>
        <v>0</v>
      </c>
      <c r="BF170" s="232">
        <f>IF(N170="znížená",J170,0)</f>
        <v>0</v>
      </c>
      <c r="BG170" s="232">
        <f>IF(N170="zákl. prenesená",J170,0)</f>
        <v>0</v>
      </c>
      <c r="BH170" s="232">
        <f>IF(N170="zníž. prenesená",J170,0)</f>
        <v>0</v>
      </c>
      <c r="BI170" s="232">
        <f>IF(N170="nulová",J170,0)</f>
        <v>0</v>
      </c>
      <c r="BJ170" s="15" t="s">
        <v>122</v>
      </c>
      <c r="BK170" s="232">
        <f>ROUND(I170*H170,2)</f>
        <v>0</v>
      </c>
      <c r="BL170" s="15" t="s">
        <v>131</v>
      </c>
      <c r="BM170" s="231" t="s">
        <v>304</v>
      </c>
    </row>
    <row r="171" s="2" customFormat="1" ht="24.15" customHeight="1">
      <c r="A171" s="36"/>
      <c r="B171" s="37"/>
      <c r="C171" s="233" t="s">
        <v>305</v>
      </c>
      <c r="D171" s="233" t="s">
        <v>110</v>
      </c>
      <c r="E171" s="234" t="s">
        <v>306</v>
      </c>
      <c r="F171" s="235" t="s">
        <v>307</v>
      </c>
      <c r="G171" s="236" t="s">
        <v>147</v>
      </c>
      <c r="H171" s="237">
        <v>2</v>
      </c>
      <c r="I171" s="238"/>
      <c r="J171" s="239">
        <f>ROUND(I171*H171,2)</f>
        <v>0</v>
      </c>
      <c r="K171" s="240"/>
      <c r="L171" s="241"/>
      <c r="M171" s="242" t="s">
        <v>1</v>
      </c>
      <c r="N171" s="243" t="s">
        <v>41</v>
      </c>
      <c r="O171" s="90"/>
      <c r="P171" s="229">
        <f>O171*H171</f>
        <v>0</v>
      </c>
      <c r="Q171" s="229">
        <v>0.00010000000000000001</v>
      </c>
      <c r="R171" s="229">
        <f>Q171*H171</f>
        <v>0.00020000000000000001</v>
      </c>
      <c r="S171" s="229">
        <v>0</v>
      </c>
      <c r="T171" s="230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31" t="s">
        <v>131</v>
      </c>
      <c r="AT171" s="231" t="s">
        <v>110</v>
      </c>
      <c r="AU171" s="231" t="s">
        <v>122</v>
      </c>
      <c r="AY171" s="15" t="s">
        <v>113</v>
      </c>
      <c r="BE171" s="232">
        <f>IF(N171="základná",J171,0)</f>
        <v>0</v>
      </c>
      <c r="BF171" s="232">
        <f>IF(N171="znížená",J171,0)</f>
        <v>0</v>
      </c>
      <c r="BG171" s="232">
        <f>IF(N171="zákl. prenesená",J171,0)</f>
        <v>0</v>
      </c>
      <c r="BH171" s="232">
        <f>IF(N171="zníž. prenesená",J171,0)</f>
        <v>0</v>
      </c>
      <c r="BI171" s="232">
        <f>IF(N171="nulová",J171,0)</f>
        <v>0</v>
      </c>
      <c r="BJ171" s="15" t="s">
        <v>122</v>
      </c>
      <c r="BK171" s="232">
        <f>ROUND(I171*H171,2)</f>
        <v>0</v>
      </c>
      <c r="BL171" s="15" t="s">
        <v>131</v>
      </c>
      <c r="BM171" s="231" t="s">
        <v>308</v>
      </c>
    </row>
    <row r="172" s="2" customFormat="1" ht="21.75" customHeight="1">
      <c r="A172" s="36"/>
      <c r="B172" s="37"/>
      <c r="C172" s="219" t="s">
        <v>309</v>
      </c>
      <c r="D172" s="219" t="s">
        <v>117</v>
      </c>
      <c r="E172" s="220" t="s">
        <v>310</v>
      </c>
      <c r="F172" s="221" t="s">
        <v>311</v>
      </c>
      <c r="G172" s="222" t="s">
        <v>120</v>
      </c>
      <c r="H172" s="223">
        <v>200</v>
      </c>
      <c r="I172" s="224"/>
      <c r="J172" s="225">
        <f>ROUND(I172*H172,2)</f>
        <v>0</v>
      </c>
      <c r="K172" s="226"/>
      <c r="L172" s="42"/>
      <c r="M172" s="227" t="s">
        <v>1</v>
      </c>
      <c r="N172" s="228" t="s">
        <v>41</v>
      </c>
      <c r="O172" s="90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31" t="s">
        <v>121</v>
      </c>
      <c r="AT172" s="231" t="s">
        <v>117</v>
      </c>
      <c r="AU172" s="231" t="s">
        <v>122</v>
      </c>
      <c r="AY172" s="15" t="s">
        <v>113</v>
      </c>
      <c r="BE172" s="232">
        <f>IF(N172="základná",J172,0)</f>
        <v>0</v>
      </c>
      <c r="BF172" s="232">
        <f>IF(N172="znížená",J172,0)</f>
        <v>0</v>
      </c>
      <c r="BG172" s="232">
        <f>IF(N172="zákl. prenesená",J172,0)</f>
        <v>0</v>
      </c>
      <c r="BH172" s="232">
        <f>IF(N172="zníž. prenesená",J172,0)</f>
        <v>0</v>
      </c>
      <c r="BI172" s="232">
        <f>IF(N172="nulová",J172,0)</f>
        <v>0</v>
      </c>
      <c r="BJ172" s="15" t="s">
        <v>122</v>
      </c>
      <c r="BK172" s="232">
        <f>ROUND(I172*H172,2)</f>
        <v>0</v>
      </c>
      <c r="BL172" s="15" t="s">
        <v>121</v>
      </c>
      <c r="BM172" s="231" t="s">
        <v>312</v>
      </c>
    </row>
    <row r="173" s="2" customFormat="1" ht="16.5" customHeight="1">
      <c r="A173" s="36"/>
      <c r="B173" s="37"/>
      <c r="C173" s="233" t="s">
        <v>313</v>
      </c>
      <c r="D173" s="233" t="s">
        <v>110</v>
      </c>
      <c r="E173" s="234" t="s">
        <v>314</v>
      </c>
      <c r="F173" s="235" t="s">
        <v>315</v>
      </c>
      <c r="G173" s="236" t="s">
        <v>120</v>
      </c>
      <c r="H173" s="237">
        <v>150</v>
      </c>
      <c r="I173" s="238"/>
      <c r="J173" s="239">
        <f>ROUND(I173*H173,2)</f>
        <v>0</v>
      </c>
      <c r="K173" s="240"/>
      <c r="L173" s="241"/>
      <c r="M173" s="242" t="s">
        <v>1</v>
      </c>
      <c r="N173" s="243" t="s">
        <v>41</v>
      </c>
      <c r="O173" s="90"/>
      <c r="P173" s="229">
        <f>O173*H173</f>
        <v>0</v>
      </c>
      <c r="Q173" s="229">
        <v>0.00013999999999999999</v>
      </c>
      <c r="R173" s="229">
        <f>Q173*H173</f>
        <v>0.020999999999999998</v>
      </c>
      <c r="S173" s="229">
        <v>0</v>
      </c>
      <c r="T173" s="230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31" t="s">
        <v>131</v>
      </c>
      <c r="AT173" s="231" t="s">
        <v>110</v>
      </c>
      <c r="AU173" s="231" t="s">
        <v>122</v>
      </c>
      <c r="AY173" s="15" t="s">
        <v>113</v>
      </c>
      <c r="BE173" s="232">
        <f>IF(N173="základná",J173,0)</f>
        <v>0</v>
      </c>
      <c r="BF173" s="232">
        <f>IF(N173="znížená",J173,0)</f>
        <v>0</v>
      </c>
      <c r="BG173" s="232">
        <f>IF(N173="zákl. prenesená",J173,0)</f>
        <v>0</v>
      </c>
      <c r="BH173" s="232">
        <f>IF(N173="zníž. prenesená",J173,0)</f>
        <v>0</v>
      </c>
      <c r="BI173" s="232">
        <f>IF(N173="nulová",J173,0)</f>
        <v>0</v>
      </c>
      <c r="BJ173" s="15" t="s">
        <v>122</v>
      </c>
      <c r="BK173" s="232">
        <f>ROUND(I173*H173,2)</f>
        <v>0</v>
      </c>
      <c r="BL173" s="15" t="s">
        <v>131</v>
      </c>
      <c r="BM173" s="231" t="s">
        <v>316</v>
      </c>
    </row>
    <row r="174" s="2" customFormat="1" ht="16.5" customHeight="1">
      <c r="A174" s="36"/>
      <c r="B174" s="37"/>
      <c r="C174" s="233" t="s">
        <v>317</v>
      </c>
      <c r="D174" s="233" t="s">
        <v>110</v>
      </c>
      <c r="E174" s="234" t="s">
        <v>318</v>
      </c>
      <c r="F174" s="235" t="s">
        <v>319</v>
      </c>
      <c r="G174" s="236" t="s">
        <v>120</v>
      </c>
      <c r="H174" s="237">
        <v>50</v>
      </c>
      <c r="I174" s="238"/>
      <c r="J174" s="239">
        <f>ROUND(I174*H174,2)</f>
        <v>0</v>
      </c>
      <c r="K174" s="240"/>
      <c r="L174" s="241"/>
      <c r="M174" s="242" t="s">
        <v>1</v>
      </c>
      <c r="N174" s="243" t="s">
        <v>41</v>
      </c>
      <c r="O174" s="90"/>
      <c r="P174" s="229">
        <f>O174*H174</f>
        <v>0</v>
      </c>
      <c r="Q174" s="229">
        <v>0.00013999999999999999</v>
      </c>
      <c r="R174" s="229">
        <f>Q174*H174</f>
        <v>0.0069999999999999993</v>
      </c>
      <c r="S174" s="229">
        <v>0</v>
      </c>
      <c r="T174" s="230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31" t="s">
        <v>131</v>
      </c>
      <c r="AT174" s="231" t="s">
        <v>110</v>
      </c>
      <c r="AU174" s="231" t="s">
        <v>122</v>
      </c>
      <c r="AY174" s="15" t="s">
        <v>113</v>
      </c>
      <c r="BE174" s="232">
        <f>IF(N174="základná",J174,0)</f>
        <v>0</v>
      </c>
      <c r="BF174" s="232">
        <f>IF(N174="znížená",J174,0)</f>
        <v>0</v>
      </c>
      <c r="BG174" s="232">
        <f>IF(N174="zákl. prenesená",J174,0)</f>
        <v>0</v>
      </c>
      <c r="BH174" s="232">
        <f>IF(N174="zníž. prenesená",J174,0)</f>
        <v>0</v>
      </c>
      <c r="BI174" s="232">
        <f>IF(N174="nulová",J174,0)</f>
        <v>0</v>
      </c>
      <c r="BJ174" s="15" t="s">
        <v>122</v>
      </c>
      <c r="BK174" s="232">
        <f>ROUND(I174*H174,2)</f>
        <v>0</v>
      </c>
      <c r="BL174" s="15" t="s">
        <v>131</v>
      </c>
      <c r="BM174" s="231" t="s">
        <v>320</v>
      </c>
    </row>
    <row r="175" s="2" customFormat="1" ht="21.75" customHeight="1">
      <c r="A175" s="36"/>
      <c r="B175" s="37"/>
      <c r="C175" s="219" t="s">
        <v>321</v>
      </c>
      <c r="D175" s="219" t="s">
        <v>117</v>
      </c>
      <c r="E175" s="220" t="s">
        <v>322</v>
      </c>
      <c r="F175" s="221" t="s">
        <v>323</v>
      </c>
      <c r="G175" s="222" t="s">
        <v>120</v>
      </c>
      <c r="H175" s="223">
        <v>140</v>
      </c>
      <c r="I175" s="224"/>
      <c r="J175" s="225">
        <f>ROUND(I175*H175,2)</f>
        <v>0</v>
      </c>
      <c r="K175" s="226"/>
      <c r="L175" s="42"/>
      <c r="M175" s="227" t="s">
        <v>1</v>
      </c>
      <c r="N175" s="228" t="s">
        <v>41</v>
      </c>
      <c r="O175" s="90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31" t="s">
        <v>121</v>
      </c>
      <c r="AT175" s="231" t="s">
        <v>117</v>
      </c>
      <c r="AU175" s="231" t="s">
        <v>122</v>
      </c>
      <c r="AY175" s="15" t="s">
        <v>113</v>
      </c>
      <c r="BE175" s="232">
        <f>IF(N175="základná",J175,0)</f>
        <v>0</v>
      </c>
      <c r="BF175" s="232">
        <f>IF(N175="znížená",J175,0)</f>
        <v>0</v>
      </c>
      <c r="BG175" s="232">
        <f>IF(N175="zákl. prenesená",J175,0)</f>
        <v>0</v>
      </c>
      <c r="BH175" s="232">
        <f>IF(N175="zníž. prenesená",J175,0)</f>
        <v>0</v>
      </c>
      <c r="BI175" s="232">
        <f>IF(N175="nulová",J175,0)</f>
        <v>0</v>
      </c>
      <c r="BJ175" s="15" t="s">
        <v>122</v>
      </c>
      <c r="BK175" s="232">
        <f>ROUND(I175*H175,2)</f>
        <v>0</v>
      </c>
      <c r="BL175" s="15" t="s">
        <v>121</v>
      </c>
      <c r="BM175" s="231" t="s">
        <v>324</v>
      </c>
    </row>
    <row r="176" s="2" customFormat="1" ht="16.5" customHeight="1">
      <c r="A176" s="36"/>
      <c r="B176" s="37"/>
      <c r="C176" s="233" t="s">
        <v>325</v>
      </c>
      <c r="D176" s="233" t="s">
        <v>110</v>
      </c>
      <c r="E176" s="234" t="s">
        <v>326</v>
      </c>
      <c r="F176" s="235" t="s">
        <v>327</v>
      </c>
      <c r="G176" s="236" t="s">
        <v>120</v>
      </c>
      <c r="H176" s="237">
        <v>140</v>
      </c>
      <c r="I176" s="238"/>
      <c r="J176" s="239">
        <f>ROUND(I176*H176,2)</f>
        <v>0</v>
      </c>
      <c r="K176" s="240"/>
      <c r="L176" s="241"/>
      <c r="M176" s="242" t="s">
        <v>1</v>
      </c>
      <c r="N176" s="243" t="s">
        <v>41</v>
      </c>
      <c r="O176" s="90"/>
      <c r="P176" s="229">
        <f>O176*H176</f>
        <v>0</v>
      </c>
      <c r="Q176" s="229">
        <v>0.00019000000000000001</v>
      </c>
      <c r="R176" s="229">
        <f>Q176*H176</f>
        <v>0.026600000000000002</v>
      </c>
      <c r="S176" s="229">
        <v>0</v>
      </c>
      <c r="T176" s="230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31" t="s">
        <v>131</v>
      </c>
      <c r="AT176" s="231" t="s">
        <v>110</v>
      </c>
      <c r="AU176" s="231" t="s">
        <v>122</v>
      </c>
      <c r="AY176" s="15" t="s">
        <v>113</v>
      </c>
      <c r="BE176" s="232">
        <f>IF(N176="základná",J176,0)</f>
        <v>0</v>
      </c>
      <c r="BF176" s="232">
        <f>IF(N176="znížená",J176,0)</f>
        <v>0</v>
      </c>
      <c r="BG176" s="232">
        <f>IF(N176="zákl. prenesená",J176,0)</f>
        <v>0</v>
      </c>
      <c r="BH176" s="232">
        <f>IF(N176="zníž. prenesená",J176,0)</f>
        <v>0</v>
      </c>
      <c r="BI176" s="232">
        <f>IF(N176="nulová",J176,0)</f>
        <v>0</v>
      </c>
      <c r="BJ176" s="15" t="s">
        <v>122</v>
      </c>
      <c r="BK176" s="232">
        <f>ROUND(I176*H176,2)</f>
        <v>0</v>
      </c>
      <c r="BL176" s="15" t="s">
        <v>131</v>
      </c>
      <c r="BM176" s="231" t="s">
        <v>328</v>
      </c>
    </row>
    <row r="177" s="2" customFormat="1" ht="21.75" customHeight="1">
      <c r="A177" s="36"/>
      <c r="B177" s="37"/>
      <c r="C177" s="219" t="s">
        <v>329</v>
      </c>
      <c r="D177" s="219" t="s">
        <v>117</v>
      </c>
      <c r="E177" s="220" t="s">
        <v>330</v>
      </c>
      <c r="F177" s="221" t="s">
        <v>331</v>
      </c>
      <c r="G177" s="222" t="s">
        <v>120</v>
      </c>
      <c r="H177" s="223">
        <v>10</v>
      </c>
      <c r="I177" s="224"/>
      <c r="J177" s="225">
        <f>ROUND(I177*H177,2)</f>
        <v>0</v>
      </c>
      <c r="K177" s="226"/>
      <c r="L177" s="42"/>
      <c r="M177" s="227" t="s">
        <v>1</v>
      </c>
      <c r="N177" s="228" t="s">
        <v>41</v>
      </c>
      <c r="O177" s="90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31" t="s">
        <v>121</v>
      </c>
      <c r="AT177" s="231" t="s">
        <v>117</v>
      </c>
      <c r="AU177" s="231" t="s">
        <v>122</v>
      </c>
      <c r="AY177" s="15" t="s">
        <v>113</v>
      </c>
      <c r="BE177" s="232">
        <f>IF(N177="základná",J177,0)</f>
        <v>0</v>
      </c>
      <c r="BF177" s="232">
        <f>IF(N177="znížená",J177,0)</f>
        <v>0</v>
      </c>
      <c r="BG177" s="232">
        <f>IF(N177="zákl. prenesená",J177,0)</f>
        <v>0</v>
      </c>
      <c r="BH177" s="232">
        <f>IF(N177="zníž. prenesená",J177,0)</f>
        <v>0</v>
      </c>
      <c r="BI177" s="232">
        <f>IF(N177="nulová",J177,0)</f>
        <v>0</v>
      </c>
      <c r="BJ177" s="15" t="s">
        <v>122</v>
      </c>
      <c r="BK177" s="232">
        <f>ROUND(I177*H177,2)</f>
        <v>0</v>
      </c>
      <c r="BL177" s="15" t="s">
        <v>121</v>
      </c>
      <c r="BM177" s="231" t="s">
        <v>332</v>
      </c>
    </row>
    <row r="178" s="2" customFormat="1" ht="16.5" customHeight="1">
      <c r="A178" s="36"/>
      <c r="B178" s="37"/>
      <c r="C178" s="233" t="s">
        <v>333</v>
      </c>
      <c r="D178" s="233" t="s">
        <v>110</v>
      </c>
      <c r="E178" s="234" t="s">
        <v>334</v>
      </c>
      <c r="F178" s="235" t="s">
        <v>335</v>
      </c>
      <c r="G178" s="236" t="s">
        <v>120</v>
      </c>
      <c r="H178" s="237">
        <v>10</v>
      </c>
      <c r="I178" s="238"/>
      <c r="J178" s="239">
        <f>ROUND(I178*H178,2)</f>
        <v>0</v>
      </c>
      <c r="K178" s="240"/>
      <c r="L178" s="241"/>
      <c r="M178" s="242" t="s">
        <v>1</v>
      </c>
      <c r="N178" s="243" t="s">
        <v>41</v>
      </c>
      <c r="O178" s="90"/>
      <c r="P178" s="229">
        <f>O178*H178</f>
        <v>0</v>
      </c>
      <c r="Q178" s="229">
        <v>0.00012</v>
      </c>
      <c r="R178" s="229">
        <f>Q178*H178</f>
        <v>0.0012000000000000001</v>
      </c>
      <c r="S178" s="229">
        <v>0</v>
      </c>
      <c r="T178" s="230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31" t="s">
        <v>131</v>
      </c>
      <c r="AT178" s="231" t="s">
        <v>110</v>
      </c>
      <c r="AU178" s="231" t="s">
        <v>122</v>
      </c>
      <c r="AY178" s="15" t="s">
        <v>113</v>
      </c>
      <c r="BE178" s="232">
        <f>IF(N178="základná",J178,0)</f>
        <v>0</v>
      </c>
      <c r="BF178" s="232">
        <f>IF(N178="znížená",J178,0)</f>
        <v>0</v>
      </c>
      <c r="BG178" s="232">
        <f>IF(N178="zákl. prenesená",J178,0)</f>
        <v>0</v>
      </c>
      <c r="BH178" s="232">
        <f>IF(N178="zníž. prenesená",J178,0)</f>
        <v>0</v>
      </c>
      <c r="BI178" s="232">
        <f>IF(N178="nulová",J178,0)</f>
        <v>0</v>
      </c>
      <c r="BJ178" s="15" t="s">
        <v>122</v>
      </c>
      <c r="BK178" s="232">
        <f>ROUND(I178*H178,2)</f>
        <v>0</v>
      </c>
      <c r="BL178" s="15" t="s">
        <v>131</v>
      </c>
      <c r="BM178" s="231" t="s">
        <v>336</v>
      </c>
    </row>
    <row r="179" s="2" customFormat="1" ht="21.75" customHeight="1">
      <c r="A179" s="36"/>
      <c r="B179" s="37"/>
      <c r="C179" s="219" t="s">
        <v>337</v>
      </c>
      <c r="D179" s="219" t="s">
        <v>117</v>
      </c>
      <c r="E179" s="220" t="s">
        <v>338</v>
      </c>
      <c r="F179" s="221" t="s">
        <v>339</v>
      </c>
      <c r="G179" s="222" t="s">
        <v>120</v>
      </c>
      <c r="H179" s="223">
        <v>100</v>
      </c>
      <c r="I179" s="224"/>
      <c r="J179" s="225">
        <f>ROUND(I179*H179,2)</f>
        <v>0</v>
      </c>
      <c r="K179" s="226"/>
      <c r="L179" s="42"/>
      <c r="M179" s="227" t="s">
        <v>1</v>
      </c>
      <c r="N179" s="228" t="s">
        <v>41</v>
      </c>
      <c r="O179" s="90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31" t="s">
        <v>121</v>
      </c>
      <c r="AT179" s="231" t="s">
        <v>117</v>
      </c>
      <c r="AU179" s="231" t="s">
        <v>122</v>
      </c>
      <c r="AY179" s="15" t="s">
        <v>113</v>
      </c>
      <c r="BE179" s="232">
        <f>IF(N179="základná",J179,0)</f>
        <v>0</v>
      </c>
      <c r="BF179" s="232">
        <f>IF(N179="znížená",J179,0)</f>
        <v>0</v>
      </c>
      <c r="BG179" s="232">
        <f>IF(N179="zákl. prenesená",J179,0)</f>
        <v>0</v>
      </c>
      <c r="BH179" s="232">
        <f>IF(N179="zníž. prenesená",J179,0)</f>
        <v>0</v>
      </c>
      <c r="BI179" s="232">
        <f>IF(N179="nulová",J179,0)</f>
        <v>0</v>
      </c>
      <c r="BJ179" s="15" t="s">
        <v>122</v>
      </c>
      <c r="BK179" s="232">
        <f>ROUND(I179*H179,2)</f>
        <v>0</v>
      </c>
      <c r="BL179" s="15" t="s">
        <v>121</v>
      </c>
      <c r="BM179" s="231" t="s">
        <v>340</v>
      </c>
    </row>
    <row r="180" s="2" customFormat="1" ht="16.5" customHeight="1">
      <c r="A180" s="36"/>
      <c r="B180" s="37"/>
      <c r="C180" s="233" t="s">
        <v>341</v>
      </c>
      <c r="D180" s="233" t="s">
        <v>110</v>
      </c>
      <c r="E180" s="234" t="s">
        <v>342</v>
      </c>
      <c r="F180" s="235" t="s">
        <v>343</v>
      </c>
      <c r="G180" s="236" t="s">
        <v>120</v>
      </c>
      <c r="H180" s="237">
        <v>100</v>
      </c>
      <c r="I180" s="238"/>
      <c r="J180" s="239">
        <f>ROUND(I180*H180,2)</f>
        <v>0</v>
      </c>
      <c r="K180" s="240"/>
      <c r="L180" s="241"/>
      <c r="M180" s="242" t="s">
        <v>1</v>
      </c>
      <c r="N180" s="243" t="s">
        <v>41</v>
      </c>
      <c r="O180" s="90"/>
      <c r="P180" s="229">
        <f>O180*H180</f>
        <v>0</v>
      </c>
      <c r="Q180" s="229">
        <v>0.00019000000000000001</v>
      </c>
      <c r="R180" s="229">
        <f>Q180*H180</f>
        <v>0.019</v>
      </c>
      <c r="S180" s="229">
        <v>0</v>
      </c>
      <c r="T180" s="230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31" t="s">
        <v>131</v>
      </c>
      <c r="AT180" s="231" t="s">
        <v>110</v>
      </c>
      <c r="AU180" s="231" t="s">
        <v>122</v>
      </c>
      <c r="AY180" s="15" t="s">
        <v>113</v>
      </c>
      <c r="BE180" s="232">
        <f>IF(N180="základná",J180,0)</f>
        <v>0</v>
      </c>
      <c r="BF180" s="232">
        <f>IF(N180="znížená",J180,0)</f>
        <v>0</v>
      </c>
      <c r="BG180" s="232">
        <f>IF(N180="zákl. prenesená",J180,0)</f>
        <v>0</v>
      </c>
      <c r="BH180" s="232">
        <f>IF(N180="zníž. prenesená",J180,0)</f>
        <v>0</v>
      </c>
      <c r="BI180" s="232">
        <f>IF(N180="nulová",J180,0)</f>
        <v>0</v>
      </c>
      <c r="BJ180" s="15" t="s">
        <v>122</v>
      </c>
      <c r="BK180" s="232">
        <f>ROUND(I180*H180,2)</f>
        <v>0</v>
      </c>
      <c r="BL180" s="15" t="s">
        <v>131</v>
      </c>
      <c r="BM180" s="231" t="s">
        <v>344</v>
      </c>
    </row>
    <row r="181" s="2" customFormat="1" ht="21.75" customHeight="1">
      <c r="A181" s="36"/>
      <c r="B181" s="37"/>
      <c r="C181" s="219" t="s">
        <v>345</v>
      </c>
      <c r="D181" s="219" t="s">
        <v>117</v>
      </c>
      <c r="E181" s="220" t="s">
        <v>346</v>
      </c>
      <c r="F181" s="221" t="s">
        <v>347</v>
      </c>
      <c r="G181" s="222" t="s">
        <v>120</v>
      </c>
      <c r="H181" s="223">
        <v>30</v>
      </c>
      <c r="I181" s="224"/>
      <c r="J181" s="225">
        <f>ROUND(I181*H181,2)</f>
        <v>0</v>
      </c>
      <c r="K181" s="226"/>
      <c r="L181" s="42"/>
      <c r="M181" s="227" t="s">
        <v>1</v>
      </c>
      <c r="N181" s="228" t="s">
        <v>41</v>
      </c>
      <c r="O181" s="90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31" t="s">
        <v>121</v>
      </c>
      <c r="AT181" s="231" t="s">
        <v>117</v>
      </c>
      <c r="AU181" s="231" t="s">
        <v>122</v>
      </c>
      <c r="AY181" s="15" t="s">
        <v>113</v>
      </c>
      <c r="BE181" s="232">
        <f>IF(N181="základná",J181,0)</f>
        <v>0</v>
      </c>
      <c r="BF181" s="232">
        <f>IF(N181="znížená",J181,0)</f>
        <v>0</v>
      </c>
      <c r="BG181" s="232">
        <f>IF(N181="zákl. prenesená",J181,0)</f>
        <v>0</v>
      </c>
      <c r="BH181" s="232">
        <f>IF(N181="zníž. prenesená",J181,0)</f>
        <v>0</v>
      </c>
      <c r="BI181" s="232">
        <f>IF(N181="nulová",J181,0)</f>
        <v>0</v>
      </c>
      <c r="BJ181" s="15" t="s">
        <v>122</v>
      </c>
      <c r="BK181" s="232">
        <f>ROUND(I181*H181,2)</f>
        <v>0</v>
      </c>
      <c r="BL181" s="15" t="s">
        <v>121</v>
      </c>
      <c r="BM181" s="231" t="s">
        <v>348</v>
      </c>
    </row>
    <row r="182" s="2" customFormat="1" ht="16.5" customHeight="1">
      <c r="A182" s="36"/>
      <c r="B182" s="37"/>
      <c r="C182" s="233" t="s">
        <v>349</v>
      </c>
      <c r="D182" s="233" t="s">
        <v>110</v>
      </c>
      <c r="E182" s="234" t="s">
        <v>350</v>
      </c>
      <c r="F182" s="235" t="s">
        <v>351</v>
      </c>
      <c r="G182" s="236" t="s">
        <v>120</v>
      </c>
      <c r="H182" s="237">
        <v>30</v>
      </c>
      <c r="I182" s="238"/>
      <c r="J182" s="239">
        <f>ROUND(I182*H182,2)</f>
        <v>0</v>
      </c>
      <c r="K182" s="240"/>
      <c r="L182" s="241"/>
      <c r="M182" s="242" t="s">
        <v>1</v>
      </c>
      <c r="N182" s="243" t="s">
        <v>41</v>
      </c>
      <c r="O182" s="90"/>
      <c r="P182" s="229">
        <f>O182*H182</f>
        <v>0</v>
      </c>
      <c r="Q182" s="229">
        <v>0.00025000000000000001</v>
      </c>
      <c r="R182" s="229">
        <f>Q182*H182</f>
        <v>0.0074999999999999997</v>
      </c>
      <c r="S182" s="229">
        <v>0</v>
      </c>
      <c r="T182" s="230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31" t="s">
        <v>131</v>
      </c>
      <c r="AT182" s="231" t="s">
        <v>110</v>
      </c>
      <c r="AU182" s="231" t="s">
        <v>122</v>
      </c>
      <c r="AY182" s="15" t="s">
        <v>113</v>
      </c>
      <c r="BE182" s="232">
        <f>IF(N182="základná",J182,0)</f>
        <v>0</v>
      </c>
      <c r="BF182" s="232">
        <f>IF(N182="znížená",J182,0)</f>
        <v>0</v>
      </c>
      <c r="BG182" s="232">
        <f>IF(N182="zákl. prenesená",J182,0)</f>
        <v>0</v>
      </c>
      <c r="BH182" s="232">
        <f>IF(N182="zníž. prenesená",J182,0)</f>
        <v>0</v>
      </c>
      <c r="BI182" s="232">
        <f>IF(N182="nulová",J182,0)</f>
        <v>0</v>
      </c>
      <c r="BJ182" s="15" t="s">
        <v>122</v>
      </c>
      <c r="BK182" s="232">
        <f>ROUND(I182*H182,2)</f>
        <v>0</v>
      </c>
      <c r="BL182" s="15" t="s">
        <v>131</v>
      </c>
      <c r="BM182" s="231" t="s">
        <v>352</v>
      </c>
    </row>
    <row r="183" s="2" customFormat="1" ht="21.75" customHeight="1">
      <c r="A183" s="36"/>
      <c r="B183" s="37"/>
      <c r="C183" s="219" t="s">
        <v>353</v>
      </c>
      <c r="D183" s="219" t="s">
        <v>117</v>
      </c>
      <c r="E183" s="220" t="s">
        <v>354</v>
      </c>
      <c r="F183" s="221" t="s">
        <v>355</v>
      </c>
      <c r="G183" s="222" t="s">
        <v>120</v>
      </c>
      <c r="H183" s="223">
        <v>50</v>
      </c>
      <c r="I183" s="224"/>
      <c r="J183" s="225">
        <f>ROUND(I183*H183,2)</f>
        <v>0</v>
      </c>
      <c r="K183" s="226"/>
      <c r="L183" s="42"/>
      <c r="M183" s="227" t="s">
        <v>1</v>
      </c>
      <c r="N183" s="228" t="s">
        <v>41</v>
      </c>
      <c r="O183" s="90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31" t="s">
        <v>121</v>
      </c>
      <c r="AT183" s="231" t="s">
        <v>117</v>
      </c>
      <c r="AU183" s="231" t="s">
        <v>122</v>
      </c>
      <c r="AY183" s="15" t="s">
        <v>113</v>
      </c>
      <c r="BE183" s="232">
        <f>IF(N183="základná",J183,0)</f>
        <v>0</v>
      </c>
      <c r="BF183" s="232">
        <f>IF(N183="znížená",J183,0)</f>
        <v>0</v>
      </c>
      <c r="BG183" s="232">
        <f>IF(N183="zákl. prenesená",J183,0)</f>
        <v>0</v>
      </c>
      <c r="BH183" s="232">
        <f>IF(N183="zníž. prenesená",J183,0)</f>
        <v>0</v>
      </c>
      <c r="BI183" s="232">
        <f>IF(N183="nulová",J183,0)</f>
        <v>0</v>
      </c>
      <c r="BJ183" s="15" t="s">
        <v>122</v>
      </c>
      <c r="BK183" s="232">
        <f>ROUND(I183*H183,2)</f>
        <v>0</v>
      </c>
      <c r="BL183" s="15" t="s">
        <v>121</v>
      </c>
      <c r="BM183" s="231" t="s">
        <v>356</v>
      </c>
    </row>
    <row r="184" s="2" customFormat="1" ht="16.5" customHeight="1">
      <c r="A184" s="36"/>
      <c r="B184" s="37"/>
      <c r="C184" s="233" t="s">
        <v>357</v>
      </c>
      <c r="D184" s="233" t="s">
        <v>110</v>
      </c>
      <c r="E184" s="234" t="s">
        <v>358</v>
      </c>
      <c r="F184" s="235" t="s">
        <v>359</v>
      </c>
      <c r="G184" s="236" t="s">
        <v>120</v>
      </c>
      <c r="H184" s="237">
        <v>50</v>
      </c>
      <c r="I184" s="238"/>
      <c r="J184" s="239">
        <f>ROUND(I184*H184,2)</f>
        <v>0</v>
      </c>
      <c r="K184" s="240"/>
      <c r="L184" s="241"/>
      <c r="M184" s="242" t="s">
        <v>1</v>
      </c>
      <c r="N184" s="243" t="s">
        <v>41</v>
      </c>
      <c r="O184" s="90"/>
      <c r="P184" s="229">
        <f>O184*H184</f>
        <v>0</v>
      </c>
      <c r="Q184" s="229">
        <v>0.00027999999999999998</v>
      </c>
      <c r="R184" s="229">
        <f>Q184*H184</f>
        <v>0.013999999999999999</v>
      </c>
      <c r="S184" s="229">
        <v>0</v>
      </c>
      <c r="T184" s="230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31" t="s">
        <v>131</v>
      </c>
      <c r="AT184" s="231" t="s">
        <v>110</v>
      </c>
      <c r="AU184" s="231" t="s">
        <v>122</v>
      </c>
      <c r="AY184" s="15" t="s">
        <v>113</v>
      </c>
      <c r="BE184" s="232">
        <f>IF(N184="základná",J184,0)</f>
        <v>0</v>
      </c>
      <c r="BF184" s="232">
        <f>IF(N184="znížená",J184,0)</f>
        <v>0</v>
      </c>
      <c r="BG184" s="232">
        <f>IF(N184="zákl. prenesená",J184,0)</f>
        <v>0</v>
      </c>
      <c r="BH184" s="232">
        <f>IF(N184="zníž. prenesená",J184,0)</f>
        <v>0</v>
      </c>
      <c r="BI184" s="232">
        <f>IF(N184="nulová",J184,0)</f>
        <v>0</v>
      </c>
      <c r="BJ184" s="15" t="s">
        <v>122</v>
      </c>
      <c r="BK184" s="232">
        <f>ROUND(I184*H184,2)</f>
        <v>0</v>
      </c>
      <c r="BL184" s="15" t="s">
        <v>131</v>
      </c>
      <c r="BM184" s="231" t="s">
        <v>360</v>
      </c>
    </row>
    <row r="185" s="2" customFormat="1" ht="24.15" customHeight="1">
      <c r="A185" s="36"/>
      <c r="B185" s="37"/>
      <c r="C185" s="219" t="s">
        <v>361</v>
      </c>
      <c r="D185" s="219" t="s">
        <v>117</v>
      </c>
      <c r="E185" s="220" t="s">
        <v>362</v>
      </c>
      <c r="F185" s="221" t="s">
        <v>363</v>
      </c>
      <c r="G185" s="222" t="s">
        <v>147</v>
      </c>
      <c r="H185" s="223">
        <v>40</v>
      </c>
      <c r="I185" s="224"/>
      <c r="J185" s="225">
        <f>ROUND(I185*H185,2)</f>
        <v>0</v>
      </c>
      <c r="K185" s="226"/>
      <c r="L185" s="42"/>
      <c r="M185" s="227" t="s">
        <v>1</v>
      </c>
      <c r="N185" s="228" t="s">
        <v>41</v>
      </c>
      <c r="O185" s="90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31" t="s">
        <v>121</v>
      </c>
      <c r="AT185" s="231" t="s">
        <v>117</v>
      </c>
      <c r="AU185" s="231" t="s">
        <v>122</v>
      </c>
      <c r="AY185" s="15" t="s">
        <v>113</v>
      </c>
      <c r="BE185" s="232">
        <f>IF(N185="základná",J185,0)</f>
        <v>0</v>
      </c>
      <c r="BF185" s="232">
        <f>IF(N185="znížená",J185,0)</f>
        <v>0</v>
      </c>
      <c r="BG185" s="232">
        <f>IF(N185="zákl. prenesená",J185,0)</f>
        <v>0</v>
      </c>
      <c r="BH185" s="232">
        <f>IF(N185="zníž. prenesená",J185,0)</f>
        <v>0</v>
      </c>
      <c r="BI185" s="232">
        <f>IF(N185="nulová",J185,0)</f>
        <v>0</v>
      </c>
      <c r="BJ185" s="15" t="s">
        <v>122</v>
      </c>
      <c r="BK185" s="232">
        <f>ROUND(I185*H185,2)</f>
        <v>0</v>
      </c>
      <c r="BL185" s="15" t="s">
        <v>121</v>
      </c>
      <c r="BM185" s="231" t="s">
        <v>364</v>
      </c>
    </row>
    <row r="186" s="2" customFormat="1" ht="16.5" customHeight="1">
      <c r="A186" s="36"/>
      <c r="B186" s="37"/>
      <c r="C186" s="233" t="s">
        <v>365</v>
      </c>
      <c r="D186" s="233" t="s">
        <v>110</v>
      </c>
      <c r="E186" s="234" t="s">
        <v>366</v>
      </c>
      <c r="F186" s="235" t="s">
        <v>367</v>
      </c>
      <c r="G186" s="236" t="s">
        <v>147</v>
      </c>
      <c r="H186" s="237">
        <v>40</v>
      </c>
      <c r="I186" s="238"/>
      <c r="J186" s="239">
        <f>ROUND(I186*H186,2)</f>
        <v>0</v>
      </c>
      <c r="K186" s="240"/>
      <c r="L186" s="241"/>
      <c r="M186" s="242" t="s">
        <v>1</v>
      </c>
      <c r="N186" s="243" t="s">
        <v>41</v>
      </c>
      <c r="O186" s="90"/>
      <c r="P186" s="229">
        <f>O186*H186</f>
        <v>0</v>
      </c>
      <c r="Q186" s="229">
        <v>9.7E-05</v>
      </c>
      <c r="R186" s="229">
        <f>Q186*H186</f>
        <v>0.0038799999999999998</v>
      </c>
      <c r="S186" s="229">
        <v>0</v>
      </c>
      <c r="T186" s="230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31" t="s">
        <v>131</v>
      </c>
      <c r="AT186" s="231" t="s">
        <v>110</v>
      </c>
      <c r="AU186" s="231" t="s">
        <v>122</v>
      </c>
      <c r="AY186" s="15" t="s">
        <v>113</v>
      </c>
      <c r="BE186" s="232">
        <f>IF(N186="základná",J186,0)</f>
        <v>0</v>
      </c>
      <c r="BF186" s="232">
        <f>IF(N186="znížená",J186,0)</f>
        <v>0</v>
      </c>
      <c r="BG186" s="232">
        <f>IF(N186="zákl. prenesená",J186,0)</f>
        <v>0</v>
      </c>
      <c r="BH186" s="232">
        <f>IF(N186="zníž. prenesená",J186,0)</f>
        <v>0</v>
      </c>
      <c r="BI186" s="232">
        <f>IF(N186="nulová",J186,0)</f>
        <v>0</v>
      </c>
      <c r="BJ186" s="15" t="s">
        <v>122</v>
      </c>
      <c r="BK186" s="232">
        <f>ROUND(I186*H186,2)</f>
        <v>0</v>
      </c>
      <c r="BL186" s="15" t="s">
        <v>131</v>
      </c>
      <c r="BM186" s="231" t="s">
        <v>368</v>
      </c>
    </row>
    <row r="187" s="2" customFormat="1" ht="33" customHeight="1">
      <c r="A187" s="36"/>
      <c r="B187" s="37"/>
      <c r="C187" s="219" t="s">
        <v>369</v>
      </c>
      <c r="D187" s="219" t="s">
        <v>117</v>
      </c>
      <c r="E187" s="220" t="s">
        <v>370</v>
      </c>
      <c r="F187" s="221" t="s">
        <v>371</v>
      </c>
      <c r="G187" s="222" t="s">
        <v>147</v>
      </c>
      <c r="H187" s="223">
        <v>8</v>
      </c>
      <c r="I187" s="224"/>
      <c r="J187" s="225">
        <f>ROUND(I187*H187,2)</f>
        <v>0</v>
      </c>
      <c r="K187" s="226"/>
      <c r="L187" s="42"/>
      <c r="M187" s="227" t="s">
        <v>1</v>
      </c>
      <c r="N187" s="228" t="s">
        <v>41</v>
      </c>
      <c r="O187" s="90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31" t="s">
        <v>121</v>
      </c>
      <c r="AT187" s="231" t="s">
        <v>117</v>
      </c>
      <c r="AU187" s="231" t="s">
        <v>122</v>
      </c>
      <c r="AY187" s="15" t="s">
        <v>113</v>
      </c>
      <c r="BE187" s="232">
        <f>IF(N187="základná",J187,0)</f>
        <v>0</v>
      </c>
      <c r="BF187" s="232">
        <f>IF(N187="znížená",J187,0)</f>
        <v>0</v>
      </c>
      <c r="BG187" s="232">
        <f>IF(N187="zákl. prenesená",J187,0)</f>
        <v>0</v>
      </c>
      <c r="BH187" s="232">
        <f>IF(N187="zníž. prenesená",J187,0)</f>
        <v>0</v>
      </c>
      <c r="BI187" s="232">
        <f>IF(N187="nulová",J187,0)</f>
        <v>0</v>
      </c>
      <c r="BJ187" s="15" t="s">
        <v>122</v>
      </c>
      <c r="BK187" s="232">
        <f>ROUND(I187*H187,2)</f>
        <v>0</v>
      </c>
      <c r="BL187" s="15" t="s">
        <v>121</v>
      </c>
      <c r="BM187" s="231" t="s">
        <v>372</v>
      </c>
    </row>
    <row r="188" s="2" customFormat="1" ht="24.15" customHeight="1">
      <c r="A188" s="36"/>
      <c r="B188" s="37"/>
      <c r="C188" s="233" t="s">
        <v>373</v>
      </c>
      <c r="D188" s="233" t="s">
        <v>110</v>
      </c>
      <c r="E188" s="234" t="s">
        <v>374</v>
      </c>
      <c r="F188" s="235" t="s">
        <v>375</v>
      </c>
      <c r="G188" s="236" t="s">
        <v>147</v>
      </c>
      <c r="H188" s="237">
        <v>8</v>
      </c>
      <c r="I188" s="238"/>
      <c r="J188" s="239">
        <f>ROUND(I188*H188,2)</f>
        <v>0</v>
      </c>
      <c r="K188" s="240"/>
      <c r="L188" s="241"/>
      <c r="M188" s="242" t="s">
        <v>1</v>
      </c>
      <c r="N188" s="243" t="s">
        <v>41</v>
      </c>
      <c r="O188" s="90"/>
      <c r="P188" s="229">
        <f>O188*H188</f>
        <v>0</v>
      </c>
      <c r="Q188" s="229">
        <v>0.00016000000000000001</v>
      </c>
      <c r="R188" s="229">
        <f>Q188*H188</f>
        <v>0.0012800000000000001</v>
      </c>
      <c r="S188" s="229">
        <v>0</v>
      </c>
      <c r="T188" s="230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31" t="s">
        <v>131</v>
      </c>
      <c r="AT188" s="231" t="s">
        <v>110</v>
      </c>
      <c r="AU188" s="231" t="s">
        <v>122</v>
      </c>
      <c r="AY188" s="15" t="s">
        <v>113</v>
      </c>
      <c r="BE188" s="232">
        <f>IF(N188="základná",J188,0)</f>
        <v>0</v>
      </c>
      <c r="BF188" s="232">
        <f>IF(N188="znížená",J188,0)</f>
        <v>0</v>
      </c>
      <c r="BG188" s="232">
        <f>IF(N188="zákl. prenesená",J188,0)</f>
        <v>0</v>
      </c>
      <c r="BH188" s="232">
        <f>IF(N188="zníž. prenesená",J188,0)</f>
        <v>0</v>
      </c>
      <c r="BI188" s="232">
        <f>IF(N188="nulová",J188,0)</f>
        <v>0</v>
      </c>
      <c r="BJ188" s="15" t="s">
        <v>122</v>
      </c>
      <c r="BK188" s="232">
        <f>ROUND(I188*H188,2)</f>
        <v>0</v>
      </c>
      <c r="BL188" s="15" t="s">
        <v>131</v>
      </c>
      <c r="BM188" s="231" t="s">
        <v>376</v>
      </c>
    </row>
    <row r="189" s="2" customFormat="1" ht="16.5" customHeight="1">
      <c r="A189" s="36"/>
      <c r="B189" s="37"/>
      <c r="C189" s="219" t="s">
        <v>377</v>
      </c>
      <c r="D189" s="219" t="s">
        <v>117</v>
      </c>
      <c r="E189" s="220" t="s">
        <v>378</v>
      </c>
      <c r="F189" s="221" t="s">
        <v>379</v>
      </c>
      <c r="G189" s="222" t="s">
        <v>147</v>
      </c>
      <c r="H189" s="223">
        <v>2</v>
      </c>
      <c r="I189" s="224"/>
      <c r="J189" s="225">
        <f>ROUND(I189*H189,2)</f>
        <v>0</v>
      </c>
      <c r="K189" s="226"/>
      <c r="L189" s="42"/>
      <c r="M189" s="227" t="s">
        <v>1</v>
      </c>
      <c r="N189" s="228" t="s">
        <v>41</v>
      </c>
      <c r="O189" s="90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31" t="s">
        <v>121</v>
      </c>
      <c r="AT189" s="231" t="s">
        <v>117</v>
      </c>
      <c r="AU189" s="231" t="s">
        <v>122</v>
      </c>
      <c r="AY189" s="15" t="s">
        <v>113</v>
      </c>
      <c r="BE189" s="232">
        <f>IF(N189="základná",J189,0)</f>
        <v>0</v>
      </c>
      <c r="BF189" s="232">
        <f>IF(N189="znížená",J189,0)</f>
        <v>0</v>
      </c>
      <c r="BG189" s="232">
        <f>IF(N189="zákl. prenesená",J189,0)</f>
        <v>0</v>
      </c>
      <c r="BH189" s="232">
        <f>IF(N189="zníž. prenesená",J189,0)</f>
        <v>0</v>
      </c>
      <c r="BI189" s="232">
        <f>IF(N189="nulová",J189,0)</f>
        <v>0</v>
      </c>
      <c r="BJ189" s="15" t="s">
        <v>122</v>
      </c>
      <c r="BK189" s="232">
        <f>ROUND(I189*H189,2)</f>
        <v>0</v>
      </c>
      <c r="BL189" s="15" t="s">
        <v>121</v>
      </c>
      <c r="BM189" s="231" t="s">
        <v>380</v>
      </c>
    </row>
    <row r="190" s="2" customFormat="1" ht="21.75" customHeight="1">
      <c r="A190" s="36"/>
      <c r="B190" s="37"/>
      <c r="C190" s="233" t="s">
        <v>381</v>
      </c>
      <c r="D190" s="233" t="s">
        <v>110</v>
      </c>
      <c r="E190" s="234" t="s">
        <v>382</v>
      </c>
      <c r="F190" s="235" t="s">
        <v>383</v>
      </c>
      <c r="G190" s="236" t="s">
        <v>147</v>
      </c>
      <c r="H190" s="237">
        <v>2</v>
      </c>
      <c r="I190" s="238"/>
      <c r="J190" s="239">
        <f>ROUND(I190*H190,2)</f>
        <v>0</v>
      </c>
      <c r="K190" s="240"/>
      <c r="L190" s="241"/>
      <c r="M190" s="242" t="s">
        <v>1</v>
      </c>
      <c r="N190" s="243" t="s">
        <v>41</v>
      </c>
      <c r="O190" s="90"/>
      <c r="P190" s="229">
        <f>O190*H190</f>
        <v>0</v>
      </c>
      <c r="Q190" s="229">
        <v>0.00133</v>
      </c>
      <c r="R190" s="229">
        <f>Q190*H190</f>
        <v>0.00266</v>
      </c>
      <c r="S190" s="229">
        <v>0</v>
      </c>
      <c r="T190" s="230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31" t="s">
        <v>131</v>
      </c>
      <c r="AT190" s="231" t="s">
        <v>110</v>
      </c>
      <c r="AU190" s="231" t="s">
        <v>122</v>
      </c>
      <c r="AY190" s="15" t="s">
        <v>113</v>
      </c>
      <c r="BE190" s="232">
        <f>IF(N190="základná",J190,0)</f>
        <v>0</v>
      </c>
      <c r="BF190" s="232">
        <f>IF(N190="znížená",J190,0)</f>
        <v>0</v>
      </c>
      <c r="BG190" s="232">
        <f>IF(N190="zákl. prenesená",J190,0)</f>
        <v>0</v>
      </c>
      <c r="BH190" s="232">
        <f>IF(N190="zníž. prenesená",J190,0)</f>
        <v>0</v>
      </c>
      <c r="BI190" s="232">
        <f>IF(N190="nulová",J190,0)</f>
        <v>0</v>
      </c>
      <c r="BJ190" s="15" t="s">
        <v>122</v>
      </c>
      <c r="BK190" s="232">
        <f>ROUND(I190*H190,2)</f>
        <v>0</v>
      </c>
      <c r="BL190" s="15" t="s">
        <v>131</v>
      </c>
      <c r="BM190" s="231" t="s">
        <v>384</v>
      </c>
    </row>
    <row r="191" s="2" customFormat="1" ht="24.15" customHeight="1">
      <c r="A191" s="36"/>
      <c r="B191" s="37"/>
      <c r="C191" s="219" t="s">
        <v>385</v>
      </c>
      <c r="D191" s="219" t="s">
        <v>117</v>
      </c>
      <c r="E191" s="220" t="s">
        <v>386</v>
      </c>
      <c r="F191" s="221" t="s">
        <v>387</v>
      </c>
      <c r="G191" s="222" t="s">
        <v>120</v>
      </c>
      <c r="H191" s="223">
        <v>50</v>
      </c>
      <c r="I191" s="224"/>
      <c r="J191" s="225">
        <f>ROUND(I191*H191,2)</f>
        <v>0</v>
      </c>
      <c r="K191" s="226"/>
      <c r="L191" s="42"/>
      <c r="M191" s="227" t="s">
        <v>1</v>
      </c>
      <c r="N191" s="228" t="s">
        <v>41</v>
      </c>
      <c r="O191" s="90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31" t="s">
        <v>121</v>
      </c>
      <c r="AT191" s="231" t="s">
        <v>117</v>
      </c>
      <c r="AU191" s="231" t="s">
        <v>122</v>
      </c>
      <c r="AY191" s="15" t="s">
        <v>113</v>
      </c>
      <c r="BE191" s="232">
        <f>IF(N191="základná",J191,0)</f>
        <v>0</v>
      </c>
      <c r="BF191" s="232">
        <f>IF(N191="znížená",J191,0)</f>
        <v>0</v>
      </c>
      <c r="BG191" s="232">
        <f>IF(N191="zákl. prenesená",J191,0)</f>
        <v>0</v>
      </c>
      <c r="BH191" s="232">
        <f>IF(N191="zníž. prenesená",J191,0)</f>
        <v>0</v>
      </c>
      <c r="BI191" s="232">
        <f>IF(N191="nulová",J191,0)</f>
        <v>0</v>
      </c>
      <c r="BJ191" s="15" t="s">
        <v>122</v>
      </c>
      <c r="BK191" s="232">
        <f>ROUND(I191*H191,2)</f>
        <v>0</v>
      </c>
      <c r="BL191" s="15" t="s">
        <v>121</v>
      </c>
      <c r="BM191" s="231" t="s">
        <v>388</v>
      </c>
    </row>
    <row r="192" s="2" customFormat="1" ht="16.5" customHeight="1">
      <c r="A192" s="36"/>
      <c r="B192" s="37"/>
      <c r="C192" s="233" t="s">
        <v>389</v>
      </c>
      <c r="D192" s="233" t="s">
        <v>110</v>
      </c>
      <c r="E192" s="234" t="s">
        <v>390</v>
      </c>
      <c r="F192" s="235" t="s">
        <v>391</v>
      </c>
      <c r="G192" s="236" t="s">
        <v>120</v>
      </c>
      <c r="H192" s="237">
        <v>50</v>
      </c>
      <c r="I192" s="238"/>
      <c r="J192" s="239">
        <f>ROUND(I192*H192,2)</f>
        <v>0</v>
      </c>
      <c r="K192" s="240"/>
      <c r="L192" s="241"/>
      <c r="M192" s="242" t="s">
        <v>1</v>
      </c>
      <c r="N192" s="243" t="s">
        <v>41</v>
      </c>
      <c r="O192" s="90"/>
      <c r="P192" s="229">
        <f>O192*H192</f>
        <v>0</v>
      </c>
      <c r="Q192" s="229">
        <v>0.00013999999999999999</v>
      </c>
      <c r="R192" s="229">
        <f>Q192*H192</f>
        <v>0.0069999999999999993</v>
      </c>
      <c r="S192" s="229">
        <v>0</v>
      </c>
      <c r="T192" s="230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31" t="s">
        <v>131</v>
      </c>
      <c r="AT192" s="231" t="s">
        <v>110</v>
      </c>
      <c r="AU192" s="231" t="s">
        <v>122</v>
      </c>
      <c r="AY192" s="15" t="s">
        <v>113</v>
      </c>
      <c r="BE192" s="232">
        <f>IF(N192="základná",J192,0)</f>
        <v>0</v>
      </c>
      <c r="BF192" s="232">
        <f>IF(N192="znížená",J192,0)</f>
        <v>0</v>
      </c>
      <c r="BG192" s="232">
        <f>IF(N192="zákl. prenesená",J192,0)</f>
        <v>0</v>
      </c>
      <c r="BH192" s="232">
        <f>IF(N192="zníž. prenesená",J192,0)</f>
        <v>0</v>
      </c>
      <c r="BI192" s="232">
        <f>IF(N192="nulová",J192,0)</f>
        <v>0</v>
      </c>
      <c r="BJ192" s="15" t="s">
        <v>122</v>
      </c>
      <c r="BK192" s="232">
        <f>ROUND(I192*H192,2)</f>
        <v>0</v>
      </c>
      <c r="BL192" s="15" t="s">
        <v>131</v>
      </c>
      <c r="BM192" s="231" t="s">
        <v>392</v>
      </c>
    </row>
    <row r="193" s="2" customFormat="1" ht="16.5" customHeight="1">
      <c r="A193" s="36"/>
      <c r="B193" s="37"/>
      <c r="C193" s="219" t="s">
        <v>393</v>
      </c>
      <c r="D193" s="219" t="s">
        <v>117</v>
      </c>
      <c r="E193" s="220" t="s">
        <v>394</v>
      </c>
      <c r="F193" s="221" t="s">
        <v>395</v>
      </c>
      <c r="G193" s="222" t="s">
        <v>147</v>
      </c>
      <c r="H193" s="223">
        <v>4</v>
      </c>
      <c r="I193" s="224"/>
      <c r="J193" s="225">
        <f>ROUND(I193*H193,2)</f>
        <v>0</v>
      </c>
      <c r="K193" s="226"/>
      <c r="L193" s="42"/>
      <c r="M193" s="227" t="s">
        <v>1</v>
      </c>
      <c r="N193" s="228" t="s">
        <v>41</v>
      </c>
      <c r="O193" s="90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31" t="s">
        <v>121</v>
      </c>
      <c r="AT193" s="231" t="s">
        <v>117</v>
      </c>
      <c r="AU193" s="231" t="s">
        <v>122</v>
      </c>
      <c r="AY193" s="15" t="s">
        <v>113</v>
      </c>
      <c r="BE193" s="232">
        <f>IF(N193="základná",J193,0)</f>
        <v>0</v>
      </c>
      <c r="BF193" s="232">
        <f>IF(N193="znížená",J193,0)</f>
        <v>0</v>
      </c>
      <c r="BG193" s="232">
        <f>IF(N193="zákl. prenesená",J193,0)</f>
        <v>0</v>
      </c>
      <c r="BH193" s="232">
        <f>IF(N193="zníž. prenesená",J193,0)</f>
        <v>0</v>
      </c>
      <c r="BI193" s="232">
        <f>IF(N193="nulová",J193,0)</f>
        <v>0</v>
      </c>
      <c r="BJ193" s="15" t="s">
        <v>122</v>
      </c>
      <c r="BK193" s="232">
        <f>ROUND(I193*H193,2)</f>
        <v>0</v>
      </c>
      <c r="BL193" s="15" t="s">
        <v>121</v>
      </c>
      <c r="BM193" s="231" t="s">
        <v>396</v>
      </c>
    </row>
    <row r="194" s="2" customFormat="1" ht="24.15" customHeight="1">
      <c r="A194" s="36"/>
      <c r="B194" s="37"/>
      <c r="C194" s="233" t="s">
        <v>397</v>
      </c>
      <c r="D194" s="233" t="s">
        <v>110</v>
      </c>
      <c r="E194" s="234" t="s">
        <v>398</v>
      </c>
      <c r="F194" s="235" t="s">
        <v>399</v>
      </c>
      <c r="G194" s="236" t="s">
        <v>147</v>
      </c>
      <c r="H194" s="237">
        <v>2</v>
      </c>
      <c r="I194" s="238"/>
      <c r="J194" s="239">
        <f>ROUND(I194*H194,2)</f>
        <v>0</v>
      </c>
      <c r="K194" s="240"/>
      <c r="L194" s="241"/>
      <c r="M194" s="242" t="s">
        <v>1</v>
      </c>
      <c r="N194" s="243" t="s">
        <v>41</v>
      </c>
      <c r="O194" s="90"/>
      <c r="P194" s="229">
        <f>O194*H194</f>
        <v>0</v>
      </c>
      <c r="Q194" s="229">
        <v>6.9999999999999994E-05</v>
      </c>
      <c r="R194" s="229">
        <f>Q194*H194</f>
        <v>0.00013999999999999999</v>
      </c>
      <c r="S194" s="229">
        <v>0</v>
      </c>
      <c r="T194" s="230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31" t="s">
        <v>131</v>
      </c>
      <c r="AT194" s="231" t="s">
        <v>110</v>
      </c>
      <c r="AU194" s="231" t="s">
        <v>122</v>
      </c>
      <c r="AY194" s="15" t="s">
        <v>113</v>
      </c>
      <c r="BE194" s="232">
        <f>IF(N194="základná",J194,0)</f>
        <v>0</v>
      </c>
      <c r="BF194" s="232">
        <f>IF(N194="znížená",J194,0)</f>
        <v>0</v>
      </c>
      <c r="BG194" s="232">
        <f>IF(N194="zákl. prenesená",J194,0)</f>
        <v>0</v>
      </c>
      <c r="BH194" s="232">
        <f>IF(N194="zníž. prenesená",J194,0)</f>
        <v>0</v>
      </c>
      <c r="BI194" s="232">
        <f>IF(N194="nulová",J194,0)</f>
        <v>0</v>
      </c>
      <c r="BJ194" s="15" t="s">
        <v>122</v>
      </c>
      <c r="BK194" s="232">
        <f>ROUND(I194*H194,2)</f>
        <v>0</v>
      </c>
      <c r="BL194" s="15" t="s">
        <v>131</v>
      </c>
      <c r="BM194" s="231" t="s">
        <v>400</v>
      </c>
    </row>
    <row r="195" s="2" customFormat="1" ht="16.5" customHeight="1">
      <c r="A195" s="36"/>
      <c r="B195" s="37"/>
      <c r="C195" s="233" t="s">
        <v>401</v>
      </c>
      <c r="D195" s="233" t="s">
        <v>110</v>
      </c>
      <c r="E195" s="234" t="s">
        <v>402</v>
      </c>
      <c r="F195" s="235" t="s">
        <v>403</v>
      </c>
      <c r="G195" s="236" t="s">
        <v>147</v>
      </c>
      <c r="H195" s="237">
        <v>2</v>
      </c>
      <c r="I195" s="238"/>
      <c r="J195" s="239">
        <f>ROUND(I195*H195,2)</f>
        <v>0</v>
      </c>
      <c r="K195" s="240"/>
      <c r="L195" s="241"/>
      <c r="M195" s="242" t="s">
        <v>1</v>
      </c>
      <c r="N195" s="243" t="s">
        <v>41</v>
      </c>
      <c r="O195" s="90"/>
      <c r="P195" s="229">
        <f>O195*H195</f>
        <v>0</v>
      </c>
      <c r="Q195" s="229">
        <v>6.9999999999999994E-05</v>
      </c>
      <c r="R195" s="229">
        <f>Q195*H195</f>
        <v>0.00013999999999999999</v>
      </c>
      <c r="S195" s="229">
        <v>0</v>
      </c>
      <c r="T195" s="230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31" t="s">
        <v>131</v>
      </c>
      <c r="AT195" s="231" t="s">
        <v>110</v>
      </c>
      <c r="AU195" s="231" t="s">
        <v>122</v>
      </c>
      <c r="AY195" s="15" t="s">
        <v>113</v>
      </c>
      <c r="BE195" s="232">
        <f>IF(N195="základná",J195,0)</f>
        <v>0</v>
      </c>
      <c r="BF195" s="232">
        <f>IF(N195="znížená",J195,0)</f>
        <v>0</v>
      </c>
      <c r="BG195" s="232">
        <f>IF(N195="zákl. prenesená",J195,0)</f>
        <v>0</v>
      </c>
      <c r="BH195" s="232">
        <f>IF(N195="zníž. prenesená",J195,0)</f>
        <v>0</v>
      </c>
      <c r="BI195" s="232">
        <f>IF(N195="nulová",J195,0)</f>
        <v>0</v>
      </c>
      <c r="BJ195" s="15" t="s">
        <v>122</v>
      </c>
      <c r="BK195" s="232">
        <f>ROUND(I195*H195,2)</f>
        <v>0</v>
      </c>
      <c r="BL195" s="15" t="s">
        <v>131</v>
      </c>
      <c r="BM195" s="231" t="s">
        <v>404</v>
      </c>
    </row>
    <row r="196" s="12" customFormat="1" ht="22.8" customHeight="1">
      <c r="A196" s="12"/>
      <c r="B196" s="203"/>
      <c r="C196" s="204"/>
      <c r="D196" s="205" t="s">
        <v>74</v>
      </c>
      <c r="E196" s="217" t="s">
        <v>405</v>
      </c>
      <c r="F196" s="217" t="s">
        <v>406</v>
      </c>
      <c r="G196" s="204"/>
      <c r="H196" s="204"/>
      <c r="I196" s="207"/>
      <c r="J196" s="218">
        <f>BK196</f>
        <v>0</v>
      </c>
      <c r="K196" s="204"/>
      <c r="L196" s="209"/>
      <c r="M196" s="210"/>
      <c r="N196" s="211"/>
      <c r="O196" s="211"/>
      <c r="P196" s="212">
        <f>SUM(P197:P218)</f>
        <v>0</v>
      </c>
      <c r="Q196" s="211"/>
      <c r="R196" s="212">
        <f>SUM(R197:R218)</f>
        <v>0.098750000000000004</v>
      </c>
      <c r="S196" s="211"/>
      <c r="T196" s="213">
        <f>SUM(T197:T218)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4" t="s">
        <v>112</v>
      </c>
      <c r="AT196" s="215" t="s">
        <v>74</v>
      </c>
      <c r="AU196" s="215" t="s">
        <v>83</v>
      </c>
      <c r="AY196" s="214" t="s">
        <v>113</v>
      </c>
      <c r="BK196" s="216">
        <f>SUM(BK197:BK218)</f>
        <v>0</v>
      </c>
    </row>
    <row r="197" s="2" customFormat="1" ht="21.75" customHeight="1">
      <c r="A197" s="36"/>
      <c r="B197" s="37"/>
      <c r="C197" s="219" t="s">
        <v>407</v>
      </c>
      <c r="D197" s="219" t="s">
        <v>117</v>
      </c>
      <c r="E197" s="220" t="s">
        <v>408</v>
      </c>
      <c r="F197" s="221" t="s">
        <v>409</v>
      </c>
      <c r="G197" s="222" t="s">
        <v>147</v>
      </c>
      <c r="H197" s="223">
        <v>1</v>
      </c>
      <c r="I197" s="224"/>
      <c r="J197" s="225">
        <f>ROUND(I197*H197,2)</f>
        <v>0</v>
      </c>
      <c r="K197" s="226"/>
      <c r="L197" s="42"/>
      <c r="M197" s="227" t="s">
        <v>1</v>
      </c>
      <c r="N197" s="228" t="s">
        <v>41</v>
      </c>
      <c r="O197" s="90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31" t="s">
        <v>121</v>
      </c>
      <c r="AT197" s="231" t="s">
        <v>117</v>
      </c>
      <c r="AU197" s="231" t="s">
        <v>122</v>
      </c>
      <c r="AY197" s="15" t="s">
        <v>113</v>
      </c>
      <c r="BE197" s="232">
        <f>IF(N197="základná",J197,0)</f>
        <v>0</v>
      </c>
      <c r="BF197" s="232">
        <f>IF(N197="znížená",J197,0)</f>
        <v>0</v>
      </c>
      <c r="BG197" s="232">
        <f>IF(N197="zákl. prenesená",J197,0)</f>
        <v>0</v>
      </c>
      <c r="BH197" s="232">
        <f>IF(N197="zníž. prenesená",J197,0)</f>
        <v>0</v>
      </c>
      <c r="BI197" s="232">
        <f>IF(N197="nulová",J197,0)</f>
        <v>0</v>
      </c>
      <c r="BJ197" s="15" t="s">
        <v>122</v>
      </c>
      <c r="BK197" s="232">
        <f>ROUND(I197*H197,2)</f>
        <v>0</v>
      </c>
      <c r="BL197" s="15" t="s">
        <v>121</v>
      </c>
      <c r="BM197" s="231" t="s">
        <v>410</v>
      </c>
    </row>
    <row r="198" s="2" customFormat="1" ht="24.15" customHeight="1">
      <c r="A198" s="36"/>
      <c r="B198" s="37"/>
      <c r="C198" s="233" t="s">
        <v>411</v>
      </c>
      <c r="D198" s="233" t="s">
        <v>110</v>
      </c>
      <c r="E198" s="234" t="s">
        <v>412</v>
      </c>
      <c r="F198" s="235" t="s">
        <v>413</v>
      </c>
      <c r="G198" s="236" t="s">
        <v>147</v>
      </c>
      <c r="H198" s="237">
        <v>1</v>
      </c>
      <c r="I198" s="238"/>
      <c r="J198" s="239">
        <f>ROUND(I198*H198,2)</f>
        <v>0</v>
      </c>
      <c r="K198" s="240"/>
      <c r="L198" s="241"/>
      <c r="M198" s="242" t="s">
        <v>1</v>
      </c>
      <c r="N198" s="243" t="s">
        <v>41</v>
      </c>
      <c r="O198" s="90"/>
      <c r="P198" s="229">
        <f>O198*H198</f>
        <v>0</v>
      </c>
      <c r="Q198" s="229">
        <v>0.016080000000000001</v>
      </c>
      <c r="R198" s="229">
        <f>Q198*H198</f>
        <v>0.016080000000000001</v>
      </c>
      <c r="S198" s="229">
        <v>0</v>
      </c>
      <c r="T198" s="230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31" t="s">
        <v>131</v>
      </c>
      <c r="AT198" s="231" t="s">
        <v>110</v>
      </c>
      <c r="AU198" s="231" t="s">
        <v>122</v>
      </c>
      <c r="AY198" s="15" t="s">
        <v>113</v>
      </c>
      <c r="BE198" s="232">
        <f>IF(N198="základná",J198,0)</f>
        <v>0</v>
      </c>
      <c r="BF198" s="232">
        <f>IF(N198="znížená",J198,0)</f>
        <v>0</v>
      </c>
      <c r="BG198" s="232">
        <f>IF(N198="zákl. prenesená",J198,0)</f>
        <v>0</v>
      </c>
      <c r="BH198" s="232">
        <f>IF(N198="zníž. prenesená",J198,0)</f>
        <v>0</v>
      </c>
      <c r="BI198" s="232">
        <f>IF(N198="nulová",J198,0)</f>
        <v>0</v>
      </c>
      <c r="BJ198" s="15" t="s">
        <v>122</v>
      </c>
      <c r="BK198" s="232">
        <f>ROUND(I198*H198,2)</f>
        <v>0</v>
      </c>
      <c r="BL198" s="15" t="s">
        <v>131</v>
      </c>
      <c r="BM198" s="231" t="s">
        <v>414</v>
      </c>
    </row>
    <row r="199" s="2" customFormat="1" ht="24.15" customHeight="1">
      <c r="A199" s="36"/>
      <c r="B199" s="37"/>
      <c r="C199" s="233" t="s">
        <v>121</v>
      </c>
      <c r="D199" s="233" t="s">
        <v>110</v>
      </c>
      <c r="E199" s="234" t="s">
        <v>415</v>
      </c>
      <c r="F199" s="235" t="s">
        <v>416</v>
      </c>
      <c r="G199" s="236" t="s">
        <v>147</v>
      </c>
      <c r="H199" s="237">
        <v>1</v>
      </c>
      <c r="I199" s="238"/>
      <c r="J199" s="239">
        <f>ROUND(I199*H199,2)</f>
        <v>0</v>
      </c>
      <c r="K199" s="240"/>
      <c r="L199" s="241"/>
      <c r="M199" s="242" t="s">
        <v>1</v>
      </c>
      <c r="N199" s="243" t="s">
        <v>41</v>
      </c>
      <c r="O199" s="90"/>
      <c r="P199" s="229">
        <f>O199*H199</f>
        <v>0</v>
      </c>
      <c r="Q199" s="229">
        <v>0.073999999999999996</v>
      </c>
      <c r="R199" s="229">
        <f>Q199*H199</f>
        <v>0.073999999999999996</v>
      </c>
      <c r="S199" s="229">
        <v>0</v>
      </c>
      <c r="T199" s="230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31" t="s">
        <v>131</v>
      </c>
      <c r="AT199" s="231" t="s">
        <v>110</v>
      </c>
      <c r="AU199" s="231" t="s">
        <v>122</v>
      </c>
      <c r="AY199" s="15" t="s">
        <v>113</v>
      </c>
      <c r="BE199" s="232">
        <f>IF(N199="základná",J199,0)</f>
        <v>0</v>
      </c>
      <c r="BF199" s="232">
        <f>IF(N199="znížená",J199,0)</f>
        <v>0</v>
      </c>
      <c r="BG199" s="232">
        <f>IF(N199="zákl. prenesená",J199,0)</f>
        <v>0</v>
      </c>
      <c r="BH199" s="232">
        <f>IF(N199="zníž. prenesená",J199,0)</f>
        <v>0</v>
      </c>
      <c r="BI199" s="232">
        <f>IF(N199="nulová",J199,0)</f>
        <v>0</v>
      </c>
      <c r="BJ199" s="15" t="s">
        <v>122</v>
      </c>
      <c r="BK199" s="232">
        <f>ROUND(I199*H199,2)</f>
        <v>0</v>
      </c>
      <c r="BL199" s="15" t="s">
        <v>131</v>
      </c>
      <c r="BM199" s="231" t="s">
        <v>417</v>
      </c>
    </row>
    <row r="200" s="2" customFormat="1" ht="16.5" customHeight="1">
      <c r="A200" s="36"/>
      <c r="B200" s="37"/>
      <c r="C200" s="219" t="s">
        <v>418</v>
      </c>
      <c r="D200" s="219" t="s">
        <v>117</v>
      </c>
      <c r="E200" s="220" t="s">
        <v>419</v>
      </c>
      <c r="F200" s="221" t="s">
        <v>420</v>
      </c>
      <c r="G200" s="222" t="s">
        <v>147</v>
      </c>
      <c r="H200" s="223">
        <v>1</v>
      </c>
      <c r="I200" s="224"/>
      <c r="J200" s="225">
        <f>ROUND(I200*H200,2)</f>
        <v>0</v>
      </c>
      <c r="K200" s="226"/>
      <c r="L200" s="42"/>
      <c r="M200" s="227" t="s">
        <v>1</v>
      </c>
      <c r="N200" s="228" t="s">
        <v>41</v>
      </c>
      <c r="O200" s="90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31" t="s">
        <v>121</v>
      </c>
      <c r="AT200" s="231" t="s">
        <v>117</v>
      </c>
      <c r="AU200" s="231" t="s">
        <v>122</v>
      </c>
      <c r="AY200" s="15" t="s">
        <v>113</v>
      </c>
      <c r="BE200" s="232">
        <f>IF(N200="základná",J200,0)</f>
        <v>0</v>
      </c>
      <c r="BF200" s="232">
        <f>IF(N200="znížená",J200,0)</f>
        <v>0</v>
      </c>
      <c r="BG200" s="232">
        <f>IF(N200="zákl. prenesená",J200,0)</f>
        <v>0</v>
      </c>
      <c r="BH200" s="232">
        <f>IF(N200="zníž. prenesená",J200,0)</f>
        <v>0</v>
      </c>
      <c r="BI200" s="232">
        <f>IF(N200="nulová",J200,0)</f>
        <v>0</v>
      </c>
      <c r="BJ200" s="15" t="s">
        <v>122</v>
      </c>
      <c r="BK200" s="232">
        <f>ROUND(I200*H200,2)</f>
        <v>0</v>
      </c>
      <c r="BL200" s="15" t="s">
        <v>121</v>
      </c>
      <c r="BM200" s="231" t="s">
        <v>421</v>
      </c>
    </row>
    <row r="201" s="2" customFormat="1" ht="24.15" customHeight="1">
      <c r="A201" s="36"/>
      <c r="B201" s="37"/>
      <c r="C201" s="233" t="s">
        <v>422</v>
      </c>
      <c r="D201" s="233" t="s">
        <v>110</v>
      </c>
      <c r="E201" s="234" t="s">
        <v>423</v>
      </c>
      <c r="F201" s="235" t="s">
        <v>424</v>
      </c>
      <c r="G201" s="236" t="s">
        <v>147</v>
      </c>
      <c r="H201" s="237">
        <v>1</v>
      </c>
      <c r="I201" s="238"/>
      <c r="J201" s="239">
        <f>ROUND(I201*H201,2)</f>
        <v>0</v>
      </c>
      <c r="K201" s="240"/>
      <c r="L201" s="241"/>
      <c r="M201" s="242" t="s">
        <v>1</v>
      </c>
      <c r="N201" s="243" t="s">
        <v>41</v>
      </c>
      <c r="O201" s="90"/>
      <c r="P201" s="229">
        <f>O201*H201</f>
        <v>0</v>
      </c>
      <c r="Q201" s="229">
        <v>0.00042999999999999999</v>
      </c>
      <c r="R201" s="229">
        <f>Q201*H201</f>
        <v>0.00042999999999999999</v>
      </c>
      <c r="S201" s="229">
        <v>0</v>
      </c>
      <c r="T201" s="230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31" t="s">
        <v>131</v>
      </c>
      <c r="AT201" s="231" t="s">
        <v>110</v>
      </c>
      <c r="AU201" s="231" t="s">
        <v>122</v>
      </c>
      <c r="AY201" s="15" t="s">
        <v>113</v>
      </c>
      <c r="BE201" s="232">
        <f>IF(N201="základná",J201,0)</f>
        <v>0</v>
      </c>
      <c r="BF201" s="232">
        <f>IF(N201="znížená",J201,0)</f>
        <v>0</v>
      </c>
      <c r="BG201" s="232">
        <f>IF(N201="zákl. prenesená",J201,0)</f>
        <v>0</v>
      </c>
      <c r="BH201" s="232">
        <f>IF(N201="zníž. prenesená",J201,0)</f>
        <v>0</v>
      </c>
      <c r="BI201" s="232">
        <f>IF(N201="nulová",J201,0)</f>
        <v>0</v>
      </c>
      <c r="BJ201" s="15" t="s">
        <v>122</v>
      </c>
      <c r="BK201" s="232">
        <f>ROUND(I201*H201,2)</f>
        <v>0</v>
      </c>
      <c r="BL201" s="15" t="s">
        <v>131</v>
      </c>
      <c r="BM201" s="231" t="s">
        <v>425</v>
      </c>
    </row>
    <row r="202" s="2" customFormat="1" ht="16.5" customHeight="1">
      <c r="A202" s="36"/>
      <c r="B202" s="37"/>
      <c r="C202" s="219" t="s">
        <v>426</v>
      </c>
      <c r="D202" s="219" t="s">
        <v>117</v>
      </c>
      <c r="E202" s="220" t="s">
        <v>427</v>
      </c>
      <c r="F202" s="221" t="s">
        <v>428</v>
      </c>
      <c r="G202" s="222" t="s">
        <v>147</v>
      </c>
      <c r="H202" s="223">
        <v>1</v>
      </c>
      <c r="I202" s="224"/>
      <c r="J202" s="225">
        <f>ROUND(I202*H202,2)</f>
        <v>0</v>
      </c>
      <c r="K202" s="226"/>
      <c r="L202" s="42"/>
      <c r="M202" s="227" t="s">
        <v>1</v>
      </c>
      <c r="N202" s="228" t="s">
        <v>41</v>
      </c>
      <c r="O202" s="90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31" t="s">
        <v>121</v>
      </c>
      <c r="AT202" s="231" t="s">
        <v>117</v>
      </c>
      <c r="AU202" s="231" t="s">
        <v>122</v>
      </c>
      <c r="AY202" s="15" t="s">
        <v>113</v>
      </c>
      <c r="BE202" s="232">
        <f>IF(N202="základná",J202,0)</f>
        <v>0</v>
      </c>
      <c r="BF202" s="232">
        <f>IF(N202="znížená",J202,0)</f>
        <v>0</v>
      </c>
      <c r="BG202" s="232">
        <f>IF(N202="zákl. prenesená",J202,0)</f>
        <v>0</v>
      </c>
      <c r="BH202" s="232">
        <f>IF(N202="zníž. prenesená",J202,0)</f>
        <v>0</v>
      </c>
      <c r="BI202" s="232">
        <f>IF(N202="nulová",J202,0)</f>
        <v>0</v>
      </c>
      <c r="BJ202" s="15" t="s">
        <v>122</v>
      </c>
      <c r="BK202" s="232">
        <f>ROUND(I202*H202,2)</f>
        <v>0</v>
      </c>
      <c r="BL202" s="15" t="s">
        <v>121</v>
      </c>
      <c r="BM202" s="231" t="s">
        <v>429</v>
      </c>
    </row>
    <row r="203" s="2" customFormat="1" ht="24.15" customHeight="1">
      <c r="A203" s="36"/>
      <c r="B203" s="37"/>
      <c r="C203" s="233" t="s">
        <v>430</v>
      </c>
      <c r="D203" s="233" t="s">
        <v>110</v>
      </c>
      <c r="E203" s="234" t="s">
        <v>431</v>
      </c>
      <c r="F203" s="235" t="s">
        <v>432</v>
      </c>
      <c r="G203" s="236" t="s">
        <v>147</v>
      </c>
      <c r="H203" s="237">
        <v>1</v>
      </c>
      <c r="I203" s="238"/>
      <c r="J203" s="239">
        <f>ROUND(I203*H203,2)</f>
        <v>0</v>
      </c>
      <c r="K203" s="240"/>
      <c r="L203" s="241"/>
      <c r="M203" s="242" t="s">
        <v>1</v>
      </c>
      <c r="N203" s="243" t="s">
        <v>41</v>
      </c>
      <c r="O203" s="90"/>
      <c r="P203" s="229">
        <f>O203*H203</f>
        <v>0</v>
      </c>
      <c r="Q203" s="229">
        <v>0.002</v>
      </c>
      <c r="R203" s="229">
        <f>Q203*H203</f>
        <v>0.002</v>
      </c>
      <c r="S203" s="229">
        <v>0</v>
      </c>
      <c r="T203" s="230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31" t="s">
        <v>131</v>
      </c>
      <c r="AT203" s="231" t="s">
        <v>110</v>
      </c>
      <c r="AU203" s="231" t="s">
        <v>122</v>
      </c>
      <c r="AY203" s="15" t="s">
        <v>113</v>
      </c>
      <c r="BE203" s="232">
        <f>IF(N203="základná",J203,0)</f>
        <v>0</v>
      </c>
      <c r="BF203" s="232">
        <f>IF(N203="znížená",J203,0)</f>
        <v>0</v>
      </c>
      <c r="BG203" s="232">
        <f>IF(N203="zákl. prenesená",J203,0)</f>
        <v>0</v>
      </c>
      <c r="BH203" s="232">
        <f>IF(N203="zníž. prenesená",J203,0)</f>
        <v>0</v>
      </c>
      <c r="BI203" s="232">
        <f>IF(N203="nulová",J203,0)</f>
        <v>0</v>
      </c>
      <c r="BJ203" s="15" t="s">
        <v>122</v>
      </c>
      <c r="BK203" s="232">
        <f>ROUND(I203*H203,2)</f>
        <v>0</v>
      </c>
      <c r="BL203" s="15" t="s">
        <v>131</v>
      </c>
      <c r="BM203" s="231" t="s">
        <v>433</v>
      </c>
    </row>
    <row r="204" s="2" customFormat="1" ht="16.5" customHeight="1">
      <c r="A204" s="36"/>
      <c r="B204" s="37"/>
      <c r="C204" s="219" t="s">
        <v>434</v>
      </c>
      <c r="D204" s="219" t="s">
        <v>117</v>
      </c>
      <c r="E204" s="220" t="s">
        <v>435</v>
      </c>
      <c r="F204" s="221" t="s">
        <v>436</v>
      </c>
      <c r="G204" s="222" t="s">
        <v>147</v>
      </c>
      <c r="H204" s="223">
        <v>2</v>
      </c>
      <c r="I204" s="224"/>
      <c r="J204" s="225">
        <f>ROUND(I204*H204,2)</f>
        <v>0</v>
      </c>
      <c r="K204" s="226"/>
      <c r="L204" s="42"/>
      <c r="M204" s="227" t="s">
        <v>1</v>
      </c>
      <c r="N204" s="228" t="s">
        <v>41</v>
      </c>
      <c r="O204" s="90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31" t="s">
        <v>121</v>
      </c>
      <c r="AT204" s="231" t="s">
        <v>117</v>
      </c>
      <c r="AU204" s="231" t="s">
        <v>122</v>
      </c>
      <c r="AY204" s="15" t="s">
        <v>113</v>
      </c>
      <c r="BE204" s="232">
        <f>IF(N204="základná",J204,0)</f>
        <v>0</v>
      </c>
      <c r="BF204" s="232">
        <f>IF(N204="znížená",J204,0)</f>
        <v>0</v>
      </c>
      <c r="BG204" s="232">
        <f>IF(N204="zákl. prenesená",J204,0)</f>
        <v>0</v>
      </c>
      <c r="BH204" s="232">
        <f>IF(N204="zníž. prenesená",J204,0)</f>
        <v>0</v>
      </c>
      <c r="BI204" s="232">
        <f>IF(N204="nulová",J204,0)</f>
        <v>0</v>
      </c>
      <c r="BJ204" s="15" t="s">
        <v>122</v>
      </c>
      <c r="BK204" s="232">
        <f>ROUND(I204*H204,2)</f>
        <v>0</v>
      </c>
      <c r="BL204" s="15" t="s">
        <v>121</v>
      </c>
      <c r="BM204" s="231" t="s">
        <v>437</v>
      </c>
    </row>
    <row r="205" s="2" customFormat="1" ht="24.15" customHeight="1">
      <c r="A205" s="36"/>
      <c r="B205" s="37"/>
      <c r="C205" s="233" t="s">
        <v>438</v>
      </c>
      <c r="D205" s="233" t="s">
        <v>110</v>
      </c>
      <c r="E205" s="234" t="s">
        <v>439</v>
      </c>
      <c r="F205" s="235" t="s">
        <v>440</v>
      </c>
      <c r="G205" s="236" t="s">
        <v>147</v>
      </c>
      <c r="H205" s="237">
        <v>2</v>
      </c>
      <c r="I205" s="238"/>
      <c r="J205" s="239">
        <f>ROUND(I205*H205,2)</f>
        <v>0</v>
      </c>
      <c r="K205" s="240"/>
      <c r="L205" s="241"/>
      <c r="M205" s="242" t="s">
        <v>1</v>
      </c>
      <c r="N205" s="243" t="s">
        <v>41</v>
      </c>
      <c r="O205" s="90"/>
      <c r="P205" s="229">
        <f>O205*H205</f>
        <v>0</v>
      </c>
      <c r="Q205" s="229">
        <v>0.00042000000000000002</v>
      </c>
      <c r="R205" s="229">
        <f>Q205*H205</f>
        <v>0.00084000000000000003</v>
      </c>
      <c r="S205" s="229">
        <v>0</v>
      </c>
      <c r="T205" s="230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31" t="s">
        <v>131</v>
      </c>
      <c r="AT205" s="231" t="s">
        <v>110</v>
      </c>
      <c r="AU205" s="231" t="s">
        <v>122</v>
      </c>
      <c r="AY205" s="15" t="s">
        <v>113</v>
      </c>
      <c r="BE205" s="232">
        <f>IF(N205="základná",J205,0)</f>
        <v>0</v>
      </c>
      <c r="BF205" s="232">
        <f>IF(N205="znížená",J205,0)</f>
        <v>0</v>
      </c>
      <c r="BG205" s="232">
        <f>IF(N205="zákl. prenesená",J205,0)</f>
        <v>0</v>
      </c>
      <c r="BH205" s="232">
        <f>IF(N205="zníž. prenesená",J205,0)</f>
        <v>0</v>
      </c>
      <c r="BI205" s="232">
        <f>IF(N205="nulová",J205,0)</f>
        <v>0</v>
      </c>
      <c r="BJ205" s="15" t="s">
        <v>122</v>
      </c>
      <c r="BK205" s="232">
        <f>ROUND(I205*H205,2)</f>
        <v>0</v>
      </c>
      <c r="BL205" s="15" t="s">
        <v>131</v>
      </c>
      <c r="BM205" s="231" t="s">
        <v>441</v>
      </c>
    </row>
    <row r="206" s="2" customFormat="1" ht="16.5" customHeight="1">
      <c r="A206" s="36"/>
      <c r="B206" s="37"/>
      <c r="C206" s="219" t="s">
        <v>442</v>
      </c>
      <c r="D206" s="219" t="s">
        <v>117</v>
      </c>
      <c r="E206" s="220" t="s">
        <v>443</v>
      </c>
      <c r="F206" s="221" t="s">
        <v>444</v>
      </c>
      <c r="G206" s="222" t="s">
        <v>147</v>
      </c>
      <c r="H206" s="223">
        <v>3</v>
      </c>
      <c r="I206" s="224"/>
      <c r="J206" s="225">
        <f>ROUND(I206*H206,2)</f>
        <v>0</v>
      </c>
      <c r="K206" s="226"/>
      <c r="L206" s="42"/>
      <c r="M206" s="227" t="s">
        <v>1</v>
      </c>
      <c r="N206" s="228" t="s">
        <v>41</v>
      </c>
      <c r="O206" s="90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31" t="s">
        <v>121</v>
      </c>
      <c r="AT206" s="231" t="s">
        <v>117</v>
      </c>
      <c r="AU206" s="231" t="s">
        <v>122</v>
      </c>
      <c r="AY206" s="15" t="s">
        <v>113</v>
      </c>
      <c r="BE206" s="232">
        <f>IF(N206="základná",J206,0)</f>
        <v>0</v>
      </c>
      <c r="BF206" s="232">
        <f>IF(N206="znížená",J206,0)</f>
        <v>0</v>
      </c>
      <c r="BG206" s="232">
        <f>IF(N206="zákl. prenesená",J206,0)</f>
        <v>0</v>
      </c>
      <c r="BH206" s="232">
        <f>IF(N206="zníž. prenesená",J206,0)</f>
        <v>0</v>
      </c>
      <c r="BI206" s="232">
        <f>IF(N206="nulová",J206,0)</f>
        <v>0</v>
      </c>
      <c r="BJ206" s="15" t="s">
        <v>122</v>
      </c>
      <c r="BK206" s="232">
        <f>ROUND(I206*H206,2)</f>
        <v>0</v>
      </c>
      <c r="BL206" s="15" t="s">
        <v>121</v>
      </c>
      <c r="BM206" s="231" t="s">
        <v>445</v>
      </c>
    </row>
    <row r="207" s="2" customFormat="1" ht="24.15" customHeight="1">
      <c r="A207" s="36"/>
      <c r="B207" s="37"/>
      <c r="C207" s="233" t="s">
        <v>446</v>
      </c>
      <c r="D207" s="233" t="s">
        <v>110</v>
      </c>
      <c r="E207" s="234" t="s">
        <v>447</v>
      </c>
      <c r="F207" s="235" t="s">
        <v>448</v>
      </c>
      <c r="G207" s="236" t="s">
        <v>147</v>
      </c>
      <c r="H207" s="237">
        <v>3</v>
      </c>
      <c r="I207" s="238"/>
      <c r="J207" s="239">
        <f>ROUND(I207*H207,2)</f>
        <v>0</v>
      </c>
      <c r="K207" s="240"/>
      <c r="L207" s="241"/>
      <c r="M207" s="242" t="s">
        <v>1</v>
      </c>
      <c r="N207" s="243" t="s">
        <v>41</v>
      </c>
      <c r="O207" s="90"/>
      <c r="P207" s="229">
        <f>O207*H207</f>
        <v>0</v>
      </c>
      <c r="Q207" s="229">
        <v>0.00044000000000000002</v>
      </c>
      <c r="R207" s="229">
        <f>Q207*H207</f>
        <v>0.00132</v>
      </c>
      <c r="S207" s="229">
        <v>0</v>
      </c>
      <c r="T207" s="230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31" t="s">
        <v>131</v>
      </c>
      <c r="AT207" s="231" t="s">
        <v>110</v>
      </c>
      <c r="AU207" s="231" t="s">
        <v>122</v>
      </c>
      <c r="AY207" s="15" t="s">
        <v>113</v>
      </c>
      <c r="BE207" s="232">
        <f>IF(N207="základná",J207,0)</f>
        <v>0</v>
      </c>
      <c r="BF207" s="232">
        <f>IF(N207="znížená",J207,0)</f>
        <v>0</v>
      </c>
      <c r="BG207" s="232">
        <f>IF(N207="zákl. prenesená",J207,0)</f>
        <v>0</v>
      </c>
      <c r="BH207" s="232">
        <f>IF(N207="zníž. prenesená",J207,0)</f>
        <v>0</v>
      </c>
      <c r="BI207" s="232">
        <f>IF(N207="nulová",J207,0)</f>
        <v>0</v>
      </c>
      <c r="BJ207" s="15" t="s">
        <v>122</v>
      </c>
      <c r="BK207" s="232">
        <f>ROUND(I207*H207,2)</f>
        <v>0</v>
      </c>
      <c r="BL207" s="15" t="s">
        <v>131</v>
      </c>
      <c r="BM207" s="231" t="s">
        <v>449</v>
      </c>
    </row>
    <row r="208" s="2" customFormat="1" ht="16.5" customHeight="1">
      <c r="A208" s="36"/>
      <c r="B208" s="37"/>
      <c r="C208" s="219" t="s">
        <v>450</v>
      </c>
      <c r="D208" s="219" t="s">
        <v>117</v>
      </c>
      <c r="E208" s="220" t="s">
        <v>451</v>
      </c>
      <c r="F208" s="221" t="s">
        <v>452</v>
      </c>
      <c r="G208" s="222" t="s">
        <v>147</v>
      </c>
      <c r="H208" s="223">
        <v>9</v>
      </c>
      <c r="I208" s="224"/>
      <c r="J208" s="225">
        <f>ROUND(I208*H208,2)</f>
        <v>0</v>
      </c>
      <c r="K208" s="226"/>
      <c r="L208" s="42"/>
      <c r="M208" s="227" t="s">
        <v>1</v>
      </c>
      <c r="N208" s="228" t="s">
        <v>41</v>
      </c>
      <c r="O208" s="90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31" t="s">
        <v>121</v>
      </c>
      <c r="AT208" s="231" t="s">
        <v>117</v>
      </c>
      <c r="AU208" s="231" t="s">
        <v>122</v>
      </c>
      <c r="AY208" s="15" t="s">
        <v>113</v>
      </c>
      <c r="BE208" s="232">
        <f>IF(N208="základná",J208,0)</f>
        <v>0</v>
      </c>
      <c r="BF208" s="232">
        <f>IF(N208="znížená",J208,0)</f>
        <v>0</v>
      </c>
      <c r="BG208" s="232">
        <f>IF(N208="zákl. prenesená",J208,0)</f>
        <v>0</v>
      </c>
      <c r="BH208" s="232">
        <f>IF(N208="zníž. prenesená",J208,0)</f>
        <v>0</v>
      </c>
      <c r="BI208" s="232">
        <f>IF(N208="nulová",J208,0)</f>
        <v>0</v>
      </c>
      <c r="BJ208" s="15" t="s">
        <v>122</v>
      </c>
      <c r="BK208" s="232">
        <f>ROUND(I208*H208,2)</f>
        <v>0</v>
      </c>
      <c r="BL208" s="15" t="s">
        <v>121</v>
      </c>
      <c r="BM208" s="231" t="s">
        <v>453</v>
      </c>
    </row>
    <row r="209" s="2" customFormat="1" ht="24.15" customHeight="1">
      <c r="A209" s="36"/>
      <c r="B209" s="37"/>
      <c r="C209" s="233" t="s">
        <v>454</v>
      </c>
      <c r="D209" s="233" t="s">
        <v>110</v>
      </c>
      <c r="E209" s="234" t="s">
        <v>455</v>
      </c>
      <c r="F209" s="235" t="s">
        <v>456</v>
      </c>
      <c r="G209" s="236" t="s">
        <v>147</v>
      </c>
      <c r="H209" s="237">
        <v>5</v>
      </c>
      <c r="I209" s="238"/>
      <c r="J209" s="239">
        <f>ROUND(I209*H209,2)</f>
        <v>0</v>
      </c>
      <c r="K209" s="240"/>
      <c r="L209" s="241"/>
      <c r="M209" s="242" t="s">
        <v>1</v>
      </c>
      <c r="N209" s="243" t="s">
        <v>41</v>
      </c>
      <c r="O209" s="90"/>
      <c r="P209" s="229">
        <f>O209*H209</f>
        <v>0</v>
      </c>
      <c r="Q209" s="229">
        <v>0.00016000000000000001</v>
      </c>
      <c r="R209" s="229">
        <f>Q209*H209</f>
        <v>0.00080000000000000004</v>
      </c>
      <c r="S209" s="229">
        <v>0</v>
      </c>
      <c r="T209" s="230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31" t="s">
        <v>131</v>
      </c>
      <c r="AT209" s="231" t="s">
        <v>110</v>
      </c>
      <c r="AU209" s="231" t="s">
        <v>122</v>
      </c>
      <c r="AY209" s="15" t="s">
        <v>113</v>
      </c>
      <c r="BE209" s="232">
        <f>IF(N209="základná",J209,0)</f>
        <v>0</v>
      </c>
      <c r="BF209" s="232">
        <f>IF(N209="znížená",J209,0)</f>
        <v>0</v>
      </c>
      <c r="BG209" s="232">
        <f>IF(N209="zákl. prenesená",J209,0)</f>
        <v>0</v>
      </c>
      <c r="BH209" s="232">
        <f>IF(N209="zníž. prenesená",J209,0)</f>
        <v>0</v>
      </c>
      <c r="BI209" s="232">
        <f>IF(N209="nulová",J209,0)</f>
        <v>0</v>
      </c>
      <c r="BJ209" s="15" t="s">
        <v>122</v>
      </c>
      <c r="BK209" s="232">
        <f>ROUND(I209*H209,2)</f>
        <v>0</v>
      </c>
      <c r="BL209" s="15" t="s">
        <v>131</v>
      </c>
      <c r="BM209" s="231" t="s">
        <v>457</v>
      </c>
    </row>
    <row r="210" s="2" customFormat="1" ht="24.15" customHeight="1">
      <c r="A210" s="36"/>
      <c r="B210" s="37"/>
      <c r="C210" s="233" t="s">
        <v>458</v>
      </c>
      <c r="D210" s="233" t="s">
        <v>110</v>
      </c>
      <c r="E210" s="234" t="s">
        <v>459</v>
      </c>
      <c r="F210" s="235" t="s">
        <v>460</v>
      </c>
      <c r="G210" s="236" t="s">
        <v>147</v>
      </c>
      <c r="H210" s="237">
        <v>3</v>
      </c>
      <c r="I210" s="238"/>
      <c r="J210" s="239">
        <f>ROUND(I210*H210,2)</f>
        <v>0</v>
      </c>
      <c r="K210" s="240"/>
      <c r="L210" s="241"/>
      <c r="M210" s="242" t="s">
        <v>1</v>
      </c>
      <c r="N210" s="243" t="s">
        <v>41</v>
      </c>
      <c r="O210" s="90"/>
      <c r="P210" s="229">
        <f>O210*H210</f>
        <v>0</v>
      </c>
      <c r="Q210" s="229">
        <v>0.00016000000000000001</v>
      </c>
      <c r="R210" s="229">
        <f>Q210*H210</f>
        <v>0.00048000000000000007</v>
      </c>
      <c r="S210" s="229">
        <v>0</v>
      </c>
      <c r="T210" s="230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31" t="s">
        <v>131</v>
      </c>
      <c r="AT210" s="231" t="s">
        <v>110</v>
      </c>
      <c r="AU210" s="231" t="s">
        <v>122</v>
      </c>
      <c r="AY210" s="15" t="s">
        <v>113</v>
      </c>
      <c r="BE210" s="232">
        <f>IF(N210="základná",J210,0)</f>
        <v>0</v>
      </c>
      <c r="BF210" s="232">
        <f>IF(N210="znížená",J210,0)</f>
        <v>0</v>
      </c>
      <c r="BG210" s="232">
        <f>IF(N210="zákl. prenesená",J210,0)</f>
        <v>0</v>
      </c>
      <c r="BH210" s="232">
        <f>IF(N210="zníž. prenesená",J210,0)</f>
        <v>0</v>
      </c>
      <c r="BI210" s="232">
        <f>IF(N210="nulová",J210,0)</f>
        <v>0</v>
      </c>
      <c r="BJ210" s="15" t="s">
        <v>122</v>
      </c>
      <c r="BK210" s="232">
        <f>ROUND(I210*H210,2)</f>
        <v>0</v>
      </c>
      <c r="BL210" s="15" t="s">
        <v>131</v>
      </c>
      <c r="BM210" s="231" t="s">
        <v>461</v>
      </c>
    </row>
    <row r="211" s="2" customFormat="1" ht="24.15" customHeight="1">
      <c r="A211" s="36"/>
      <c r="B211" s="37"/>
      <c r="C211" s="233" t="s">
        <v>462</v>
      </c>
      <c r="D211" s="233" t="s">
        <v>110</v>
      </c>
      <c r="E211" s="234" t="s">
        <v>463</v>
      </c>
      <c r="F211" s="235" t="s">
        <v>464</v>
      </c>
      <c r="G211" s="236" t="s">
        <v>147</v>
      </c>
      <c r="H211" s="237">
        <v>1</v>
      </c>
      <c r="I211" s="238"/>
      <c r="J211" s="239">
        <f>ROUND(I211*H211,2)</f>
        <v>0</v>
      </c>
      <c r="K211" s="240"/>
      <c r="L211" s="241"/>
      <c r="M211" s="242" t="s">
        <v>1</v>
      </c>
      <c r="N211" s="243" t="s">
        <v>41</v>
      </c>
      <c r="O211" s="90"/>
      <c r="P211" s="229">
        <f>O211*H211</f>
        <v>0</v>
      </c>
      <c r="Q211" s="229">
        <v>0.00016000000000000001</v>
      </c>
      <c r="R211" s="229">
        <f>Q211*H211</f>
        <v>0.00016000000000000001</v>
      </c>
      <c r="S211" s="229">
        <v>0</v>
      </c>
      <c r="T211" s="230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31" t="s">
        <v>131</v>
      </c>
      <c r="AT211" s="231" t="s">
        <v>110</v>
      </c>
      <c r="AU211" s="231" t="s">
        <v>122</v>
      </c>
      <c r="AY211" s="15" t="s">
        <v>113</v>
      </c>
      <c r="BE211" s="232">
        <f>IF(N211="základná",J211,0)</f>
        <v>0</v>
      </c>
      <c r="BF211" s="232">
        <f>IF(N211="znížená",J211,0)</f>
        <v>0</v>
      </c>
      <c r="BG211" s="232">
        <f>IF(N211="zákl. prenesená",J211,0)</f>
        <v>0</v>
      </c>
      <c r="BH211" s="232">
        <f>IF(N211="zníž. prenesená",J211,0)</f>
        <v>0</v>
      </c>
      <c r="BI211" s="232">
        <f>IF(N211="nulová",J211,0)</f>
        <v>0</v>
      </c>
      <c r="BJ211" s="15" t="s">
        <v>122</v>
      </c>
      <c r="BK211" s="232">
        <f>ROUND(I211*H211,2)</f>
        <v>0</v>
      </c>
      <c r="BL211" s="15" t="s">
        <v>131</v>
      </c>
      <c r="BM211" s="231" t="s">
        <v>465</v>
      </c>
    </row>
    <row r="212" s="2" customFormat="1" ht="16.5" customHeight="1">
      <c r="A212" s="36"/>
      <c r="B212" s="37"/>
      <c r="C212" s="219" t="s">
        <v>466</v>
      </c>
      <c r="D212" s="219" t="s">
        <v>117</v>
      </c>
      <c r="E212" s="220" t="s">
        <v>435</v>
      </c>
      <c r="F212" s="221" t="s">
        <v>436</v>
      </c>
      <c r="G212" s="222" t="s">
        <v>147</v>
      </c>
      <c r="H212" s="223">
        <v>2</v>
      </c>
      <c r="I212" s="224"/>
      <c r="J212" s="225">
        <f>ROUND(I212*H212,2)</f>
        <v>0</v>
      </c>
      <c r="K212" s="226"/>
      <c r="L212" s="42"/>
      <c r="M212" s="227" t="s">
        <v>1</v>
      </c>
      <c r="N212" s="228" t="s">
        <v>41</v>
      </c>
      <c r="O212" s="90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31" t="s">
        <v>121</v>
      </c>
      <c r="AT212" s="231" t="s">
        <v>117</v>
      </c>
      <c r="AU212" s="231" t="s">
        <v>122</v>
      </c>
      <c r="AY212" s="15" t="s">
        <v>113</v>
      </c>
      <c r="BE212" s="232">
        <f>IF(N212="základná",J212,0)</f>
        <v>0</v>
      </c>
      <c r="BF212" s="232">
        <f>IF(N212="znížená",J212,0)</f>
        <v>0</v>
      </c>
      <c r="BG212" s="232">
        <f>IF(N212="zákl. prenesená",J212,0)</f>
        <v>0</v>
      </c>
      <c r="BH212" s="232">
        <f>IF(N212="zníž. prenesená",J212,0)</f>
        <v>0</v>
      </c>
      <c r="BI212" s="232">
        <f>IF(N212="nulová",J212,0)</f>
        <v>0</v>
      </c>
      <c r="BJ212" s="15" t="s">
        <v>122</v>
      </c>
      <c r="BK212" s="232">
        <f>ROUND(I212*H212,2)</f>
        <v>0</v>
      </c>
      <c r="BL212" s="15" t="s">
        <v>121</v>
      </c>
      <c r="BM212" s="231" t="s">
        <v>467</v>
      </c>
    </row>
    <row r="213" s="2" customFormat="1" ht="24.15" customHeight="1">
      <c r="A213" s="36"/>
      <c r="B213" s="37"/>
      <c r="C213" s="233" t="s">
        <v>468</v>
      </c>
      <c r="D213" s="233" t="s">
        <v>110</v>
      </c>
      <c r="E213" s="234" t="s">
        <v>439</v>
      </c>
      <c r="F213" s="235" t="s">
        <v>440</v>
      </c>
      <c r="G213" s="236" t="s">
        <v>147</v>
      </c>
      <c r="H213" s="237">
        <v>2</v>
      </c>
      <c r="I213" s="238"/>
      <c r="J213" s="239">
        <f>ROUND(I213*H213,2)</f>
        <v>0</v>
      </c>
      <c r="K213" s="240"/>
      <c r="L213" s="241"/>
      <c r="M213" s="242" t="s">
        <v>1</v>
      </c>
      <c r="N213" s="243" t="s">
        <v>41</v>
      </c>
      <c r="O213" s="90"/>
      <c r="P213" s="229">
        <f>O213*H213</f>
        <v>0</v>
      </c>
      <c r="Q213" s="229">
        <v>0.00042000000000000002</v>
      </c>
      <c r="R213" s="229">
        <f>Q213*H213</f>
        <v>0.00084000000000000003</v>
      </c>
      <c r="S213" s="229">
        <v>0</v>
      </c>
      <c r="T213" s="230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31" t="s">
        <v>131</v>
      </c>
      <c r="AT213" s="231" t="s">
        <v>110</v>
      </c>
      <c r="AU213" s="231" t="s">
        <v>122</v>
      </c>
      <c r="AY213" s="15" t="s">
        <v>113</v>
      </c>
      <c r="BE213" s="232">
        <f>IF(N213="základná",J213,0)</f>
        <v>0</v>
      </c>
      <c r="BF213" s="232">
        <f>IF(N213="znížená",J213,0)</f>
        <v>0</v>
      </c>
      <c r="BG213" s="232">
        <f>IF(N213="zákl. prenesená",J213,0)</f>
        <v>0</v>
      </c>
      <c r="BH213" s="232">
        <f>IF(N213="zníž. prenesená",J213,0)</f>
        <v>0</v>
      </c>
      <c r="BI213" s="232">
        <f>IF(N213="nulová",J213,0)</f>
        <v>0</v>
      </c>
      <c r="BJ213" s="15" t="s">
        <v>122</v>
      </c>
      <c r="BK213" s="232">
        <f>ROUND(I213*H213,2)</f>
        <v>0</v>
      </c>
      <c r="BL213" s="15" t="s">
        <v>131</v>
      </c>
      <c r="BM213" s="231" t="s">
        <v>469</v>
      </c>
    </row>
    <row r="214" s="2" customFormat="1" ht="24.15" customHeight="1">
      <c r="A214" s="36"/>
      <c r="B214" s="37"/>
      <c r="C214" s="219" t="s">
        <v>470</v>
      </c>
      <c r="D214" s="219" t="s">
        <v>117</v>
      </c>
      <c r="E214" s="220" t="s">
        <v>270</v>
      </c>
      <c r="F214" s="221" t="s">
        <v>271</v>
      </c>
      <c r="G214" s="222" t="s">
        <v>120</v>
      </c>
      <c r="H214" s="223">
        <v>15</v>
      </c>
      <c r="I214" s="224"/>
      <c r="J214" s="225">
        <f>ROUND(I214*H214,2)</f>
        <v>0</v>
      </c>
      <c r="K214" s="226"/>
      <c r="L214" s="42"/>
      <c r="M214" s="227" t="s">
        <v>1</v>
      </c>
      <c r="N214" s="228" t="s">
        <v>41</v>
      </c>
      <c r="O214" s="90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31" t="s">
        <v>121</v>
      </c>
      <c r="AT214" s="231" t="s">
        <v>117</v>
      </c>
      <c r="AU214" s="231" t="s">
        <v>122</v>
      </c>
      <c r="AY214" s="15" t="s">
        <v>113</v>
      </c>
      <c r="BE214" s="232">
        <f>IF(N214="základná",J214,0)</f>
        <v>0</v>
      </c>
      <c r="BF214" s="232">
        <f>IF(N214="znížená",J214,0)</f>
        <v>0</v>
      </c>
      <c r="BG214" s="232">
        <f>IF(N214="zákl. prenesená",J214,0)</f>
        <v>0</v>
      </c>
      <c r="BH214" s="232">
        <f>IF(N214="zníž. prenesená",J214,0)</f>
        <v>0</v>
      </c>
      <c r="BI214" s="232">
        <f>IF(N214="nulová",J214,0)</f>
        <v>0</v>
      </c>
      <c r="BJ214" s="15" t="s">
        <v>122</v>
      </c>
      <c r="BK214" s="232">
        <f>ROUND(I214*H214,2)</f>
        <v>0</v>
      </c>
      <c r="BL214" s="15" t="s">
        <v>121</v>
      </c>
      <c r="BM214" s="231" t="s">
        <v>471</v>
      </c>
    </row>
    <row r="215" s="2" customFormat="1" ht="16.5" customHeight="1">
      <c r="A215" s="36"/>
      <c r="B215" s="37"/>
      <c r="C215" s="233" t="s">
        <v>472</v>
      </c>
      <c r="D215" s="233" t="s">
        <v>110</v>
      </c>
      <c r="E215" s="234" t="s">
        <v>473</v>
      </c>
      <c r="F215" s="235" t="s">
        <v>474</v>
      </c>
      <c r="G215" s="236" t="s">
        <v>120</v>
      </c>
      <c r="H215" s="237">
        <v>10</v>
      </c>
      <c r="I215" s="238"/>
      <c r="J215" s="239">
        <f>ROUND(I215*H215,2)</f>
        <v>0</v>
      </c>
      <c r="K215" s="240"/>
      <c r="L215" s="241"/>
      <c r="M215" s="242" t="s">
        <v>1</v>
      </c>
      <c r="N215" s="243" t="s">
        <v>41</v>
      </c>
      <c r="O215" s="90"/>
      <c r="P215" s="229">
        <f>O215*H215</f>
        <v>0</v>
      </c>
      <c r="Q215" s="229">
        <v>6.9999999999999994E-05</v>
      </c>
      <c r="R215" s="229">
        <f>Q215*H215</f>
        <v>0.00069999999999999988</v>
      </c>
      <c r="S215" s="229">
        <v>0</v>
      </c>
      <c r="T215" s="230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31" t="s">
        <v>131</v>
      </c>
      <c r="AT215" s="231" t="s">
        <v>110</v>
      </c>
      <c r="AU215" s="231" t="s">
        <v>122</v>
      </c>
      <c r="AY215" s="15" t="s">
        <v>113</v>
      </c>
      <c r="BE215" s="232">
        <f>IF(N215="základná",J215,0)</f>
        <v>0</v>
      </c>
      <c r="BF215" s="232">
        <f>IF(N215="znížená",J215,0)</f>
        <v>0</v>
      </c>
      <c r="BG215" s="232">
        <f>IF(N215="zákl. prenesená",J215,0)</f>
        <v>0</v>
      </c>
      <c r="BH215" s="232">
        <f>IF(N215="zníž. prenesená",J215,0)</f>
        <v>0</v>
      </c>
      <c r="BI215" s="232">
        <f>IF(N215="nulová",J215,0)</f>
        <v>0</v>
      </c>
      <c r="BJ215" s="15" t="s">
        <v>122</v>
      </c>
      <c r="BK215" s="232">
        <f>ROUND(I215*H215,2)</f>
        <v>0</v>
      </c>
      <c r="BL215" s="15" t="s">
        <v>131</v>
      </c>
      <c r="BM215" s="231" t="s">
        <v>475</v>
      </c>
    </row>
    <row r="216" s="2" customFormat="1" ht="24.15" customHeight="1">
      <c r="A216" s="36"/>
      <c r="B216" s="37"/>
      <c r="C216" s="233" t="s">
        <v>476</v>
      </c>
      <c r="D216" s="233" t="s">
        <v>110</v>
      </c>
      <c r="E216" s="234" t="s">
        <v>477</v>
      </c>
      <c r="F216" s="235" t="s">
        <v>478</v>
      </c>
      <c r="G216" s="236" t="s">
        <v>120</v>
      </c>
      <c r="H216" s="237">
        <v>5</v>
      </c>
      <c r="I216" s="238"/>
      <c r="J216" s="239">
        <f>ROUND(I216*H216,2)</f>
        <v>0</v>
      </c>
      <c r="K216" s="240"/>
      <c r="L216" s="241"/>
      <c r="M216" s="242" t="s">
        <v>1</v>
      </c>
      <c r="N216" s="243" t="s">
        <v>41</v>
      </c>
      <c r="O216" s="90"/>
      <c r="P216" s="229">
        <f>O216*H216</f>
        <v>0</v>
      </c>
      <c r="Q216" s="229">
        <v>6.9999999999999994E-05</v>
      </c>
      <c r="R216" s="229">
        <f>Q216*H216</f>
        <v>0.00034999999999999994</v>
      </c>
      <c r="S216" s="229">
        <v>0</v>
      </c>
      <c r="T216" s="230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31" t="s">
        <v>131</v>
      </c>
      <c r="AT216" s="231" t="s">
        <v>110</v>
      </c>
      <c r="AU216" s="231" t="s">
        <v>122</v>
      </c>
      <c r="AY216" s="15" t="s">
        <v>113</v>
      </c>
      <c r="BE216" s="232">
        <f>IF(N216="základná",J216,0)</f>
        <v>0</v>
      </c>
      <c r="BF216" s="232">
        <f>IF(N216="znížená",J216,0)</f>
        <v>0</v>
      </c>
      <c r="BG216" s="232">
        <f>IF(N216="zákl. prenesená",J216,0)</f>
        <v>0</v>
      </c>
      <c r="BH216" s="232">
        <f>IF(N216="zníž. prenesená",J216,0)</f>
        <v>0</v>
      </c>
      <c r="BI216" s="232">
        <f>IF(N216="nulová",J216,0)</f>
        <v>0</v>
      </c>
      <c r="BJ216" s="15" t="s">
        <v>122</v>
      </c>
      <c r="BK216" s="232">
        <f>ROUND(I216*H216,2)</f>
        <v>0</v>
      </c>
      <c r="BL216" s="15" t="s">
        <v>131</v>
      </c>
      <c r="BM216" s="231" t="s">
        <v>479</v>
      </c>
    </row>
    <row r="217" s="2" customFormat="1" ht="24.15" customHeight="1">
      <c r="A217" s="36"/>
      <c r="B217" s="37"/>
      <c r="C217" s="219" t="s">
        <v>480</v>
      </c>
      <c r="D217" s="219" t="s">
        <v>117</v>
      </c>
      <c r="E217" s="220" t="s">
        <v>286</v>
      </c>
      <c r="F217" s="221" t="s">
        <v>287</v>
      </c>
      <c r="G217" s="222" t="s">
        <v>120</v>
      </c>
      <c r="H217" s="223">
        <v>5</v>
      </c>
      <c r="I217" s="224"/>
      <c r="J217" s="225">
        <f>ROUND(I217*H217,2)</f>
        <v>0</v>
      </c>
      <c r="K217" s="226"/>
      <c r="L217" s="42"/>
      <c r="M217" s="227" t="s">
        <v>1</v>
      </c>
      <c r="N217" s="228" t="s">
        <v>41</v>
      </c>
      <c r="O217" s="90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31" t="s">
        <v>121</v>
      </c>
      <c r="AT217" s="231" t="s">
        <v>117</v>
      </c>
      <c r="AU217" s="231" t="s">
        <v>122</v>
      </c>
      <c r="AY217" s="15" t="s">
        <v>113</v>
      </c>
      <c r="BE217" s="232">
        <f>IF(N217="základná",J217,0)</f>
        <v>0</v>
      </c>
      <c r="BF217" s="232">
        <f>IF(N217="znížená",J217,0)</f>
        <v>0</v>
      </c>
      <c r="BG217" s="232">
        <f>IF(N217="zákl. prenesená",J217,0)</f>
        <v>0</v>
      </c>
      <c r="BH217" s="232">
        <f>IF(N217="zníž. prenesená",J217,0)</f>
        <v>0</v>
      </c>
      <c r="BI217" s="232">
        <f>IF(N217="nulová",J217,0)</f>
        <v>0</v>
      </c>
      <c r="BJ217" s="15" t="s">
        <v>122</v>
      </c>
      <c r="BK217" s="232">
        <f>ROUND(I217*H217,2)</f>
        <v>0</v>
      </c>
      <c r="BL217" s="15" t="s">
        <v>121</v>
      </c>
      <c r="BM217" s="231" t="s">
        <v>481</v>
      </c>
    </row>
    <row r="218" s="2" customFormat="1" ht="21.75" customHeight="1">
      <c r="A218" s="36"/>
      <c r="B218" s="37"/>
      <c r="C218" s="233" t="s">
        <v>482</v>
      </c>
      <c r="D218" s="233" t="s">
        <v>110</v>
      </c>
      <c r="E218" s="234" t="s">
        <v>483</v>
      </c>
      <c r="F218" s="235" t="s">
        <v>484</v>
      </c>
      <c r="G218" s="236" t="s">
        <v>120</v>
      </c>
      <c r="H218" s="237">
        <v>5</v>
      </c>
      <c r="I218" s="238"/>
      <c r="J218" s="239">
        <f>ROUND(I218*H218,2)</f>
        <v>0</v>
      </c>
      <c r="K218" s="240"/>
      <c r="L218" s="241"/>
      <c r="M218" s="242" t="s">
        <v>1</v>
      </c>
      <c r="N218" s="243" t="s">
        <v>41</v>
      </c>
      <c r="O218" s="90"/>
      <c r="P218" s="229">
        <f>O218*H218</f>
        <v>0</v>
      </c>
      <c r="Q218" s="229">
        <v>0.00014999999999999999</v>
      </c>
      <c r="R218" s="229">
        <f>Q218*H218</f>
        <v>0.00074999999999999991</v>
      </c>
      <c r="S218" s="229">
        <v>0</v>
      </c>
      <c r="T218" s="230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31" t="s">
        <v>131</v>
      </c>
      <c r="AT218" s="231" t="s">
        <v>110</v>
      </c>
      <c r="AU218" s="231" t="s">
        <v>122</v>
      </c>
      <c r="AY218" s="15" t="s">
        <v>113</v>
      </c>
      <c r="BE218" s="232">
        <f>IF(N218="základná",J218,0)</f>
        <v>0</v>
      </c>
      <c r="BF218" s="232">
        <f>IF(N218="znížená",J218,0)</f>
        <v>0</v>
      </c>
      <c r="BG218" s="232">
        <f>IF(N218="zákl. prenesená",J218,0)</f>
        <v>0</v>
      </c>
      <c r="BH218" s="232">
        <f>IF(N218="zníž. prenesená",J218,0)</f>
        <v>0</v>
      </c>
      <c r="BI218" s="232">
        <f>IF(N218="nulová",J218,0)</f>
        <v>0</v>
      </c>
      <c r="BJ218" s="15" t="s">
        <v>122</v>
      </c>
      <c r="BK218" s="232">
        <f>ROUND(I218*H218,2)</f>
        <v>0</v>
      </c>
      <c r="BL218" s="15" t="s">
        <v>131</v>
      </c>
      <c r="BM218" s="231" t="s">
        <v>485</v>
      </c>
    </row>
    <row r="219" s="12" customFormat="1" ht="22.8" customHeight="1">
      <c r="A219" s="12"/>
      <c r="B219" s="203"/>
      <c r="C219" s="204"/>
      <c r="D219" s="205" t="s">
        <v>74</v>
      </c>
      <c r="E219" s="217" t="s">
        <v>486</v>
      </c>
      <c r="F219" s="217" t="s">
        <v>487</v>
      </c>
      <c r="G219" s="204"/>
      <c r="H219" s="204"/>
      <c r="I219" s="207"/>
      <c r="J219" s="218">
        <f>BK219</f>
        <v>0</v>
      </c>
      <c r="K219" s="204"/>
      <c r="L219" s="209"/>
      <c r="M219" s="210"/>
      <c r="N219" s="211"/>
      <c r="O219" s="211"/>
      <c r="P219" s="212">
        <f>SUM(P220:P256)</f>
        <v>0</v>
      </c>
      <c r="Q219" s="211"/>
      <c r="R219" s="212">
        <f>SUM(R220:R256)</f>
        <v>0.26373000000000002</v>
      </c>
      <c r="S219" s="211"/>
      <c r="T219" s="213">
        <f>SUM(T220:T256)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4" t="s">
        <v>112</v>
      </c>
      <c r="AT219" s="215" t="s">
        <v>74</v>
      </c>
      <c r="AU219" s="215" t="s">
        <v>83</v>
      </c>
      <c r="AY219" s="214" t="s">
        <v>113</v>
      </c>
      <c r="BK219" s="216">
        <f>SUM(BK220:BK256)</f>
        <v>0</v>
      </c>
    </row>
    <row r="220" s="2" customFormat="1" ht="24.15" customHeight="1">
      <c r="A220" s="36"/>
      <c r="B220" s="37"/>
      <c r="C220" s="219" t="s">
        <v>488</v>
      </c>
      <c r="D220" s="219" t="s">
        <v>117</v>
      </c>
      <c r="E220" s="220" t="s">
        <v>489</v>
      </c>
      <c r="F220" s="221" t="s">
        <v>490</v>
      </c>
      <c r="G220" s="222" t="s">
        <v>120</v>
      </c>
      <c r="H220" s="223">
        <v>140</v>
      </c>
      <c r="I220" s="224"/>
      <c r="J220" s="225">
        <f>ROUND(I220*H220,2)</f>
        <v>0</v>
      </c>
      <c r="K220" s="226"/>
      <c r="L220" s="42"/>
      <c r="M220" s="227" t="s">
        <v>1</v>
      </c>
      <c r="N220" s="228" t="s">
        <v>41</v>
      </c>
      <c r="O220" s="90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31" t="s">
        <v>121</v>
      </c>
      <c r="AT220" s="231" t="s">
        <v>117</v>
      </c>
      <c r="AU220" s="231" t="s">
        <v>122</v>
      </c>
      <c r="AY220" s="15" t="s">
        <v>113</v>
      </c>
      <c r="BE220" s="232">
        <f>IF(N220="základná",J220,0)</f>
        <v>0</v>
      </c>
      <c r="BF220" s="232">
        <f>IF(N220="znížená",J220,0)</f>
        <v>0</v>
      </c>
      <c r="BG220" s="232">
        <f>IF(N220="zákl. prenesená",J220,0)</f>
        <v>0</v>
      </c>
      <c r="BH220" s="232">
        <f>IF(N220="zníž. prenesená",J220,0)</f>
        <v>0</v>
      </c>
      <c r="BI220" s="232">
        <f>IF(N220="nulová",J220,0)</f>
        <v>0</v>
      </c>
      <c r="BJ220" s="15" t="s">
        <v>122</v>
      </c>
      <c r="BK220" s="232">
        <f>ROUND(I220*H220,2)</f>
        <v>0</v>
      </c>
      <c r="BL220" s="15" t="s">
        <v>121</v>
      </c>
      <c r="BM220" s="231" t="s">
        <v>491</v>
      </c>
    </row>
    <row r="221" s="2" customFormat="1" ht="16.5" customHeight="1">
      <c r="A221" s="36"/>
      <c r="B221" s="37"/>
      <c r="C221" s="233" t="s">
        <v>492</v>
      </c>
      <c r="D221" s="233" t="s">
        <v>110</v>
      </c>
      <c r="E221" s="234" t="s">
        <v>493</v>
      </c>
      <c r="F221" s="235" t="s">
        <v>494</v>
      </c>
      <c r="G221" s="236" t="s">
        <v>495</v>
      </c>
      <c r="H221" s="237">
        <v>131.88</v>
      </c>
      <c r="I221" s="238"/>
      <c r="J221" s="239">
        <f>ROUND(I221*H221,2)</f>
        <v>0</v>
      </c>
      <c r="K221" s="240"/>
      <c r="L221" s="241"/>
      <c r="M221" s="242" t="s">
        <v>1</v>
      </c>
      <c r="N221" s="243" t="s">
        <v>41</v>
      </c>
      <c r="O221" s="90"/>
      <c r="P221" s="229">
        <f>O221*H221</f>
        <v>0</v>
      </c>
      <c r="Q221" s="229">
        <v>0.001</v>
      </c>
      <c r="R221" s="229">
        <f>Q221*H221</f>
        <v>0.13188</v>
      </c>
      <c r="S221" s="229">
        <v>0</v>
      </c>
      <c r="T221" s="230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31" t="s">
        <v>131</v>
      </c>
      <c r="AT221" s="231" t="s">
        <v>110</v>
      </c>
      <c r="AU221" s="231" t="s">
        <v>122</v>
      </c>
      <c r="AY221" s="15" t="s">
        <v>113</v>
      </c>
      <c r="BE221" s="232">
        <f>IF(N221="základná",J221,0)</f>
        <v>0</v>
      </c>
      <c r="BF221" s="232">
        <f>IF(N221="znížená",J221,0)</f>
        <v>0</v>
      </c>
      <c r="BG221" s="232">
        <f>IF(N221="zákl. prenesená",J221,0)</f>
        <v>0</v>
      </c>
      <c r="BH221" s="232">
        <f>IF(N221="zníž. prenesená",J221,0)</f>
        <v>0</v>
      </c>
      <c r="BI221" s="232">
        <f>IF(N221="nulová",J221,0)</f>
        <v>0</v>
      </c>
      <c r="BJ221" s="15" t="s">
        <v>122</v>
      </c>
      <c r="BK221" s="232">
        <f>ROUND(I221*H221,2)</f>
        <v>0</v>
      </c>
      <c r="BL221" s="15" t="s">
        <v>131</v>
      </c>
      <c r="BM221" s="231" t="s">
        <v>496</v>
      </c>
    </row>
    <row r="222" s="2" customFormat="1" ht="24.15" customHeight="1">
      <c r="A222" s="36"/>
      <c r="B222" s="37"/>
      <c r="C222" s="219" t="s">
        <v>497</v>
      </c>
      <c r="D222" s="219" t="s">
        <v>117</v>
      </c>
      <c r="E222" s="220" t="s">
        <v>498</v>
      </c>
      <c r="F222" s="221" t="s">
        <v>499</v>
      </c>
      <c r="G222" s="222" t="s">
        <v>120</v>
      </c>
      <c r="H222" s="223">
        <v>66.667000000000002</v>
      </c>
      <c r="I222" s="224"/>
      <c r="J222" s="225">
        <f>ROUND(I222*H222,2)</f>
        <v>0</v>
      </c>
      <c r="K222" s="226"/>
      <c r="L222" s="42"/>
      <c r="M222" s="227" t="s">
        <v>1</v>
      </c>
      <c r="N222" s="228" t="s">
        <v>41</v>
      </c>
      <c r="O222" s="90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31" t="s">
        <v>121</v>
      </c>
      <c r="AT222" s="231" t="s">
        <v>117</v>
      </c>
      <c r="AU222" s="231" t="s">
        <v>122</v>
      </c>
      <c r="AY222" s="15" t="s">
        <v>113</v>
      </c>
      <c r="BE222" s="232">
        <f>IF(N222="základná",J222,0)</f>
        <v>0</v>
      </c>
      <c r="BF222" s="232">
        <f>IF(N222="znížená",J222,0)</f>
        <v>0</v>
      </c>
      <c r="BG222" s="232">
        <f>IF(N222="zákl. prenesená",J222,0)</f>
        <v>0</v>
      </c>
      <c r="BH222" s="232">
        <f>IF(N222="zníž. prenesená",J222,0)</f>
        <v>0</v>
      </c>
      <c r="BI222" s="232">
        <f>IF(N222="nulová",J222,0)</f>
        <v>0</v>
      </c>
      <c r="BJ222" s="15" t="s">
        <v>122</v>
      </c>
      <c r="BK222" s="232">
        <f>ROUND(I222*H222,2)</f>
        <v>0</v>
      </c>
      <c r="BL222" s="15" t="s">
        <v>121</v>
      </c>
      <c r="BM222" s="231" t="s">
        <v>500</v>
      </c>
    </row>
    <row r="223" s="2" customFormat="1" ht="16.5" customHeight="1">
      <c r="A223" s="36"/>
      <c r="B223" s="37"/>
      <c r="C223" s="233" t="s">
        <v>501</v>
      </c>
      <c r="D223" s="233" t="s">
        <v>110</v>
      </c>
      <c r="E223" s="234" t="s">
        <v>502</v>
      </c>
      <c r="F223" s="235" t="s">
        <v>503</v>
      </c>
      <c r="G223" s="236" t="s">
        <v>495</v>
      </c>
      <c r="H223" s="237">
        <v>40</v>
      </c>
      <c r="I223" s="238"/>
      <c r="J223" s="239">
        <f>ROUND(I223*H223,2)</f>
        <v>0</v>
      </c>
      <c r="K223" s="240"/>
      <c r="L223" s="241"/>
      <c r="M223" s="242" t="s">
        <v>1</v>
      </c>
      <c r="N223" s="243" t="s">
        <v>41</v>
      </c>
      <c r="O223" s="90"/>
      <c r="P223" s="229">
        <f>O223*H223</f>
        <v>0</v>
      </c>
      <c r="Q223" s="229">
        <v>0.001</v>
      </c>
      <c r="R223" s="229">
        <f>Q223*H223</f>
        <v>0.040000000000000001</v>
      </c>
      <c r="S223" s="229">
        <v>0</v>
      </c>
      <c r="T223" s="230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31" t="s">
        <v>131</v>
      </c>
      <c r="AT223" s="231" t="s">
        <v>110</v>
      </c>
      <c r="AU223" s="231" t="s">
        <v>122</v>
      </c>
      <c r="AY223" s="15" t="s">
        <v>113</v>
      </c>
      <c r="BE223" s="232">
        <f>IF(N223="základná",J223,0)</f>
        <v>0</v>
      </c>
      <c r="BF223" s="232">
        <f>IF(N223="znížená",J223,0)</f>
        <v>0</v>
      </c>
      <c r="BG223" s="232">
        <f>IF(N223="zákl. prenesená",J223,0)</f>
        <v>0</v>
      </c>
      <c r="BH223" s="232">
        <f>IF(N223="zníž. prenesená",J223,0)</f>
        <v>0</v>
      </c>
      <c r="BI223" s="232">
        <f>IF(N223="nulová",J223,0)</f>
        <v>0</v>
      </c>
      <c r="BJ223" s="15" t="s">
        <v>122</v>
      </c>
      <c r="BK223" s="232">
        <f>ROUND(I223*H223,2)</f>
        <v>0</v>
      </c>
      <c r="BL223" s="15" t="s">
        <v>131</v>
      </c>
      <c r="BM223" s="231" t="s">
        <v>504</v>
      </c>
    </row>
    <row r="224" s="2" customFormat="1" ht="16.5" customHeight="1">
      <c r="A224" s="36"/>
      <c r="B224" s="37"/>
      <c r="C224" s="219" t="s">
        <v>505</v>
      </c>
      <c r="D224" s="219" t="s">
        <v>117</v>
      </c>
      <c r="E224" s="220" t="s">
        <v>506</v>
      </c>
      <c r="F224" s="221" t="s">
        <v>507</v>
      </c>
      <c r="G224" s="222" t="s">
        <v>147</v>
      </c>
      <c r="H224" s="223">
        <v>18</v>
      </c>
      <c r="I224" s="224"/>
      <c r="J224" s="225">
        <f>ROUND(I224*H224,2)</f>
        <v>0</v>
      </c>
      <c r="K224" s="226"/>
      <c r="L224" s="42"/>
      <c r="M224" s="227" t="s">
        <v>1</v>
      </c>
      <c r="N224" s="228" t="s">
        <v>41</v>
      </c>
      <c r="O224" s="90"/>
      <c r="P224" s="229">
        <f>O224*H224</f>
        <v>0</v>
      </c>
      <c r="Q224" s="229">
        <v>0</v>
      </c>
      <c r="R224" s="229">
        <f>Q224*H224</f>
        <v>0</v>
      </c>
      <c r="S224" s="229">
        <v>0</v>
      </c>
      <c r="T224" s="230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31" t="s">
        <v>121</v>
      </c>
      <c r="AT224" s="231" t="s">
        <v>117</v>
      </c>
      <c r="AU224" s="231" t="s">
        <v>122</v>
      </c>
      <c r="AY224" s="15" t="s">
        <v>113</v>
      </c>
      <c r="BE224" s="232">
        <f>IF(N224="základná",J224,0)</f>
        <v>0</v>
      </c>
      <c r="BF224" s="232">
        <f>IF(N224="znížená",J224,0)</f>
        <v>0</v>
      </c>
      <c r="BG224" s="232">
        <f>IF(N224="zákl. prenesená",J224,0)</f>
        <v>0</v>
      </c>
      <c r="BH224" s="232">
        <f>IF(N224="zníž. prenesená",J224,0)</f>
        <v>0</v>
      </c>
      <c r="BI224" s="232">
        <f>IF(N224="nulová",J224,0)</f>
        <v>0</v>
      </c>
      <c r="BJ224" s="15" t="s">
        <v>122</v>
      </c>
      <c r="BK224" s="232">
        <f>ROUND(I224*H224,2)</f>
        <v>0</v>
      </c>
      <c r="BL224" s="15" t="s">
        <v>121</v>
      </c>
      <c r="BM224" s="231" t="s">
        <v>508</v>
      </c>
    </row>
    <row r="225" s="2" customFormat="1" ht="16.5" customHeight="1">
      <c r="A225" s="36"/>
      <c r="B225" s="37"/>
      <c r="C225" s="233" t="s">
        <v>509</v>
      </c>
      <c r="D225" s="233" t="s">
        <v>110</v>
      </c>
      <c r="E225" s="234" t="s">
        <v>510</v>
      </c>
      <c r="F225" s="235" t="s">
        <v>511</v>
      </c>
      <c r="G225" s="236" t="s">
        <v>147</v>
      </c>
      <c r="H225" s="237">
        <v>18</v>
      </c>
      <c r="I225" s="238"/>
      <c r="J225" s="239">
        <f>ROUND(I225*H225,2)</f>
        <v>0</v>
      </c>
      <c r="K225" s="240"/>
      <c r="L225" s="241"/>
      <c r="M225" s="242" t="s">
        <v>1</v>
      </c>
      <c r="N225" s="243" t="s">
        <v>41</v>
      </c>
      <c r="O225" s="90"/>
      <c r="P225" s="229">
        <f>O225*H225</f>
        <v>0</v>
      </c>
      <c r="Q225" s="229">
        <v>0.00021000000000000001</v>
      </c>
      <c r="R225" s="229">
        <f>Q225*H225</f>
        <v>0.0037800000000000004</v>
      </c>
      <c r="S225" s="229">
        <v>0</v>
      </c>
      <c r="T225" s="230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31" t="s">
        <v>131</v>
      </c>
      <c r="AT225" s="231" t="s">
        <v>110</v>
      </c>
      <c r="AU225" s="231" t="s">
        <v>122</v>
      </c>
      <c r="AY225" s="15" t="s">
        <v>113</v>
      </c>
      <c r="BE225" s="232">
        <f>IF(N225="základná",J225,0)</f>
        <v>0</v>
      </c>
      <c r="BF225" s="232">
        <f>IF(N225="znížená",J225,0)</f>
        <v>0</v>
      </c>
      <c r="BG225" s="232">
        <f>IF(N225="zákl. prenesená",J225,0)</f>
        <v>0</v>
      </c>
      <c r="BH225" s="232">
        <f>IF(N225="zníž. prenesená",J225,0)</f>
        <v>0</v>
      </c>
      <c r="BI225" s="232">
        <f>IF(N225="nulová",J225,0)</f>
        <v>0</v>
      </c>
      <c r="BJ225" s="15" t="s">
        <v>122</v>
      </c>
      <c r="BK225" s="232">
        <f>ROUND(I225*H225,2)</f>
        <v>0</v>
      </c>
      <c r="BL225" s="15" t="s">
        <v>131</v>
      </c>
      <c r="BM225" s="231" t="s">
        <v>512</v>
      </c>
    </row>
    <row r="226" s="2" customFormat="1" ht="16.5" customHeight="1">
      <c r="A226" s="36"/>
      <c r="B226" s="37"/>
      <c r="C226" s="233" t="s">
        <v>513</v>
      </c>
      <c r="D226" s="233" t="s">
        <v>110</v>
      </c>
      <c r="E226" s="234" t="s">
        <v>514</v>
      </c>
      <c r="F226" s="235" t="s">
        <v>515</v>
      </c>
      <c r="G226" s="236" t="s">
        <v>147</v>
      </c>
      <c r="H226" s="237">
        <v>6</v>
      </c>
      <c r="I226" s="238"/>
      <c r="J226" s="239">
        <f>ROUND(I226*H226,2)</f>
        <v>0</v>
      </c>
      <c r="K226" s="240"/>
      <c r="L226" s="241"/>
      <c r="M226" s="242" t="s">
        <v>1</v>
      </c>
      <c r="N226" s="243" t="s">
        <v>41</v>
      </c>
      <c r="O226" s="90"/>
      <c r="P226" s="229">
        <f>O226*H226</f>
        <v>0</v>
      </c>
      <c r="Q226" s="229">
        <v>0.00050000000000000001</v>
      </c>
      <c r="R226" s="229">
        <f>Q226*H226</f>
        <v>0.0030000000000000001</v>
      </c>
      <c r="S226" s="229">
        <v>0</v>
      </c>
      <c r="T226" s="230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31" t="s">
        <v>131</v>
      </c>
      <c r="AT226" s="231" t="s">
        <v>110</v>
      </c>
      <c r="AU226" s="231" t="s">
        <v>122</v>
      </c>
      <c r="AY226" s="15" t="s">
        <v>113</v>
      </c>
      <c r="BE226" s="232">
        <f>IF(N226="základná",J226,0)</f>
        <v>0</v>
      </c>
      <c r="BF226" s="232">
        <f>IF(N226="znížená",J226,0)</f>
        <v>0</v>
      </c>
      <c r="BG226" s="232">
        <f>IF(N226="zákl. prenesená",J226,0)</f>
        <v>0</v>
      </c>
      <c r="BH226" s="232">
        <f>IF(N226="zníž. prenesená",J226,0)</f>
        <v>0</v>
      </c>
      <c r="BI226" s="232">
        <f>IF(N226="nulová",J226,0)</f>
        <v>0</v>
      </c>
      <c r="BJ226" s="15" t="s">
        <v>122</v>
      </c>
      <c r="BK226" s="232">
        <f>ROUND(I226*H226,2)</f>
        <v>0</v>
      </c>
      <c r="BL226" s="15" t="s">
        <v>131</v>
      </c>
      <c r="BM226" s="231" t="s">
        <v>516</v>
      </c>
    </row>
    <row r="227" s="2" customFormat="1" ht="16.5" customHeight="1">
      <c r="A227" s="36"/>
      <c r="B227" s="37"/>
      <c r="C227" s="219" t="s">
        <v>517</v>
      </c>
      <c r="D227" s="219" t="s">
        <v>117</v>
      </c>
      <c r="E227" s="220" t="s">
        <v>518</v>
      </c>
      <c r="F227" s="221" t="s">
        <v>519</v>
      </c>
      <c r="G227" s="222" t="s">
        <v>147</v>
      </c>
      <c r="H227" s="223">
        <v>8</v>
      </c>
      <c r="I227" s="224"/>
      <c r="J227" s="225">
        <f>ROUND(I227*H227,2)</f>
        <v>0</v>
      </c>
      <c r="K227" s="226"/>
      <c r="L227" s="42"/>
      <c r="M227" s="227" t="s">
        <v>1</v>
      </c>
      <c r="N227" s="228" t="s">
        <v>41</v>
      </c>
      <c r="O227" s="90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31" t="s">
        <v>121</v>
      </c>
      <c r="AT227" s="231" t="s">
        <v>117</v>
      </c>
      <c r="AU227" s="231" t="s">
        <v>122</v>
      </c>
      <c r="AY227" s="15" t="s">
        <v>113</v>
      </c>
      <c r="BE227" s="232">
        <f>IF(N227="základná",J227,0)</f>
        <v>0</v>
      </c>
      <c r="BF227" s="232">
        <f>IF(N227="znížená",J227,0)</f>
        <v>0</v>
      </c>
      <c r="BG227" s="232">
        <f>IF(N227="zákl. prenesená",J227,0)</f>
        <v>0</v>
      </c>
      <c r="BH227" s="232">
        <f>IF(N227="zníž. prenesená",J227,0)</f>
        <v>0</v>
      </c>
      <c r="BI227" s="232">
        <f>IF(N227="nulová",J227,0)</f>
        <v>0</v>
      </c>
      <c r="BJ227" s="15" t="s">
        <v>122</v>
      </c>
      <c r="BK227" s="232">
        <f>ROUND(I227*H227,2)</f>
        <v>0</v>
      </c>
      <c r="BL227" s="15" t="s">
        <v>121</v>
      </c>
      <c r="BM227" s="231" t="s">
        <v>520</v>
      </c>
    </row>
    <row r="228" s="2" customFormat="1" ht="16.5" customHeight="1">
      <c r="A228" s="36"/>
      <c r="B228" s="37"/>
      <c r="C228" s="233" t="s">
        <v>521</v>
      </c>
      <c r="D228" s="233" t="s">
        <v>110</v>
      </c>
      <c r="E228" s="234" t="s">
        <v>522</v>
      </c>
      <c r="F228" s="235" t="s">
        <v>523</v>
      </c>
      <c r="G228" s="236" t="s">
        <v>147</v>
      </c>
      <c r="H228" s="237">
        <v>8</v>
      </c>
      <c r="I228" s="238"/>
      <c r="J228" s="239">
        <f>ROUND(I228*H228,2)</f>
        <v>0</v>
      </c>
      <c r="K228" s="240"/>
      <c r="L228" s="241"/>
      <c r="M228" s="242" t="s">
        <v>1</v>
      </c>
      <c r="N228" s="243" t="s">
        <v>41</v>
      </c>
      <c r="O228" s="90"/>
      <c r="P228" s="229">
        <f>O228*H228</f>
        <v>0</v>
      </c>
      <c r="Q228" s="229">
        <v>0.00017000000000000001</v>
      </c>
      <c r="R228" s="229">
        <f>Q228*H228</f>
        <v>0.0013600000000000001</v>
      </c>
      <c r="S228" s="229">
        <v>0</v>
      </c>
      <c r="T228" s="230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31" t="s">
        <v>131</v>
      </c>
      <c r="AT228" s="231" t="s">
        <v>110</v>
      </c>
      <c r="AU228" s="231" t="s">
        <v>122</v>
      </c>
      <c r="AY228" s="15" t="s">
        <v>113</v>
      </c>
      <c r="BE228" s="232">
        <f>IF(N228="základná",J228,0)</f>
        <v>0</v>
      </c>
      <c r="BF228" s="232">
        <f>IF(N228="znížená",J228,0)</f>
        <v>0</v>
      </c>
      <c r="BG228" s="232">
        <f>IF(N228="zákl. prenesená",J228,0)</f>
        <v>0</v>
      </c>
      <c r="BH228" s="232">
        <f>IF(N228="zníž. prenesená",J228,0)</f>
        <v>0</v>
      </c>
      <c r="BI228" s="232">
        <f>IF(N228="nulová",J228,0)</f>
        <v>0</v>
      </c>
      <c r="BJ228" s="15" t="s">
        <v>122</v>
      </c>
      <c r="BK228" s="232">
        <f>ROUND(I228*H228,2)</f>
        <v>0</v>
      </c>
      <c r="BL228" s="15" t="s">
        <v>131</v>
      </c>
      <c r="BM228" s="231" t="s">
        <v>524</v>
      </c>
    </row>
    <row r="229" s="2" customFormat="1" ht="24.15" customHeight="1">
      <c r="A229" s="36"/>
      <c r="B229" s="37"/>
      <c r="C229" s="219" t="s">
        <v>525</v>
      </c>
      <c r="D229" s="219" t="s">
        <v>117</v>
      </c>
      <c r="E229" s="220" t="s">
        <v>526</v>
      </c>
      <c r="F229" s="221" t="s">
        <v>527</v>
      </c>
      <c r="G229" s="222" t="s">
        <v>120</v>
      </c>
      <c r="H229" s="223">
        <v>150</v>
      </c>
      <c r="I229" s="224"/>
      <c r="J229" s="225">
        <f>ROUND(I229*H229,2)</f>
        <v>0</v>
      </c>
      <c r="K229" s="226"/>
      <c r="L229" s="42"/>
      <c r="M229" s="227" t="s">
        <v>1</v>
      </c>
      <c r="N229" s="228" t="s">
        <v>41</v>
      </c>
      <c r="O229" s="90"/>
      <c r="P229" s="229">
        <f>O229*H229</f>
        <v>0</v>
      </c>
      <c r="Q229" s="229">
        <v>0</v>
      </c>
      <c r="R229" s="229">
        <f>Q229*H229</f>
        <v>0</v>
      </c>
      <c r="S229" s="229">
        <v>0</v>
      </c>
      <c r="T229" s="230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31" t="s">
        <v>121</v>
      </c>
      <c r="AT229" s="231" t="s">
        <v>117</v>
      </c>
      <c r="AU229" s="231" t="s">
        <v>122</v>
      </c>
      <c r="AY229" s="15" t="s">
        <v>113</v>
      </c>
      <c r="BE229" s="232">
        <f>IF(N229="základná",J229,0)</f>
        <v>0</v>
      </c>
      <c r="BF229" s="232">
        <f>IF(N229="znížená",J229,0)</f>
        <v>0</v>
      </c>
      <c r="BG229" s="232">
        <f>IF(N229="zákl. prenesená",J229,0)</f>
        <v>0</v>
      </c>
      <c r="BH229" s="232">
        <f>IF(N229="zníž. prenesená",J229,0)</f>
        <v>0</v>
      </c>
      <c r="BI229" s="232">
        <f>IF(N229="nulová",J229,0)</f>
        <v>0</v>
      </c>
      <c r="BJ229" s="15" t="s">
        <v>122</v>
      </c>
      <c r="BK229" s="232">
        <f>ROUND(I229*H229,2)</f>
        <v>0</v>
      </c>
      <c r="BL229" s="15" t="s">
        <v>121</v>
      </c>
      <c r="BM229" s="231" t="s">
        <v>528</v>
      </c>
    </row>
    <row r="230" s="2" customFormat="1" ht="16.5" customHeight="1">
      <c r="A230" s="36"/>
      <c r="B230" s="37"/>
      <c r="C230" s="233" t="s">
        <v>529</v>
      </c>
      <c r="D230" s="233" t="s">
        <v>110</v>
      </c>
      <c r="E230" s="234" t="s">
        <v>530</v>
      </c>
      <c r="F230" s="235" t="s">
        <v>531</v>
      </c>
      <c r="G230" s="236" t="s">
        <v>495</v>
      </c>
      <c r="H230" s="237">
        <v>20.25</v>
      </c>
      <c r="I230" s="238"/>
      <c r="J230" s="239">
        <f>ROUND(I230*H230,2)</f>
        <v>0</v>
      </c>
      <c r="K230" s="240"/>
      <c r="L230" s="241"/>
      <c r="M230" s="242" t="s">
        <v>1</v>
      </c>
      <c r="N230" s="243" t="s">
        <v>41</v>
      </c>
      <c r="O230" s="90"/>
      <c r="P230" s="229">
        <f>O230*H230</f>
        <v>0</v>
      </c>
      <c r="Q230" s="229">
        <v>0.001</v>
      </c>
      <c r="R230" s="229">
        <f>Q230*H230</f>
        <v>0.020250000000000001</v>
      </c>
      <c r="S230" s="229">
        <v>0</v>
      </c>
      <c r="T230" s="230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31" t="s">
        <v>131</v>
      </c>
      <c r="AT230" s="231" t="s">
        <v>110</v>
      </c>
      <c r="AU230" s="231" t="s">
        <v>122</v>
      </c>
      <c r="AY230" s="15" t="s">
        <v>113</v>
      </c>
      <c r="BE230" s="232">
        <f>IF(N230="základná",J230,0)</f>
        <v>0</v>
      </c>
      <c r="BF230" s="232">
        <f>IF(N230="znížená",J230,0)</f>
        <v>0</v>
      </c>
      <c r="BG230" s="232">
        <f>IF(N230="zákl. prenesená",J230,0)</f>
        <v>0</v>
      </c>
      <c r="BH230" s="232">
        <f>IF(N230="zníž. prenesená",J230,0)</f>
        <v>0</v>
      </c>
      <c r="BI230" s="232">
        <f>IF(N230="nulová",J230,0)</f>
        <v>0</v>
      </c>
      <c r="BJ230" s="15" t="s">
        <v>122</v>
      </c>
      <c r="BK230" s="232">
        <f>ROUND(I230*H230,2)</f>
        <v>0</v>
      </c>
      <c r="BL230" s="15" t="s">
        <v>131</v>
      </c>
      <c r="BM230" s="231" t="s">
        <v>532</v>
      </c>
    </row>
    <row r="231" s="13" customFormat="1">
      <c r="A231" s="13"/>
      <c r="B231" s="244"/>
      <c r="C231" s="245"/>
      <c r="D231" s="246" t="s">
        <v>533</v>
      </c>
      <c r="E231" s="245"/>
      <c r="F231" s="247" t="s">
        <v>534</v>
      </c>
      <c r="G231" s="245"/>
      <c r="H231" s="248">
        <v>20.25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4" t="s">
        <v>533</v>
      </c>
      <c r="AU231" s="254" t="s">
        <v>122</v>
      </c>
      <c r="AV231" s="13" t="s">
        <v>122</v>
      </c>
      <c r="AW231" s="13" t="s">
        <v>4</v>
      </c>
      <c r="AX231" s="13" t="s">
        <v>83</v>
      </c>
      <c r="AY231" s="254" t="s">
        <v>113</v>
      </c>
    </row>
    <row r="232" s="2" customFormat="1" ht="16.5" customHeight="1">
      <c r="A232" s="36"/>
      <c r="B232" s="37"/>
      <c r="C232" s="219" t="s">
        <v>535</v>
      </c>
      <c r="D232" s="219" t="s">
        <v>117</v>
      </c>
      <c r="E232" s="220" t="s">
        <v>536</v>
      </c>
      <c r="F232" s="221" t="s">
        <v>537</v>
      </c>
      <c r="G232" s="222" t="s">
        <v>147</v>
      </c>
      <c r="H232" s="223">
        <v>8</v>
      </c>
      <c r="I232" s="224"/>
      <c r="J232" s="225">
        <f>ROUND(I232*H232,2)</f>
        <v>0</v>
      </c>
      <c r="K232" s="226"/>
      <c r="L232" s="42"/>
      <c r="M232" s="227" t="s">
        <v>1</v>
      </c>
      <c r="N232" s="228" t="s">
        <v>41</v>
      </c>
      <c r="O232" s="90"/>
      <c r="P232" s="229">
        <f>O232*H232</f>
        <v>0</v>
      </c>
      <c r="Q232" s="229">
        <v>0</v>
      </c>
      <c r="R232" s="229">
        <f>Q232*H232</f>
        <v>0</v>
      </c>
      <c r="S232" s="229">
        <v>0</v>
      </c>
      <c r="T232" s="230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31" t="s">
        <v>121</v>
      </c>
      <c r="AT232" s="231" t="s">
        <v>117</v>
      </c>
      <c r="AU232" s="231" t="s">
        <v>122</v>
      </c>
      <c r="AY232" s="15" t="s">
        <v>113</v>
      </c>
      <c r="BE232" s="232">
        <f>IF(N232="základná",J232,0)</f>
        <v>0</v>
      </c>
      <c r="BF232" s="232">
        <f>IF(N232="znížená",J232,0)</f>
        <v>0</v>
      </c>
      <c r="BG232" s="232">
        <f>IF(N232="zákl. prenesená",J232,0)</f>
        <v>0</v>
      </c>
      <c r="BH232" s="232">
        <f>IF(N232="zníž. prenesená",J232,0)</f>
        <v>0</v>
      </c>
      <c r="BI232" s="232">
        <f>IF(N232="nulová",J232,0)</f>
        <v>0</v>
      </c>
      <c r="BJ232" s="15" t="s">
        <v>122</v>
      </c>
      <c r="BK232" s="232">
        <f>ROUND(I232*H232,2)</f>
        <v>0</v>
      </c>
      <c r="BL232" s="15" t="s">
        <v>121</v>
      </c>
      <c r="BM232" s="231" t="s">
        <v>538</v>
      </c>
    </row>
    <row r="233" s="2" customFormat="1" ht="16.5" customHeight="1">
      <c r="A233" s="36"/>
      <c r="B233" s="37"/>
      <c r="C233" s="233" t="s">
        <v>539</v>
      </c>
      <c r="D233" s="233" t="s">
        <v>110</v>
      </c>
      <c r="E233" s="234" t="s">
        <v>540</v>
      </c>
      <c r="F233" s="235" t="s">
        <v>541</v>
      </c>
      <c r="G233" s="236" t="s">
        <v>147</v>
      </c>
      <c r="H233" s="237">
        <v>8</v>
      </c>
      <c r="I233" s="238"/>
      <c r="J233" s="239">
        <f>ROUND(I233*H233,2)</f>
        <v>0</v>
      </c>
      <c r="K233" s="240"/>
      <c r="L233" s="241"/>
      <c r="M233" s="242" t="s">
        <v>1</v>
      </c>
      <c r="N233" s="243" t="s">
        <v>41</v>
      </c>
      <c r="O233" s="90"/>
      <c r="P233" s="229">
        <f>O233*H233</f>
        <v>0</v>
      </c>
      <c r="Q233" s="229">
        <v>3.0000000000000001E-05</v>
      </c>
      <c r="R233" s="229">
        <f>Q233*H233</f>
        <v>0.00024000000000000001</v>
      </c>
      <c r="S233" s="229">
        <v>0</v>
      </c>
      <c r="T233" s="230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31" t="s">
        <v>131</v>
      </c>
      <c r="AT233" s="231" t="s">
        <v>110</v>
      </c>
      <c r="AU233" s="231" t="s">
        <v>122</v>
      </c>
      <c r="AY233" s="15" t="s">
        <v>113</v>
      </c>
      <c r="BE233" s="232">
        <f>IF(N233="základná",J233,0)</f>
        <v>0</v>
      </c>
      <c r="BF233" s="232">
        <f>IF(N233="znížená",J233,0)</f>
        <v>0</v>
      </c>
      <c r="BG233" s="232">
        <f>IF(N233="zákl. prenesená",J233,0)</f>
        <v>0</v>
      </c>
      <c r="BH233" s="232">
        <f>IF(N233="zníž. prenesená",J233,0)</f>
        <v>0</v>
      </c>
      <c r="BI233" s="232">
        <f>IF(N233="nulová",J233,0)</f>
        <v>0</v>
      </c>
      <c r="BJ233" s="15" t="s">
        <v>122</v>
      </c>
      <c r="BK233" s="232">
        <f>ROUND(I233*H233,2)</f>
        <v>0</v>
      </c>
      <c r="BL233" s="15" t="s">
        <v>131</v>
      </c>
      <c r="BM233" s="231" t="s">
        <v>542</v>
      </c>
    </row>
    <row r="234" s="2" customFormat="1" ht="16.5" customHeight="1">
      <c r="A234" s="36"/>
      <c r="B234" s="37"/>
      <c r="C234" s="219" t="s">
        <v>543</v>
      </c>
      <c r="D234" s="219" t="s">
        <v>117</v>
      </c>
      <c r="E234" s="220" t="s">
        <v>544</v>
      </c>
      <c r="F234" s="221" t="s">
        <v>545</v>
      </c>
      <c r="G234" s="222" t="s">
        <v>147</v>
      </c>
      <c r="H234" s="223">
        <v>8</v>
      </c>
      <c r="I234" s="224"/>
      <c r="J234" s="225">
        <f>ROUND(I234*H234,2)</f>
        <v>0</v>
      </c>
      <c r="K234" s="226"/>
      <c r="L234" s="42"/>
      <c r="M234" s="227" t="s">
        <v>1</v>
      </c>
      <c r="N234" s="228" t="s">
        <v>41</v>
      </c>
      <c r="O234" s="90"/>
      <c r="P234" s="229">
        <f>O234*H234</f>
        <v>0</v>
      </c>
      <c r="Q234" s="229">
        <v>0</v>
      </c>
      <c r="R234" s="229">
        <f>Q234*H234</f>
        <v>0</v>
      </c>
      <c r="S234" s="229">
        <v>0</v>
      </c>
      <c r="T234" s="230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31" t="s">
        <v>121</v>
      </c>
      <c r="AT234" s="231" t="s">
        <v>117</v>
      </c>
      <c r="AU234" s="231" t="s">
        <v>122</v>
      </c>
      <c r="AY234" s="15" t="s">
        <v>113</v>
      </c>
      <c r="BE234" s="232">
        <f>IF(N234="základná",J234,0)</f>
        <v>0</v>
      </c>
      <c r="BF234" s="232">
        <f>IF(N234="znížená",J234,0)</f>
        <v>0</v>
      </c>
      <c r="BG234" s="232">
        <f>IF(N234="zákl. prenesená",J234,0)</f>
        <v>0</v>
      </c>
      <c r="BH234" s="232">
        <f>IF(N234="zníž. prenesená",J234,0)</f>
        <v>0</v>
      </c>
      <c r="BI234" s="232">
        <f>IF(N234="nulová",J234,0)</f>
        <v>0</v>
      </c>
      <c r="BJ234" s="15" t="s">
        <v>122</v>
      </c>
      <c r="BK234" s="232">
        <f>ROUND(I234*H234,2)</f>
        <v>0</v>
      </c>
      <c r="BL234" s="15" t="s">
        <v>121</v>
      </c>
      <c r="BM234" s="231" t="s">
        <v>546</v>
      </c>
    </row>
    <row r="235" s="2" customFormat="1" ht="16.5" customHeight="1">
      <c r="A235" s="36"/>
      <c r="B235" s="37"/>
      <c r="C235" s="233" t="s">
        <v>547</v>
      </c>
      <c r="D235" s="233" t="s">
        <v>110</v>
      </c>
      <c r="E235" s="234" t="s">
        <v>548</v>
      </c>
      <c r="F235" s="235" t="s">
        <v>549</v>
      </c>
      <c r="G235" s="236" t="s">
        <v>147</v>
      </c>
      <c r="H235" s="237">
        <v>8</v>
      </c>
      <c r="I235" s="238"/>
      <c r="J235" s="239">
        <f>ROUND(I235*H235,2)</f>
        <v>0</v>
      </c>
      <c r="K235" s="240"/>
      <c r="L235" s="241"/>
      <c r="M235" s="242" t="s">
        <v>1</v>
      </c>
      <c r="N235" s="243" t="s">
        <v>41</v>
      </c>
      <c r="O235" s="90"/>
      <c r="P235" s="229">
        <f>O235*H235</f>
        <v>0</v>
      </c>
      <c r="Q235" s="229">
        <v>0.00035</v>
      </c>
      <c r="R235" s="229">
        <f>Q235*H235</f>
        <v>0.0028</v>
      </c>
      <c r="S235" s="229">
        <v>0</v>
      </c>
      <c r="T235" s="230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31" t="s">
        <v>131</v>
      </c>
      <c r="AT235" s="231" t="s">
        <v>110</v>
      </c>
      <c r="AU235" s="231" t="s">
        <v>122</v>
      </c>
      <c r="AY235" s="15" t="s">
        <v>113</v>
      </c>
      <c r="BE235" s="232">
        <f>IF(N235="základná",J235,0)</f>
        <v>0</v>
      </c>
      <c r="BF235" s="232">
        <f>IF(N235="znížená",J235,0)</f>
        <v>0</v>
      </c>
      <c r="BG235" s="232">
        <f>IF(N235="zákl. prenesená",J235,0)</f>
        <v>0</v>
      </c>
      <c r="BH235" s="232">
        <f>IF(N235="zníž. prenesená",J235,0)</f>
        <v>0</v>
      </c>
      <c r="BI235" s="232">
        <f>IF(N235="nulová",J235,0)</f>
        <v>0</v>
      </c>
      <c r="BJ235" s="15" t="s">
        <v>122</v>
      </c>
      <c r="BK235" s="232">
        <f>ROUND(I235*H235,2)</f>
        <v>0</v>
      </c>
      <c r="BL235" s="15" t="s">
        <v>131</v>
      </c>
      <c r="BM235" s="231" t="s">
        <v>550</v>
      </c>
    </row>
    <row r="236" s="2" customFormat="1" ht="21.75" customHeight="1">
      <c r="A236" s="36"/>
      <c r="B236" s="37"/>
      <c r="C236" s="219" t="s">
        <v>551</v>
      </c>
      <c r="D236" s="219" t="s">
        <v>117</v>
      </c>
      <c r="E236" s="220" t="s">
        <v>552</v>
      </c>
      <c r="F236" s="221" t="s">
        <v>553</v>
      </c>
      <c r="G236" s="222" t="s">
        <v>147</v>
      </c>
      <c r="H236" s="223">
        <v>80</v>
      </c>
      <c r="I236" s="224"/>
      <c r="J236" s="225">
        <f>ROUND(I236*H236,2)</f>
        <v>0</v>
      </c>
      <c r="K236" s="226"/>
      <c r="L236" s="42"/>
      <c r="M236" s="227" t="s">
        <v>1</v>
      </c>
      <c r="N236" s="228" t="s">
        <v>41</v>
      </c>
      <c r="O236" s="90"/>
      <c r="P236" s="229">
        <f>O236*H236</f>
        <v>0</v>
      </c>
      <c r="Q236" s="229">
        <v>0</v>
      </c>
      <c r="R236" s="229">
        <f>Q236*H236</f>
        <v>0</v>
      </c>
      <c r="S236" s="229">
        <v>0</v>
      </c>
      <c r="T236" s="230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31" t="s">
        <v>121</v>
      </c>
      <c r="AT236" s="231" t="s">
        <v>117</v>
      </c>
      <c r="AU236" s="231" t="s">
        <v>122</v>
      </c>
      <c r="AY236" s="15" t="s">
        <v>113</v>
      </c>
      <c r="BE236" s="232">
        <f>IF(N236="základná",J236,0)</f>
        <v>0</v>
      </c>
      <c r="BF236" s="232">
        <f>IF(N236="znížená",J236,0)</f>
        <v>0</v>
      </c>
      <c r="BG236" s="232">
        <f>IF(N236="zákl. prenesená",J236,0)</f>
        <v>0</v>
      </c>
      <c r="BH236" s="232">
        <f>IF(N236="zníž. prenesená",J236,0)</f>
        <v>0</v>
      </c>
      <c r="BI236" s="232">
        <f>IF(N236="nulová",J236,0)</f>
        <v>0</v>
      </c>
      <c r="BJ236" s="15" t="s">
        <v>122</v>
      </c>
      <c r="BK236" s="232">
        <f>ROUND(I236*H236,2)</f>
        <v>0</v>
      </c>
      <c r="BL236" s="15" t="s">
        <v>121</v>
      </c>
      <c r="BM236" s="231" t="s">
        <v>554</v>
      </c>
    </row>
    <row r="237" s="2" customFormat="1" ht="24.15" customHeight="1">
      <c r="A237" s="36"/>
      <c r="B237" s="37"/>
      <c r="C237" s="233" t="s">
        <v>555</v>
      </c>
      <c r="D237" s="233" t="s">
        <v>110</v>
      </c>
      <c r="E237" s="234" t="s">
        <v>556</v>
      </c>
      <c r="F237" s="235" t="s">
        <v>557</v>
      </c>
      <c r="G237" s="236" t="s">
        <v>147</v>
      </c>
      <c r="H237" s="237">
        <v>80</v>
      </c>
      <c r="I237" s="238"/>
      <c r="J237" s="239">
        <f>ROUND(I237*H237,2)</f>
        <v>0</v>
      </c>
      <c r="K237" s="240"/>
      <c r="L237" s="241"/>
      <c r="M237" s="242" t="s">
        <v>1</v>
      </c>
      <c r="N237" s="243" t="s">
        <v>41</v>
      </c>
      <c r="O237" s="90"/>
      <c r="P237" s="229">
        <f>O237*H237</f>
        <v>0</v>
      </c>
      <c r="Q237" s="229">
        <v>0.00019000000000000001</v>
      </c>
      <c r="R237" s="229">
        <f>Q237*H237</f>
        <v>0.015200000000000002</v>
      </c>
      <c r="S237" s="229">
        <v>0</v>
      </c>
      <c r="T237" s="230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31" t="s">
        <v>131</v>
      </c>
      <c r="AT237" s="231" t="s">
        <v>110</v>
      </c>
      <c r="AU237" s="231" t="s">
        <v>122</v>
      </c>
      <c r="AY237" s="15" t="s">
        <v>113</v>
      </c>
      <c r="BE237" s="232">
        <f>IF(N237="základná",J237,0)</f>
        <v>0</v>
      </c>
      <c r="BF237" s="232">
        <f>IF(N237="znížená",J237,0)</f>
        <v>0</v>
      </c>
      <c r="BG237" s="232">
        <f>IF(N237="zákl. prenesená",J237,0)</f>
        <v>0</v>
      </c>
      <c r="BH237" s="232">
        <f>IF(N237="zníž. prenesená",J237,0)</f>
        <v>0</v>
      </c>
      <c r="BI237" s="232">
        <f>IF(N237="nulová",J237,0)</f>
        <v>0</v>
      </c>
      <c r="BJ237" s="15" t="s">
        <v>122</v>
      </c>
      <c r="BK237" s="232">
        <f>ROUND(I237*H237,2)</f>
        <v>0</v>
      </c>
      <c r="BL237" s="15" t="s">
        <v>131</v>
      </c>
      <c r="BM237" s="231" t="s">
        <v>558</v>
      </c>
    </row>
    <row r="238" s="2" customFormat="1" ht="24.15" customHeight="1">
      <c r="A238" s="36"/>
      <c r="B238" s="37"/>
      <c r="C238" s="219" t="s">
        <v>559</v>
      </c>
      <c r="D238" s="219" t="s">
        <v>117</v>
      </c>
      <c r="E238" s="220" t="s">
        <v>560</v>
      </c>
      <c r="F238" s="221" t="s">
        <v>561</v>
      </c>
      <c r="G238" s="222" t="s">
        <v>147</v>
      </c>
      <c r="H238" s="223">
        <v>3</v>
      </c>
      <c r="I238" s="224"/>
      <c r="J238" s="225">
        <f>ROUND(I238*H238,2)</f>
        <v>0</v>
      </c>
      <c r="K238" s="226"/>
      <c r="L238" s="42"/>
      <c r="M238" s="227" t="s">
        <v>1</v>
      </c>
      <c r="N238" s="228" t="s">
        <v>41</v>
      </c>
      <c r="O238" s="90"/>
      <c r="P238" s="229">
        <f>O238*H238</f>
        <v>0</v>
      </c>
      <c r="Q238" s="229">
        <v>0</v>
      </c>
      <c r="R238" s="229">
        <f>Q238*H238</f>
        <v>0</v>
      </c>
      <c r="S238" s="229">
        <v>0</v>
      </c>
      <c r="T238" s="230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31" t="s">
        <v>121</v>
      </c>
      <c r="AT238" s="231" t="s">
        <v>117</v>
      </c>
      <c r="AU238" s="231" t="s">
        <v>122</v>
      </c>
      <c r="AY238" s="15" t="s">
        <v>113</v>
      </c>
      <c r="BE238" s="232">
        <f>IF(N238="základná",J238,0)</f>
        <v>0</v>
      </c>
      <c r="BF238" s="232">
        <f>IF(N238="znížená",J238,0)</f>
        <v>0</v>
      </c>
      <c r="BG238" s="232">
        <f>IF(N238="zákl. prenesená",J238,0)</f>
        <v>0</v>
      </c>
      <c r="BH238" s="232">
        <f>IF(N238="zníž. prenesená",J238,0)</f>
        <v>0</v>
      </c>
      <c r="BI238" s="232">
        <f>IF(N238="nulová",J238,0)</f>
        <v>0</v>
      </c>
      <c r="BJ238" s="15" t="s">
        <v>122</v>
      </c>
      <c r="BK238" s="232">
        <f>ROUND(I238*H238,2)</f>
        <v>0</v>
      </c>
      <c r="BL238" s="15" t="s">
        <v>121</v>
      </c>
      <c r="BM238" s="231" t="s">
        <v>562</v>
      </c>
    </row>
    <row r="239" s="2" customFormat="1" ht="24.15" customHeight="1">
      <c r="A239" s="36"/>
      <c r="B239" s="37"/>
      <c r="C239" s="233" t="s">
        <v>563</v>
      </c>
      <c r="D239" s="233" t="s">
        <v>110</v>
      </c>
      <c r="E239" s="234" t="s">
        <v>564</v>
      </c>
      <c r="F239" s="235" t="s">
        <v>565</v>
      </c>
      <c r="G239" s="236" t="s">
        <v>147</v>
      </c>
      <c r="H239" s="237">
        <v>3</v>
      </c>
      <c r="I239" s="238"/>
      <c r="J239" s="239">
        <f>ROUND(I239*H239,2)</f>
        <v>0</v>
      </c>
      <c r="K239" s="240"/>
      <c r="L239" s="241"/>
      <c r="M239" s="242" t="s">
        <v>1</v>
      </c>
      <c r="N239" s="243" t="s">
        <v>41</v>
      </c>
      <c r="O239" s="90"/>
      <c r="P239" s="229">
        <f>O239*H239</f>
        <v>0</v>
      </c>
      <c r="Q239" s="229">
        <v>0.0022799999999999999</v>
      </c>
      <c r="R239" s="229">
        <f>Q239*H239</f>
        <v>0.0068399999999999997</v>
      </c>
      <c r="S239" s="229">
        <v>0</v>
      </c>
      <c r="T239" s="230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31" t="s">
        <v>131</v>
      </c>
      <c r="AT239" s="231" t="s">
        <v>110</v>
      </c>
      <c r="AU239" s="231" t="s">
        <v>122</v>
      </c>
      <c r="AY239" s="15" t="s">
        <v>113</v>
      </c>
      <c r="BE239" s="232">
        <f>IF(N239="základná",J239,0)</f>
        <v>0</v>
      </c>
      <c r="BF239" s="232">
        <f>IF(N239="znížená",J239,0)</f>
        <v>0</v>
      </c>
      <c r="BG239" s="232">
        <f>IF(N239="zákl. prenesená",J239,0)</f>
        <v>0</v>
      </c>
      <c r="BH239" s="232">
        <f>IF(N239="zníž. prenesená",J239,0)</f>
        <v>0</v>
      </c>
      <c r="BI239" s="232">
        <f>IF(N239="nulová",J239,0)</f>
        <v>0</v>
      </c>
      <c r="BJ239" s="15" t="s">
        <v>122</v>
      </c>
      <c r="BK239" s="232">
        <f>ROUND(I239*H239,2)</f>
        <v>0</v>
      </c>
      <c r="BL239" s="15" t="s">
        <v>131</v>
      </c>
      <c r="BM239" s="231" t="s">
        <v>566</v>
      </c>
    </row>
    <row r="240" s="2" customFormat="1" ht="21.75" customHeight="1">
      <c r="A240" s="36"/>
      <c r="B240" s="37"/>
      <c r="C240" s="219" t="s">
        <v>567</v>
      </c>
      <c r="D240" s="219" t="s">
        <v>117</v>
      </c>
      <c r="E240" s="220" t="s">
        <v>568</v>
      </c>
      <c r="F240" s="221" t="s">
        <v>569</v>
      </c>
      <c r="G240" s="222" t="s">
        <v>147</v>
      </c>
      <c r="H240" s="223">
        <v>40</v>
      </c>
      <c r="I240" s="224"/>
      <c r="J240" s="225">
        <f>ROUND(I240*H240,2)</f>
        <v>0</v>
      </c>
      <c r="K240" s="226"/>
      <c r="L240" s="42"/>
      <c r="M240" s="227" t="s">
        <v>1</v>
      </c>
      <c r="N240" s="228" t="s">
        <v>41</v>
      </c>
      <c r="O240" s="90"/>
      <c r="P240" s="229">
        <f>O240*H240</f>
        <v>0</v>
      </c>
      <c r="Q240" s="229">
        <v>0</v>
      </c>
      <c r="R240" s="229">
        <f>Q240*H240</f>
        <v>0</v>
      </c>
      <c r="S240" s="229">
        <v>0</v>
      </c>
      <c r="T240" s="230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31" t="s">
        <v>121</v>
      </c>
      <c r="AT240" s="231" t="s">
        <v>117</v>
      </c>
      <c r="AU240" s="231" t="s">
        <v>122</v>
      </c>
      <c r="AY240" s="15" t="s">
        <v>113</v>
      </c>
      <c r="BE240" s="232">
        <f>IF(N240="základná",J240,0)</f>
        <v>0</v>
      </c>
      <c r="BF240" s="232">
        <f>IF(N240="znížená",J240,0)</f>
        <v>0</v>
      </c>
      <c r="BG240" s="232">
        <f>IF(N240="zákl. prenesená",J240,0)</f>
        <v>0</v>
      </c>
      <c r="BH240" s="232">
        <f>IF(N240="zníž. prenesená",J240,0)</f>
        <v>0</v>
      </c>
      <c r="BI240" s="232">
        <f>IF(N240="nulová",J240,0)</f>
        <v>0</v>
      </c>
      <c r="BJ240" s="15" t="s">
        <v>122</v>
      </c>
      <c r="BK240" s="232">
        <f>ROUND(I240*H240,2)</f>
        <v>0</v>
      </c>
      <c r="BL240" s="15" t="s">
        <v>121</v>
      </c>
      <c r="BM240" s="231" t="s">
        <v>570</v>
      </c>
    </row>
    <row r="241" s="2" customFormat="1" ht="24.15" customHeight="1">
      <c r="A241" s="36"/>
      <c r="B241" s="37"/>
      <c r="C241" s="233" t="s">
        <v>571</v>
      </c>
      <c r="D241" s="233" t="s">
        <v>110</v>
      </c>
      <c r="E241" s="234" t="s">
        <v>572</v>
      </c>
      <c r="F241" s="235" t="s">
        <v>573</v>
      </c>
      <c r="G241" s="236" t="s">
        <v>147</v>
      </c>
      <c r="H241" s="237">
        <v>40</v>
      </c>
      <c r="I241" s="238"/>
      <c r="J241" s="239">
        <f>ROUND(I241*H241,2)</f>
        <v>0</v>
      </c>
      <c r="K241" s="240"/>
      <c r="L241" s="241"/>
      <c r="M241" s="242" t="s">
        <v>1</v>
      </c>
      <c r="N241" s="243" t="s">
        <v>41</v>
      </c>
      <c r="O241" s="90"/>
      <c r="P241" s="229">
        <f>O241*H241</f>
        <v>0</v>
      </c>
      <c r="Q241" s="229">
        <v>0.00033</v>
      </c>
      <c r="R241" s="229">
        <f>Q241*H241</f>
        <v>0.0132</v>
      </c>
      <c r="S241" s="229">
        <v>0</v>
      </c>
      <c r="T241" s="230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31" t="s">
        <v>131</v>
      </c>
      <c r="AT241" s="231" t="s">
        <v>110</v>
      </c>
      <c r="AU241" s="231" t="s">
        <v>122</v>
      </c>
      <c r="AY241" s="15" t="s">
        <v>113</v>
      </c>
      <c r="BE241" s="232">
        <f>IF(N241="základná",J241,0)</f>
        <v>0</v>
      </c>
      <c r="BF241" s="232">
        <f>IF(N241="znížená",J241,0)</f>
        <v>0</v>
      </c>
      <c r="BG241" s="232">
        <f>IF(N241="zákl. prenesená",J241,0)</f>
        <v>0</v>
      </c>
      <c r="BH241" s="232">
        <f>IF(N241="zníž. prenesená",J241,0)</f>
        <v>0</v>
      </c>
      <c r="BI241" s="232">
        <f>IF(N241="nulová",J241,0)</f>
        <v>0</v>
      </c>
      <c r="BJ241" s="15" t="s">
        <v>122</v>
      </c>
      <c r="BK241" s="232">
        <f>ROUND(I241*H241,2)</f>
        <v>0</v>
      </c>
      <c r="BL241" s="15" t="s">
        <v>131</v>
      </c>
      <c r="BM241" s="231" t="s">
        <v>574</v>
      </c>
    </row>
    <row r="242" s="2" customFormat="1" ht="24.15" customHeight="1">
      <c r="A242" s="36"/>
      <c r="B242" s="37"/>
      <c r="C242" s="219" t="s">
        <v>575</v>
      </c>
      <c r="D242" s="219" t="s">
        <v>117</v>
      </c>
      <c r="E242" s="220" t="s">
        <v>576</v>
      </c>
      <c r="F242" s="221" t="s">
        <v>577</v>
      </c>
      <c r="G242" s="222" t="s">
        <v>147</v>
      </c>
      <c r="H242" s="223">
        <v>3</v>
      </c>
      <c r="I242" s="224"/>
      <c r="J242" s="225">
        <f>ROUND(I242*H242,2)</f>
        <v>0</v>
      </c>
      <c r="K242" s="226"/>
      <c r="L242" s="42"/>
      <c r="M242" s="227" t="s">
        <v>1</v>
      </c>
      <c r="N242" s="228" t="s">
        <v>41</v>
      </c>
      <c r="O242" s="90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31" t="s">
        <v>121</v>
      </c>
      <c r="AT242" s="231" t="s">
        <v>117</v>
      </c>
      <c r="AU242" s="231" t="s">
        <v>122</v>
      </c>
      <c r="AY242" s="15" t="s">
        <v>113</v>
      </c>
      <c r="BE242" s="232">
        <f>IF(N242="základná",J242,0)</f>
        <v>0</v>
      </c>
      <c r="BF242" s="232">
        <f>IF(N242="znížená",J242,0)</f>
        <v>0</v>
      </c>
      <c r="BG242" s="232">
        <f>IF(N242="zákl. prenesená",J242,0)</f>
        <v>0</v>
      </c>
      <c r="BH242" s="232">
        <f>IF(N242="zníž. prenesená",J242,0)</f>
        <v>0</v>
      </c>
      <c r="BI242" s="232">
        <f>IF(N242="nulová",J242,0)</f>
        <v>0</v>
      </c>
      <c r="BJ242" s="15" t="s">
        <v>122</v>
      </c>
      <c r="BK242" s="232">
        <f>ROUND(I242*H242,2)</f>
        <v>0</v>
      </c>
      <c r="BL242" s="15" t="s">
        <v>121</v>
      </c>
      <c r="BM242" s="231" t="s">
        <v>578</v>
      </c>
    </row>
    <row r="243" s="2" customFormat="1" ht="16.5" customHeight="1">
      <c r="A243" s="36"/>
      <c r="B243" s="37"/>
      <c r="C243" s="233" t="s">
        <v>579</v>
      </c>
      <c r="D243" s="233" t="s">
        <v>110</v>
      </c>
      <c r="E243" s="234" t="s">
        <v>580</v>
      </c>
      <c r="F243" s="235" t="s">
        <v>581</v>
      </c>
      <c r="G243" s="236" t="s">
        <v>147</v>
      </c>
      <c r="H243" s="237">
        <v>3</v>
      </c>
      <c r="I243" s="238"/>
      <c r="J243" s="239">
        <f>ROUND(I243*H243,2)</f>
        <v>0</v>
      </c>
      <c r="K243" s="240"/>
      <c r="L243" s="241"/>
      <c r="M243" s="242" t="s">
        <v>1</v>
      </c>
      <c r="N243" s="243" t="s">
        <v>41</v>
      </c>
      <c r="O243" s="90"/>
      <c r="P243" s="229">
        <f>O243*H243</f>
        <v>0</v>
      </c>
      <c r="Q243" s="229">
        <v>0.00022000000000000001</v>
      </c>
      <c r="R243" s="229">
        <f>Q243*H243</f>
        <v>0.00066</v>
      </c>
      <c r="S243" s="229">
        <v>0</v>
      </c>
      <c r="T243" s="230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31" t="s">
        <v>131</v>
      </c>
      <c r="AT243" s="231" t="s">
        <v>110</v>
      </c>
      <c r="AU243" s="231" t="s">
        <v>122</v>
      </c>
      <c r="AY243" s="15" t="s">
        <v>113</v>
      </c>
      <c r="BE243" s="232">
        <f>IF(N243="základná",J243,0)</f>
        <v>0</v>
      </c>
      <c r="BF243" s="232">
        <f>IF(N243="znížená",J243,0)</f>
        <v>0</v>
      </c>
      <c r="BG243" s="232">
        <f>IF(N243="zákl. prenesená",J243,0)</f>
        <v>0</v>
      </c>
      <c r="BH243" s="232">
        <f>IF(N243="zníž. prenesená",J243,0)</f>
        <v>0</v>
      </c>
      <c r="BI243" s="232">
        <f>IF(N243="nulová",J243,0)</f>
        <v>0</v>
      </c>
      <c r="BJ243" s="15" t="s">
        <v>122</v>
      </c>
      <c r="BK243" s="232">
        <f>ROUND(I243*H243,2)</f>
        <v>0</v>
      </c>
      <c r="BL243" s="15" t="s">
        <v>131</v>
      </c>
      <c r="BM243" s="231" t="s">
        <v>582</v>
      </c>
    </row>
    <row r="244" s="2" customFormat="1" ht="21.75" customHeight="1">
      <c r="A244" s="36"/>
      <c r="B244" s="37"/>
      <c r="C244" s="219" t="s">
        <v>583</v>
      </c>
      <c r="D244" s="219" t="s">
        <v>117</v>
      </c>
      <c r="E244" s="220" t="s">
        <v>584</v>
      </c>
      <c r="F244" s="221" t="s">
        <v>585</v>
      </c>
      <c r="G244" s="222" t="s">
        <v>147</v>
      </c>
      <c r="H244" s="223">
        <v>16</v>
      </c>
      <c r="I244" s="224"/>
      <c r="J244" s="225">
        <f>ROUND(I244*H244,2)</f>
        <v>0</v>
      </c>
      <c r="K244" s="226"/>
      <c r="L244" s="42"/>
      <c r="M244" s="227" t="s">
        <v>1</v>
      </c>
      <c r="N244" s="228" t="s">
        <v>41</v>
      </c>
      <c r="O244" s="90"/>
      <c r="P244" s="229">
        <f>O244*H244</f>
        <v>0</v>
      </c>
      <c r="Q244" s="229">
        <v>0</v>
      </c>
      <c r="R244" s="229">
        <f>Q244*H244</f>
        <v>0</v>
      </c>
      <c r="S244" s="229">
        <v>0</v>
      </c>
      <c r="T244" s="230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31" t="s">
        <v>121</v>
      </c>
      <c r="AT244" s="231" t="s">
        <v>117</v>
      </c>
      <c r="AU244" s="231" t="s">
        <v>122</v>
      </c>
      <c r="AY244" s="15" t="s">
        <v>113</v>
      </c>
      <c r="BE244" s="232">
        <f>IF(N244="základná",J244,0)</f>
        <v>0</v>
      </c>
      <c r="BF244" s="232">
        <f>IF(N244="znížená",J244,0)</f>
        <v>0</v>
      </c>
      <c r="BG244" s="232">
        <f>IF(N244="zákl. prenesená",J244,0)</f>
        <v>0</v>
      </c>
      <c r="BH244" s="232">
        <f>IF(N244="zníž. prenesená",J244,0)</f>
        <v>0</v>
      </c>
      <c r="BI244" s="232">
        <f>IF(N244="nulová",J244,0)</f>
        <v>0</v>
      </c>
      <c r="BJ244" s="15" t="s">
        <v>122</v>
      </c>
      <c r="BK244" s="232">
        <f>ROUND(I244*H244,2)</f>
        <v>0</v>
      </c>
      <c r="BL244" s="15" t="s">
        <v>121</v>
      </c>
      <c r="BM244" s="231" t="s">
        <v>586</v>
      </c>
    </row>
    <row r="245" s="2" customFormat="1" ht="24.15" customHeight="1">
      <c r="A245" s="36"/>
      <c r="B245" s="37"/>
      <c r="C245" s="233" t="s">
        <v>587</v>
      </c>
      <c r="D245" s="233" t="s">
        <v>110</v>
      </c>
      <c r="E245" s="234" t="s">
        <v>588</v>
      </c>
      <c r="F245" s="235" t="s">
        <v>589</v>
      </c>
      <c r="G245" s="236" t="s">
        <v>147</v>
      </c>
      <c r="H245" s="237">
        <v>16</v>
      </c>
      <c r="I245" s="238"/>
      <c r="J245" s="239">
        <f>ROUND(I245*H245,2)</f>
        <v>0</v>
      </c>
      <c r="K245" s="240"/>
      <c r="L245" s="241"/>
      <c r="M245" s="242" t="s">
        <v>1</v>
      </c>
      <c r="N245" s="243" t="s">
        <v>41</v>
      </c>
      <c r="O245" s="90"/>
      <c r="P245" s="229">
        <f>O245*H245</f>
        <v>0</v>
      </c>
      <c r="Q245" s="229">
        <v>0.00032000000000000003</v>
      </c>
      <c r="R245" s="229">
        <f>Q245*H245</f>
        <v>0.0051200000000000004</v>
      </c>
      <c r="S245" s="229">
        <v>0</v>
      </c>
      <c r="T245" s="230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231" t="s">
        <v>131</v>
      </c>
      <c r="AT245" s="231" t="s">
        <v>110</v>
      </c>
      <c r="AU245" s="231" t="s">
        <v>122</v>
      </c>
      <c r="AY245" s="15" t="s">
        <v>113</v>
      </c>
      <c r="BE245" s="232">
        <f>IF(N245="základná",J245,0)</f>
        <v>0</v>
      </c>
      <c r="BF245" s="232">
        <f>IF(N245="znížená",J245,0)</f>
        <v>0</v>
      </c>
      <c r="BG245" s="232">
        <f>IF(N245="zákl. prenesená",J245,0)</f>
        <v>0</v>
      </c>
      <c r="BH245" s="232">
        <f>IF(N245="zníž. prenesená",J245,0)</f>
        <v>0</v>
      </c>
      <c r="BI245" s="232">
        <f>IF(N245="nulová",J245,0)</f>
        <v>0</v>
      </c>
      <c r="BJ245" s="15" t="s">
        <v>122</v>
      </c>
      <c r="BK245" s="232">
        <f>ROUND(I245*H245,2)</f>
        <v>0</v>
      </c>
      <c r="BL245" s="15" t="s">
        <v>131</v>
      </c>
      <c r="BM245" s="231" t="s">
        <v>590</v>
      </c>
    </row>
    <row r="246" s="2" customFormat="1" ht="16.5" customHeight="1">
      <c r="A246" s="36"/>
      <c r="B246" s="37"/>
      <c r="C246" s="219" t="s">
        <v>591</v>
      </c>
      <c r="D246" s="219" t="s">
        <v>117</v>
      </c>
      <c r="E246" s="220" t="s">
        <v>592</v>
      </c>
      <c r="F246" s="221" t="s">
        <v>593</v>
      </c>
      <c r="G246" s="222" t="s">
        <v>147</v>
      </c>
      <c r="H246" s="223">
        <v>8</v>
      </c>
      <c r="I246" s="224"/>
      <c r="J246" s="225">
        <f>ROUND(I246*H246,2)</f>
        <v>0</v>
      </c>
      <c r="K246" s="226"/>
      <c r="L246" s="42"/>
      <c r="M246" s="227" t="s">
        <v>1</v>
      </c>
      <c r="N246" s="228" t="s">
        <v>41</v>
      </c>
      <c r="O246" s="90"/>
      <c r="P246" s="229">
        <f>O246*H246</f>
        <v>0</v>
      </c>
      <c r="Q246" s="229">
        <v>0</v>
      </c>
      <c r="R246" s="229">
        <f>Q246*H246</f>
        <v>0</v>
      </c>
      <c r="S246" s="229">
        <v>0</v>
      </c>
      <c r="T246" s="230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31" t="s">
        <v>121</v>
      </c>
      <c r="AT246" s="231" t="s">
        <v>117</v>
      </c>
      <c r="AU246" s="231" t="s">
        <v>122</v>
      </c>
      <c r="AY246" s="15" t="s">
        <v>113</v>
      </c>
      <c r="BE246" s="232">
        <f>IF(N246="základná",J246,0)</f>
        <v>0</v>
      </c>
      <c r="BF246" s="232">
        <f>IF(N246="znížená",J246,0)</f>
        <v>0</v>
      </c>
      <c r="BG246" s="232">
        <f>IF(N246="zákl. prenesená",J246,0)</f>
        <v>0</v>
      </c>
      <c r="BH246" s="232">
        <f>IF(N246="zníž. prenesená",J246,0)</f>
        <v>0</v>
      </c>
      <c r="BI246" s="232">
        <f>IF(N246="nulová",J246,0)</f>
        <v>0</v>
      </c>
      <c r="BJ246" s="15" t="s">
        <v>122</v>
      </c>
      <c r="BK246" s="232">
        <f>ROUND(I246*H246,2)</f>
        <v>0</v>
      </c>
      <c r="BL246" s="15" t="s">
        <v>121</v>
      </c>
      <c r="BM246" s="231" t="s">
        <v>594</v>
      </c>
    </row>
    <row r="247" s="2" customFormat="1" ht="16.5" customHeight="1">
      <c r="A247" s="36"/>
      <c r="B247" s="37"/>
      <c r="C247" s="233" t="s">
        <v>595</v>
      </c>
      <c r="D247" s="233" t="s">
        <v>110</v>
      </c>
      <c r="E247" s="234" t="s">
        <v>596</v>
      </c>
      <c r="F247" s="235" t="s">
        <v>597</v>
      </c>
      <c r="G247" s="236" t="s">
        <v>147</v>
      </c>
      <c r="H247" s="237">
        <v>8</v>
      </c>
      <c r="I247" s="238"/>
      <c r="J247" s="239">
        <f>ROUND(I247*H247,2)</f>
        <v>0</v>
      </c>
      <c r="K247" s="240"/>
      <c r="L247" s="241"/>
      <c r="M247" s="242" t="s">
        <v>1</v>
      </c>
      <c r="N247" s="243" t="s">
        <v>41</v>
      </c>
      <c r="O247" s="90"/>
      <c r="P247" s="229">
        <f>O247*H247</f>
        <v>0</v>
      </c>
      <c r="Q247" s="229">
        <v>0.0014599999999999999</v>
      </c>
      <c r="R247" s="229">
        <f>Q247*H247</f>
        <v>0.011679999999999999</v>
      </c>
      <c r="S247" s="229">
        <v>0</v>
      </c>
      <c r="T247" s="230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31" t="s">
        <v>131</v>
      </c>
      <c r="AT247" s="231" t="s">
        <v>110</v>
      </c>
      <c r="AU247" s="231" t="s">
        <v>122</v>
      </c>
      <c r="AY247" s="15" t="s">
        <v>113</v>
      </c>
      <c r="BE247" s="232">
        <f>IF(N247="základná",J247,0)</f>
        <v>0</v>
      </c>
      <c r="BF247" s="232">
        <f>IF(N247="znížená",J247,0)</f>
        <v>0</v>
      </c>
      <c r="BG247" s="232">
        <f>IF(N247="zákl. prenesená",J247,0)</f>
        <v>0</v>
      </c>
      <c r="BH247" s="232">
        <f>IF(N247="zníž. prenesená",J247,0)</f>
        <v>0</v>
      </c>
      <c r="BI247" s="232">
        <f>IF(N247="nulová",J247,0)</f>
        <v>0</v>
      </c>
      <c r="BJ247" s="15" t="s">
        <v>122</v>
      </c>
      <c r="BK247" s="232">
        <f>ROUND(I247*H247,2)</f>
        <v>0</v>
      </c>
      <c r="BL247" s="15" t="s">
        <v>131</v>
      </c>
      <c r="BM247" s="231" t="s">
        <v>598</v>
      </c>
    </row>
    <row r="248" s="2" customFormat="1" ht="21.75" customHeight="1">
      <c r="A248" s="36"/>
      <c r="B248" s="37"/>
      <c r="C248" s="219" t="s">
        <v>599</v>
      </c>
      <c r="D248" s="219" t="s">
        <v>117</v>
      </c>
      <c r="E248" s="220" t="s">
        <v>600</v>
      </c>
      <c r="F248" s="221" t="s">
        <v>601</v>
      </c>
      <c r="G248" s="222" t="s">
        <v>147</v>
      </c>
      <c r="H248" s="223">
        <v>16</v>
      </c>
      <c r="I248" s="224"/>
      <c r="J248" s="225">
        <f>ROUND(I248*H248,2)</f>
        <v>0</v>
      </c>
      <c r="K248" s="226"/>
      <c r="L248" s="42"/>
      <c r="M248" s="227" t="s">
        <v>1</v>
      </c>
      <c r="N248" s="228" t="s">
        <v>41</v>
      </c>
      <c r="O248" s="90"/>
      <c r="P248" s="229">
        <f>O248*H248</f>
        <v>0</v>
      </c>
      <c r="Q248" s="229">
        <v>0</v>
      </c>
      <c r="R248" s="229">
        <f>Q248*H248</f>
        <v>0</v>
      </c>
      <c r="S248" s="229">
        <v>0</v>
      </c>
      <c r="T248" s="230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31" t="s">
        <v>121</v>
      </c>
      <c r="AT248" s="231" t="s">
        <v>117</v>
      </c>
      <c r="AU248" s="231" t="s">
        <v>122</v>
      </c>
      <c r="AY248" s="15" t="s">
        <v>113</v>
      </c>
      <c r="BE248" s="232">
        <f>IF(N248="základná",J248,0)</f>
        <v>0</v>
      </c>
      <c r="BF248" s="232">
        <f>IF(N248="znížená",J248,0)</f>
        <v>0</v>
      </c>
      <c r="BG248" s="232">
        <f>IF(N248="zákl. prenesená",J248,0)</f>
        <v>0</v>
      </c>
      <c r="BH248" s="232">
        <f>IF(N248="zníž. prenesená",J248,0)</f>
        <v>0</v>
      </c>
      <c r="BI248" s="232">
        <f>IF(N248="nulová",J248,0)</f>
        <v>0</v>
      </c>
      <c r="BJ248" s="15" t="s">
        <v>122</v>
      </c>
      <c r="BK248" s="232">
        <f>ROUND(I248*H248,2)</f>
        <v>0</v>
      </c>
      <c r="BL248" s="15" t="s">
        <v>121</v>
      </c>
      <c r="BM248" s="231" t="s">
        <v>602</v>
      </c>
    </row>
    <row r="249" s="2" customFormat="1" ht="24.15" customHeight="1">
      <c r="A249" s="36"/>
      <c r="B249" s="37"/>
      <c r="C249" s="233" t="s">
        <v>603</v>
      </c>
      <c r="D249" s="233" t="s">
        <v>110</v>
      </c>
      <c r="E249" s="234" t="s">
        <v>604</v>
      </c>
      <c r="F249" s="235" t="s">
        <v>605</v>
      </c>
      <c r="G249" s="236" t="s">
        <v>147</v>
      </c>
      <c r="H249" s="237">
        <v>16</v>
      </c>
      <c r="I249" s="238"/>
      <c r="J249" s="239">
        <f>ROUND(I249*H249,2)</f>
        <v>0</v>
      </c>
      <c r="K249" s="240"/>
      <c r="L249" s="241"/>
      <c r="M249" s="242" t="s">
        <v>1</v>
      </c>
      <c r="N249" s="243" t="s">
        <v>41</v>
      </c>
      <c r="O249" s="90"/>
      <c r="P249" s="229">
        <f>O249*H249</f>
        <v>0</v>
      </c>
      <c r="Q249" s="229">
        <v>0.00012</v>
      </c>
      <c r="R249" s="229">
        <f>Q249*H249</f>
        <v>0.0019200000000000001</v>
      </c>
      <c r="S249" s="229">
        <v>0</v>
      </c>
      <c r="T249" s="230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31" t="s">
        <v>131</v>
      </c>
      <c r="AT249" s="231" t="s">
        <v>110</v>
      </c>
      <c r="AU249" s="231" t="s">
        <v>122</v>
      </c>
      <c r="AY249" s="15" t="s">
        <v>113</v>
      </c>
      <c r="BE249" s="232">
        <f>IF(N249="základná",J249,0)</f>
        <v>0</v>
      </c>
      <c r="BF249" s="232">
        <f>IF(N249="znížená",J249,0)</f>
        <v>0</v>
      </c>
      <c r="BG249" s="232">
        <f>IF(N249="zákl. prenesená",J249,0)</f>
        <v>0</v>
      </c>
      <c r="BH249" s="232">
        <f>IF(N249="zníž. prenesená",J249,0)</f>
        <v>0</v>
      </c>
      <c r="BI249" s="232">
        <f>IF(N249="nulová",J249,0)</f>
        <v>0</v>
      </c>
      <c r="BJ249" s="15" t="s">
        <v>122</v>
      </c>
      <c r="BK249" s="232">
        <f>ROUND(I249*H249,2)</f>
        <v>0</v>
      </c>
      <c r="BL249" s="15" t="s">
        <v>131</v>
      </c>
      <c r="BM249" s="231" t="s">
        <v>606</v>
      </c>
    </row>
    <row r="250" s="2" customFormat="1" ht="16.5" customHeight="1">
      <c r="A250" s="36"/>
      <c r="B250" s="37"/>
      <c r="C250" s="219" t="s">
        <v>607</v>
      </c>
      <c r="D250" s="219" t="s">
        <v>117</v>
      </c>
      <c r="E250" s="220" t="s">
        <v>608</v>
      </c>
      <c r="F250" s="221" t="s">
        <v>609</v>
      </c>
      <c r="G250" s="222" t="s">
        <v>147</v>
      </c>
      <c r="H250" s="223">
        <v>12</v>
      </c>
      <c r="I250" s="224"/>
      <c r="J250" s="225">
        <f>ROUND(I250*H250,2)</f>
        <v>0</v>
      </c>
      <c r="K250" s="226"/>
      <c r="L250" s="42"/>
      <c r="M250" s="227" t="s">
        <v>1</v>
      </c>
      <c r="N250" s="228" t="s">
        <v>41</v>
      </c>
      <c r="O250" s="90"/>
      <c r="P250" s="229">
        <f>O250*H250</f>
        <v>0</v>
      </c>
      <c r="Q250" s="229">
        <v>0</v>
      </c>
      <c r="R250" s="229">
        <f>Q250*H250</f>
        <v>0</v>
      </c>
      <c r="S250" s="229">
        <v>0</v>
      </c>
      <c r="T250" s="230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31" t="s">
        <v>121</v>
      </c>
      <c r="AT250" s="231" t="s">
        <v>117</v>
      </c>
      <c r="AU250" s="231" t="s">
        <v>122</v>
      </c>
      <c r="AY250" s="15" t="s">
        <v>113</v>
      </c>
      <c r="BE250" s="232">
        <f>IF(N250="základná",J250,0)</f>
        <v>0</v>
      </c>
      <c r="BF250" s="232">
        <f>IF(N250="znížená",J250,0)</f>
        <v>0</v>
      </c>
      <c r="BG250" s="232">
        <f>IF(N250="zákl. prenesená",J250,0)</f>
        <v>0</v>
      </c>
      <c r="BH250" s="232">
        <f>IF(N250="zníž. prenesená",J250,0)</f>
        <v>0</v>
      </c>
      <c r="BI250" s="232">
        <f>IF(N250="nulová",J250,0)</f>
        <v>0</v>
      </c>
      <c r="BJ250" s="15" t="s">
        <v>122</v>
      </c>
      <c r="BK250" s="232">
        <f>ROUND(I250*H250,2)</f>
        <v>0</v>
      </c>
      <c r="BL250" s="15" t="s">
        <v>121</v>
      </c>
      <c r="BM250" s="231" t="s">
        <v>610</v>
      </c>
    </row>
    <row r="251" s="2" customFormat="1" ht="21.75" customHeight="1">
      <c r="A251" s="36"/>
      <c r="B251" s="37"/>
      <c r="C251" s="233" t="s">
        <v>611</v>
      </c>
      <c r="D251" s="233" t="s">
        <v>110</v>
      </c>
      <c r="E251" s="234" t="s">
        <v>612</v>
      </c>
      <c r="F251" s="235" t="s">
        <v>613</v>
      </c>
      <c r="G251" s="236" t="s">
        <v>147</v>
      </c>
      <c r="H251" s="237">
        <v>12</v>
      </c>
      <c r="I251" s="238"/>
      <c r="J251" s="239">
        <f>ROUND(I251*H251,2)</f>
        <v>0</v>
      </c>
      <c r="K251" s="240"/>
      <c r="L251" s="241"/>
      <c r="M251" s="242" t="s">
        <v>1</v>
      </c>
      <c r="N251" s="243" t="s">
        <v>41</v>
      </c>
      <c r="O251" s="90"/>
      <c r="P251" s="229">
        <f>O251*H251</f>
        <v>0</v>
      </c>
      <c r="Q251" s="229">
        <v>0.00017000000000000001</v>
      </c>
      <c r="R251" s="229">
        <f>Q251*H251</f>
        <v>0.0020400000000000001</v>
      </c>
      <c r="S251" s="229">
        <v>0</v>
      </c>
      <c r="T251" s="230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31" t="s">
        <v>131</v>
      </c>
      <c r="AT251" s="231" t="s">
        <v>110</v>
      </c>
      <c r="AU251" s="231" t="s">
        <v>122</v>
      </c>
      <c r="AY251" s="15" t="s">
        <v>113</v>
      </c>
      <c r="BE251" s="232">
        <f>IF(N251="základná",J251,0)</f>
        <v>0</v>
      </c>
      <c r="BF251" s="232">
        <f>IF(N251="znížená",J251,0)</f>
        <v>0</v>
      </c>
      <c r="BG251" s="232">
        <f>IF(N251="zákl. prenesená",J251,0)</f>
        <v>0</v>
      </c>
      <c r="BH251" s="232">
        <f>IF(N251="zníž. prenesená",J251,0)</f>
        <v>0</v>
      </c>
      <c r="BI251" s="232">
        <f>IF(N251="nulová",J251,0)</f>
        <v>0</v>
      </c>
      <c r="BJ251" s="15" t="s">
        <v>122</v>
      </c>
      <c r="BK251" s="232">
        <f>ROUND(I251*H251,2)</f>
        <v>0</v>
      </c>
      <c r="BL251" s="15" t="s">
        <v>131</v>
      </c>
      <c r="BM251" s="231" t="s">
        <v>614</v>
      </c>
    </row>
    <row r="252" s="2" customFormat="1" ht="16.5" customHeight="1">
      <c r="A252" s="36"/>
      <c r="B252" s="37"/>
      <c r="C252" s="219" t="s">
        <v>615</v>
      </c>
      <c r="D252" s="219" t="s">
        <v>117</v>
      </c>
      <c r="E252" s="220" t="s">
        <v>616</v>
      </c>
      <c r="F252" s="221" t="s">
        <v>617</v>
      </c>
      <c r="G252" s="222" t="s">
        <v>147</v>
      </c>
      <c r="H252" s="223">
        <v>18</v>
      </c>
      <c r="I252" s="224"/>
      <c r="J252" s="225">
        <f>ROUND(I252*H252,2)</f>
        <v>0</v>
      </c>
      <c r="K252" s="226"/>
      <c r="L252" s="42"/>
      <c r="M252" s="227" t="s">
        <v>1</v>
      </c>
      <c r="N252" s="228" t="s">
        <v>41</v>
      </c>
      <c r="O252" s="90"/>
      <c r="P252" s="229">
        <f>O252*H252</f>
        <v>0</v>
      </c>
      <c r="Q252" s="229">
        <v>0</v>
      </c>
      <c r="R252" s="229">
        <f>Q252*H252</f>
        <v>0</v>
      </c>
      <c r="S252" s="229">
        <v>0</v>
      </c>
      <c r="T252" s="230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31" t="s">
        <v>121</v>
      </c>
      <c r="AT252" s="231" t="s">
        <v>117</v>
      </c>
      <c r="AU252" s="231" t="s">
        <v>122</v>
      </c>
      <c r="AY252" s="15" t="s">
        <v>113</v>
      </c>
      <c r="BE252" s="232">
        <f>IF(N252="základná",J252,0)</f>
        <v>0</v>
      </c>
      <c r="BF252" s="232">
        <f>IF(N252="znížená",J252,0)</f>
        <v>0</v>
      </c>
      <c r="BG252" s="232">
        <f>IF(N252="zákl. prenesená",J252,0)</f>
        <v>0</v>
      </c>
      <c r="BH252" s="232">
        <f>IF(N252="zníž. prenesená",J252,0)</f>
        <v>0</v>
      </c>
      <c r="BI252" s="232">
        <f>IF(N252="nulová",J252,0)</f>
        <v>0</v>
      </c>
      <c r="BJ252" s="15" t="s">
        <v>122</v>
      </c>
      <c r="BK252" s="232">
        <f>ROUND(I252*H252,2)</f>
        <v>0</v>
      </c>
      <c r="BL252" s="15" t="s">
        <v>121</v>
      </c>
      <c r="BM252" s="231" t="s">
        <v>618</v>
      </c>
    </row>
    <row r="253" s="2" customFormat="1" ht="24.15" customHeight="1">
      <c r="A253" s="36"/>
      <c r="B253" s="37"/>
      <c r="C253" s="233" t="s">
        <v>619</v>
      </c>
      <c r="D253" s="233" t="s">
        <v>110</v>
      </c>
      <c r="E253" s="234" t="s">
        <v>620</v>
      </c>
      <c r="F253" s="235" t="s">
        <v>621</v>
      </c>
      <c r="G253" s="236" t="s">
        <v>147</v>
      </c>
      <c r="H253" s="237">
        <v>18</v>
      </c>
      <c r="I253" s="238"/>
      <c r="J253" s="239">
        <f>ROUND(I253*H253,2)</f>
        <v>0</v>
      </c>
      <c r="K253" s="240"/>
      <c r="L253" s="241"/>
      <c r="M253" s="242" t="s">
        <v>1</v>
      </c>
      <c r="N253" s="243" t="s">
        <v>41</v>
      </c>
      <c r="O253" s="90"/>
      <c r="P253" s="229">
        <f>O253*H253</f>
        <v>0</v>
      </c>
      <c r="Q253" s="229">
        <v>0.00016000000000000001</v>
      </c>
      <c r="R253" s="229">
        <f>Q253*H253</f>
        <v>0.0028800000000000002</v>
      </c>
      <c r="S253" s="229">
        <v>0</v>
      </c>
      <c r="T253" s="230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31" t="s">
        <v>131</v>
      </c>
      <c r="AT253" s="231" t="s">
        <v>110</v>
      </c>
      <c r="AU253" s="231" t="s">
        <v>122</v>
      </c>
      <c r="AY253" s="15" t="s">
        <v>113</v>
      </c>
      <c r="BE253" s="232">
        <f>IF(N253="základná",J253,0)</f>
        <v>0</v>
      </c>
      <c r="BF253" s="232">
        <f>IF(N253="znížená",J253,0)</f>
        <v>0</v>
      </c>
      <c r="BG253" s="232">
        <f>IF(N253="zákl. prenesená",J253,0)</f>
        <v>0</v>
      </c>
      <c r="BH253" s="232">
        <f>IF(N253="zníž. prenesená",J253,0)</f>
        <v>0</v>
      </c>
      <c r="BI253" s="232">
        <f>IF(N253="nulová",J253,0)</f>
        <v>0</v>
      </c>
      <c r="BJ253" s="15" t="s">
        <v>122</v>
      </c>
      <c r="BK253" s="232">
        <f>ROUND(I253*H253,2)</f>
        <v>0</v>
      </c>
      <c r="BL253" s="15" t="s">
        <v>131</v>
      </c>
      <c r="BM253" s="231" t="s">
        <v>622</v>
      </c>
    </row>
    <row r="254" s="2" customFormat="1" ht="21.75" customHeight="1">
      <c r="A254" s="36"/>
      <c r="B254" s="37"/>
      <c r="C254" s="219" t="s">
        <v>623</v>
      </c>
      <c r="D254" s="219" t="s">
        <v>117</v>
      </c>
      <c r="E254" s="220" t="s">
        <v>624</v>
      </c>
      <c r="F254" s="221" t="s">
        <v>625</v>
      </c>
      <c r="G254" s="222" t="s">
        <v>147</v>
      </c>
      <c r="H254" s="223">
        <v>4</v>
      </c>
      <c r="I254" s="224"/>
      <c r="J254" s="225">
        <f>ROUND(I254*H254,2)</f>
        <v>0</v>
      </c>
      <c r="K254" s="226"/>
      <c r="L254" s="42"/>
      <c r="M254" s="227" t="s">
        <v>1</v>
      </c>
      <c r="N254" s="228" t="s">
        <v>41</v>
      </c>
      <c r="O254" s="90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31" t="s">
        <v>121</v>
      </c>
      <c r="AT254" s="231" t="s">
        <v>117</v>
      </c>
      <c r="AU254" s="231" t="s">
        <v>122</v>
      </c>
      <c r="AY254" s="15" t="s">
        <v>113</v>
      </c>
      <c r="BE254" s="232">
        <f>IF(N254="základná",J254,0)</f>
        <v>0</v>
      </c>
      <c r="BF254" s="232">
        <f>IF(N254="znížená",J254,0)</f>
        <v>0</v>
      </c>
      <c r="BG254" s="232">
        <f>IF(N254="zákl. prenesená",J254,0)</f>
        <v>0</v>
      </c>
      <c r="BH254" s="232">
        <f>IF(N254="zníž. prenesená",J254,0)</f>
        <v>0</v>
      </c>
      <c r="BI254" s="232">
        <f>IF(N254="nulová",J254,0)</f>
        <v>0</v>
      </c>
      <c r="BJ254" s="15" t="s">
        <v>122</v>
      </c>
      <c r="BK254" s="232">
        <f>ROUND(I254*H254,2)</f>
        <v>0</v>
      </c>
      <c r="BL254" s="15" t="s">
        <v>121</v>
      </c>
      <c r="BM254" s="231" t="s">
        <v>626</v>
      </c>
    </row>
    <row r="255" s="2" customFormat="1" ht="16.5" customHeight="1">
      <c r="A255" s="36"/>
      <c r="B255" s="37"/>
      <c r="C255" s="233" t="s">
        <v>627</v>
      </c>
      <c r="D255" s="233" t="s">
        <v>110</v>
      </c>
      <c r="E255" s="234" t="s">
        <v>628</v>
      </c>
      <c r="F255" s="235" t="s">
        <v>629</v>
      </c>
      <c r="G255" s="236" t="s">
        <v>147</v>
      </c>
      <c r="H255" s="237">
        <v>4</v>
      </c>
      <c r="I255" s="238"/>
      <c r="J255" s="239">
        <f>ROUND(I255*H255,2)</f>
        <v>0</v>
      </c>
      <c r="K255" s="240"/>
      <c r="L255" s="241"/>
      <c r="M255" s="242" t="s">
        <v>1</v>
      </c>
      <c r="N255" s="243" t="s">
        <v>41</v>
      </c>
      <c r="O255" s="90"/>
      <c r="P255" s="229">
        <f>O255*H255</f>
        <v>0</v>
      </c>
      <c r="Q255" s="229">
        <v>0.00022000000000000001</v>
      </c>
      <c r="R255" s="229">
        <f>Q255*H255</f>
        <v>0.00088000000000000003</v>
      </c>
      <c r="S255" s="229">
        <v>0</v>
      </c>
      <c r="T255" s="230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31" t="s">
        <v>131</v>
      </c>
      <c r="AT255" s="231" t="s">
        <v>110</v>
      </c>
      <c r="AU255" s="231" t="s">
        <v>122</v>
      </c>
      <c r="AY255" s="15" t="s">
        <v>113</v>
      </c>
      <c r="BE255" s="232">
        <f>IF(N255="základná",J255,0)</f>
        <v>0</v>
      </c>
      <c r="BF255" s="232">
        <f>IF(N255="znížená",J255,0)</f>
        <v>0</v>
      </c>
      <c r="BG255" s="232">
        <f>IF(N255="zákl. prenesená",J255,0)</f>
        <v>0</v>
      </c>
      <c r="BH255" s="232">
        <f>IF(N255="zníž. prenesená",J255,0)</f>
        <v>0</v>
      </c>
      <c r="BI255" s="232">
        <f>IF(N255="nulová",J255,0)</f>
        <v>0</v>
      </c>
      <c r="BJ255" s="15" t="s">
        <v>122</v>
      </c>
      <c r="BK255" s="232">
        <f>ROUND(I255*H255,2)</f>
        <v>0</v>
      </c>
      <c r="BL255" s="15" t="s">
        <v>131</v>
      </c>
      <c r="BM255" s="231" t="s">
        <v>630</v>
      </c>
    </row>
    <row r="256" s="2" customFormat="1" ht="37.8" customHeight="1">
      <c r="A256" s="36"/>
      <c r="B256" s="37"/>
      <c r="C256" s="219" t="s">
        <v>631</v>
      </c>
      <c r="D256" s="219" t="s">
        <v>117</v>
      </c>
      <c r="E256" s="220" t="s">
        <v>632</v>
      </c>
      <c r="F256" s="221" t="s">
        <v>633</v>
      </c>
      <c r="G256" s="222" t="s">
        <v>634</v>
      </c>
      <c r="H256" s="223">
        <v>10</v>
      </c>
      <c r="I256" s="224"/>
      <c r="J256" s="225">
        <f>ROUND(I256*H256,2)</f>
        <v>0</v>
      </c>
      <c r="K256" s="226"/>
      <c r="L256" s="42"/>
      <c r="M256" s="255" t="s">
        <v>1</v>
      </c>
      <c r="N256" s="256" t="s">
        <v>41</v>
      </c>
      <c r="O256" s="257"/>
      <c r="P256" s="258">
        <f>O256*H256</f>
        <v>0</v>
      </c>
      <c r="Q256" s="258">
        <v>0</v>
      </c>
      <c r="R256" s="258">
        <f>Q256*H256</f>
        <v>0</v>
      </c>
      <c r="S256" s="258">
        <v>0</v>
      </c>
      <c r="T256" s="259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31" t="s">
        <v>121</v>
      </c>
      <c r="AT256" s="231" t="s">
        <v>117</v>
      </c>
      <c r="AU256" s="231" t="s">
        <v>122</v>
      </c>
      <c r="AY256" s="15" t="s">
        <v>113</v>
      </c>
      <c r="BE256" s="232">
        <f>IF(N256="základná",J256,0)</f>
        <v>0</v>
      </c>
      <c r="BF256" s="232">
        <f>IF(N256="znížená",J256,0)</f>
        <v>0</v>
      </c>
      <c r="BG256" s="232">
        <f>IF(N256="zákl. prenesená",J256,0)</f>
        <v>0</v>
      </c>
      <c r="BH256" s="232">
        <f>IF(N256="zníž. prenesená",J256,0)</f>
        <v>0</v>
      </c>
      <c r="BI256" s="232">
        <f>IF(N256="nulová",J256,0)</f>
        <v>0</v>
      </c>
      <c r="BJ256" s="15" t="s">
        <v>122</v>
      </c>
      <c r="BK256" s="232">
        <f>ROUND(I256*H256,2)</f>
        <v>0</v>
      </c>
      <c r="BL256" s="15" t="s">
        <v>121</v>
      </c>
      <c r="BM256" s="231" t="s">
        <v>635</v>
      </c>
    </row>
    <row r="257" s="2" customFormat="1" ht="6.96" customHeight="1">
      <c r="A257" s="36"/>
      <c r="B257" s="65"/>
      <c r="C257" s="66"/>
      <c r="D257" s="66"/>
      <c r="E257" s="66"/>
      <c r="F257" s="66"/>
      <c r="G257" s="66"/>
      <c r="H257" s="66"/>
      <c r="I257" s="66"/>
      <c r="J257" s="66"/>
      <c r="K257" s="66"/>
      <c r="L257" s="42"/>
      <c r="M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</row>
  </sheetData>
  <sheetProtection sheet="1" autoFilter="0" formatColumns="0" formatRows="0" objects="1" scenarios="1" spinCount="100000" saltValue="2T+txChLnBHU892MHU7UHUpq7KFwCY2mVLwk1NbArTEjBvGYZFMPjS4tTYp7vkspdOTrEcwYus0v/E2kLlb3uQ==" hashValue="N73JrZXSUlyQoSkhB2oAVyCCHDEDGzaWvDrQpcH5jkJRBBQf8ttp/JsNpBK94zoYOLsIKiwtnBpYEc5ACtHu3w==" algorithmName="SHA-512" password="CC35"/>
  <autoFilter ref="C120:K25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Zdeno-THINK\Zdeno</dc:creator>
  <cp:lastModifiedBy>Zdeno-THINK\Zdeno</cp:lastModifiedBy>
  <dcterms:created xsi:type="dcterms:W3CDTF">2022-05-06T07:10:00Z</dcterms:created>
  <dcterms:modified xsi:type="dcterms:W3CDTF">2022-05-06T07:10:04Z</dcterms:modified>
</cp:coreProperties>
</file>