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deno\Documents\rozpočty\moje 1\2022\Družstvo Medovarce Galbo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126-2 - čast -  Vykurovanie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'126-2 - čast -  Vykurovanie'!$C$120:$K$172</definedName>
    <definedName name="_xlnm.Print_Area" localSheetId="1">'126-2 - čast -  Vykurovanie'!$C$108:$J$172</definedName>
    <definedName name="_xlnm.Print_Titles" localSheetId="1">'126-2 - čast -  Vykurovanie'!$120:$120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2" r="BK170"/>
  <c r="J168"/>
  <c r="J164"/>
  <c r="BK163"/>
  <c r="BK159"/>
  <c r="J157"/>
  <c r="BK156"/>
  <c r="BK153"/>
  <c r="J151"/>
  <c r="J149"/>
  <c r="BK146"/>
  <c r="BK142"/>
  <c r="BK140"/>
  <c r="J138"/>
  <c r="BK136"/>
  <c r="J134"/>
  <c r="BK132"/>
  <c r="J129"/>
  <c r="BK127"/>
  <c r="J125"/>
  <c i="1" r="AS94"/>
  <c i="2" r="J172"/>
  <c r="J170"/>
  <c r="BK168"/>
  <c r="BK167"/>
  <c r="J163"/>
  <c r="BK161"/>
  <c r="J158"/>
  <c r="BK157"/>
  <c r="J154"/>
  <c r="J153"/>
  <c r="BK151"/>
  <c r="BK149"/>
  <c r="BK148"/>
  <c r="BK144"/>
  <c r="J142"/>
  <c r="J139"/>
  <c r="J137"/>
  <c r="BK135"/>
  <c r="BK133"/>
  <c r="J131"/>
  <c r="BK129"/>
  <c r="J126"/>
  <c r="BK124"/>
  <c r="BK172"/>
  <c r="J167"/>
  <c r="J161"/>
  <c r="BK158"/>
  <c r="BK154"/>
  <c r="J150"/>
  <c r="BK145"/>
  <c r="BK139"/>
  <c r="J135"/>
  <c r="BK131"/>
  <c r="J128"/>
  <c r="J124"/>
  <c r="J171"/>
  <c r="J165"/>
  <c r="J159"/>
  <c r="J155"/>
  <c r="BK150"/>
  <c r="J145"/>
  <c r="J140"/>
  <c r="J136"/>
  <c r="J132"/>
  <c r="BK128"/>
  <c r="BK125"/>
  <c r="J169"/>
  <c r="BK165"/>
  <c r="J160"/>
  <c r="BK155"/>
  <c r="J152"/>
  <c r="J148"/>
  <c r="J144"/>
  <c r="J141"/>
  <c r="BK137"/>
  <c r="J133"/>
  <c r="J130"/>
  <c r="BK126"/>
  <c r="BK171"/>
  <c r="BK169"/>
  <c r="BK164"/>
  <c r="BK160"/>
  <c r="J156"/>
  <c r="BK152"/>
  <c r="J146"/>
  <c r="BK141"/>
  <c r="BK138"/>
  <c r="BK134"/>
  <c r="BK130"/>
  <c r="J127"/>
  <c l="1" r="BK162"/>
  <c r="J162"/>
  <c r="J101"/>
  <c r="R123"/>
  <c r="BK143"/>
  <c r="J143"/>
  <c r="J99"/>
  <c r="BK147"/>
  <c r="J147"/>
  <c r="J100"/>
  <c r="T147"/>
  <c r="R162"/>
  <c r="BK123"/>
  <c r="J123"/>
  <c r="J98"/>
  <c r="P123"/>
  <c r="T123"/>
  <c r="P143"/>
  <c r="R143"/>
  <c r="T143"/>
  <c r="P147"/>
  <c r="R147"/>
  <c r="P162"/>
  <c r="T162"/>
  <c r="BF125"/>
  <c r="BF126"/>
  <c r="BF130"/>
  <c r="BF131"/>
  <c r="BF135"/>
  <c r="BF139"/>
  <c r="BF141"/>
  <c r="BF142"/>
  <c r="BF144"/>
  <c r="BF145"/>
  <c r="BF146"/>
  <c r="BF153"/>
  <c r="BF154"/>
  <c r="BF155"/>
  <c r="BF157"/>
  <c r="BF158"/>
  <c r="BF160"/>
  <c r="BF164"/>
  <c r="BF165"/>
  <c r="BF169"/>
  <c r="BF170"/>
  <c r="E85"/>
  <c r="J89"/>
  <c r="F92"/>
  <c r="BF124"/>
  <c r="BF127"/>
  <c r="BF128"/>
  <c r="BF129"/>
  <c r="BF132"/>
  <c r="BF133"/>
  <c r="BF134"/>
  <c r="BF136"/>
  <c r="BF137"/>
  <c r="BF138"/>
  <c r="BF140"/>
  <c r="BF148"/>
  <c r="BF149"/>
  <c r="BF150"/>
  <c r="BF151"/>
  <c r="BF152"/>
  <c r="BF156"/>
  <c r="BF159"/>
  <c r="BF161"/>
  <c r="BF163"/>
  <c r="BF167"/>
  <c r="BF168"/>
  <c r="BF171"/>
  <c r="BF172"/>
  <c r="F36"/>
  <c i="1" r="BC95"/>
  <c r="BC94"/>
  <c r="W32"/>
  <c i="2" r="F37"/>
  <c i="1" r="BD95"/>
  <c r="BD94"/>
  <c r="W33"/>
  <c i="2" r="J33"/>
  <c i="1" r="AV95"/>
  <c i="2" r="F33"/>
  <c i="1" r="AZ95"/>
  <c r="AZ94"/>
  <c r="W29"/>
  <c i="2" r="F35"/>
  <c i="1" r="BB95"/>
  <c r="BB94"/>
  <c r="AX94"/>
  <c i="2" l="1" r="T122"/>
  <c r="T121"/>
  <c r="R122"/>
  <c r="R121"/>
  <c r="P122"/>
  <c r="P121"/>
  <c i="1" r="AU95"/>
  <c i="2" r="BK122"/>
  <c r="BK121"/>
  <c r="J121"/>
  <c r="J96"/>
  <c i="1" r="AU94"/>
  <c r="AV94"/>
  <c r="AK29"/>
  <c r="AY94"/>
  <c r="W31"/>
  <c i="2" r="F34"/>
  <c i="1" r="BA95"/>
  <c r="BA94"/>
  <c r="W30"/>
  <c i="2" r="J34"/>
  <c i="1" r="AW95"/>
  <c r="AT95"/>
  <c i="2" l="1" r="J122"/>
  <c r="J97"/>
  <c r="J30"/>
  <c i="1" r="AG95"/>
  <c r="AG94"/>
  <c r="AK26"/>
  <c r="AW94"/>
  <c r="AK30"/>
  <c r="AK35"/>
  <c i="2" l="1" r="J39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<sst xmlns="http://schemas.openxmlformats.org/spreadsheetml/2006/main">
  <si>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</si>
  <si>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</si>
  <si>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</si>
  <si>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</si>
  <si>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</si>
  <si>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{603d63ea-433a-4c26-9d0b-d1f97e1fb20c}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</si>
  <si>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</si>
  <si>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</si>
  <si>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</si>
  <si>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</si>
  <si>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</si>
  <si>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</si>
  <si>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</si>
  <si>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</si>
  <si>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</si>
  <si>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</si>
  <si>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Odchov mladého hov.dobytka - Jalovíc</t>
  </si>
  <si>
    <t>JKSO:</t>
  </si>
  <si>
    <t>KS:</t>
  </si>
  <si>
    <t>Miesto:</t>
  </si>
  <si>
    <t>Medovarce</t>
  </si>
  <si>
    <t>Dátum:</t>
  </si>
  <si>
    <t>12. 4. 2022</t>
  </si>
  <si>
    <t>Objednávateľ:</t>
  </si>
  <si>
    <t>IČO:</t>
  </si>
  <si>
    <t>Farma Medovarce</t>
  </si>
  <si>
    <t>IČ DPH:</t>
  </si>
  <si>
    <t>Zhotoviteľ:</t>
  </si>
  <si>
    <t>Vyplň údaj</t>
  </si>
  <si>
    <t>Projektant:</t>
  </si>
  <si>
    <t>Ing.P.Hucák</t>
  </si>
  <si>
    <t>True</t>
  </si>
  <si>
    <t>Spracovateľ:</t>
  </si>
  <si>
    <t xml:space="preserve">Z.Lalka    www.cenar.sk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</si>
  <si>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</si>
  <si>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</si>
  <si>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</si>
  <si>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</si>
  <si>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</si>
  <si>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</si>
  <si>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</si>
  <si>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</si>
  <si>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</si>
  <si>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</si>
  <si>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</si>
  <si>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</si>
  <si>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</si>
  <si>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</si>
  <si>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</si>
  <si>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</si>
  <si>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</si>
  <si>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</si>
  <si>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</si>
  <si>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</si>
  <si>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</si>
  <si>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</si>
  <si>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</si>
  <si>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</si>
  <si>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</si>
  <si>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</si>
  <si>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</si>
  <si>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</si>
  <si>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</si>
  <si>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</si>
  <si>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</si>
  <si>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</si>
  <si>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</si>
  <si>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</si>
  <si>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</si>
  <si>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</si>
  <si>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</si>
  <si>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</si>
  <si>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</si>
  <si>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</si>
  <si>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</si>
  <si>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</si>
  <si>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</si>
  <si>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</si>
  <si>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</si>
  <si>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</si>
  <si>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126-2</t>
  </si>
  <si>
    <t xml:space="preserve">čast -  Vykurovanie</t>
  </si>
  <si>
    <t>STA</t>
  </si>
  <si>
    <t>1</t>
  </si>
  <si>
    <t>{964b0c77-8779-4813-8aac-fda28c411444}</t>
  </si>
  <si>
    <t>KRYCÍ LIST ROZPOČTU</t>
  </si>
  <si>
    <t>Objekt:</t>
  </si>
  <si>
    <t xml:space="preserve">126-2 - čast -  Vykurovanie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</si>
  <si>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</si>
  <si>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</si>
  <si>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</si>
  <si>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</si>
  <si>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</si>
  <si>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</si>
  <si>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</si>
  <si>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</si>
  <si>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</si>
  <si>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</si>
  <si>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</si>
  <si>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</si>
  <si>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</si>
  <si>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</si>
  <si>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</si>
  <si>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</si>
  <si>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</si>
  <si>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</si>
  <si>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</si>
  <si>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</si>
  <si>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</si>
  <si>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</si>
  <si>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</si>
  <si>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</si>
  <si>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</si>
  <si>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</si>
  <si>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732</t>
  </si>
  <si>
    <t>Ústredné kúrenie - strojovne</t>
  </si>
  <si>
    <t>K</t>
  </si>
  <si>
    <t>732111408.S</t>
  </si>
  <si>
    <t>Montáž rozdeľovača a zberača združeného prietok Q 130 m3/h (modul 350 mm)</t>
  </si>
  <si>
    <t>ks</t>
  </si>
  <si>
    <t>16</t>
  </si>
  <si>
    <t>1509028793</t>
  </si>
  <si>
    <t>M</t>
  </si>
  <si>
    <t>484650000800.S</t>
  </si>
  <si>
    <t>Rozdeľovač a zberač modul 350 mm, max. prietok 130 m3/hod, prevádzková teplota 110°C, pretlak 0,6 Mpa</t>
  </si>
  <si>
    <t>m</t>
  </si>
  <si>
    <t>32</t>
  </si>
  <si>
    <t>-55392582</t>
  </si>
  <si>
    <t>3</t>
  </si>
  <si>
    <t>484650039700.S</t>
  </si>
  <si>
    <t>Nastaviteľný stojan 300 - 350 mm, výška 370 - 570 mm pre rozdeľovače a zberače</t>
  </si>
  <si>
    <t>-1736483294</t>
  </si>
  <si>
    <t>4</t>
  </si>
  <si>
    <t>732230209.S</t>
  </si>
  <si>
    <t>Montáž akumulačnej nádoby vykurovacej vody s vnoreným zásobníkom na prípravu TV s izoláciou objem od 900 do 1500 l</t>
  </si>
  <si>
    <t>1225331928</t>
  </si>
  <si>
    <t>5</t>
  </si>
  <si>
    <t>484420004400.S</t>
  </si>
  <si>
    <t>Akumulačná nádoba oceľová s vnoreným zásobníkom pre teplú vodu s izoláciou z mäkkého PU hr. 100 mm, objem 1093/300 l</t>
  </si>
  <si>
    <t>370910879</t>
  </si>
  <si>
    <t>6</t>
  </si>
  <si>
    <t>732331012.S</t>
  </si>
  <si>
    <t>Montáž expanznej nádoby tlak do 6 bar s membránou 35 l</t>
  </si>
  <si>
    <t>-577981180</t>
  </si>
  <si>
    <t>7</t>
  </si>
  <si>
    <t>484630006400.S</t>
  </si>
  <si>
    <t>Nádoba expanzná s membránou, objem 35 l, 3/bar, 6/1,5 bar</t>
  </si>
  <si>
    <t>-1390347497</t>
  </si>
  <si>
    <t>8</t>
  </si>
  <si>
    <t>732460085.S</t>
  </si>
  <si>
    <t>Montáž tepelného čerpadla prevetrávacieho, centrálny prívod vzduchu 4-5 kW</t>
  </si>
  <si>
    <t>-1732948674</t>
  </si>
  <si>
    <t>9</t>
  </si>
  <si>
    <t>484730006900.S</t>
  </si>
  <si>
    <t>Tepelné čerpadlo ventilačné objem zásobníkal, centrálny prívod vzduchu do 4-5 kW</t>
  </si>
  <si>
    <t>-1315780639</t>
  </si>
  <si>
    <t>10</t>
  </si>
  <si>
    <t>484730009100.S</t>
  </si>
  <si>
    <t>Sada pre zmiešavanie pre podlahové alebo stenové vykurovanie nad 80 m2</t>
  </si>
  <si>
    <t>sada</t>
  </si>
  <si>
    <t>-687579551</t>
  </si>
  <si>
    <t>11</t>
  </si>
  <si>
    <t>484730009500.S</t>
  </si>
  <si>
    <t>Sada pre pripojenie externého zdroja pre tepelné čerpadlo</t>
  </si>
  <si>
    <t>1063836515</t>
  </si>
  <si>
    <t>12</t>
  </si>
  <si>
    <t>484730011800.S</t>
  </si>
  <si>
    <t>Modul komunikačný pre tepelné čerpadlá prostredníctvom SMS správ</t>
  </si>
  <si>
    <t>-2060907287</t>
  </si>
  <si>
    <t>13</t>
  </si>
  <si>
    <t>484730012000.S</t>
  </si>
  <si>
    <t>Modul na predhrievanie čerstvého vzduchu pre tepelné čerpadlo</t>
  </si>
  <si>
    <t>-1782012314</t>
  </si>
  <si>
    <t>14</t>
  </si>
  <si>
    <t>484730013100.S</t>
  </si>
  <si>
    <t>Izbová jednotka na kombináciu s tepelnými čerpadlami s farebným displejom</t>
  </si>
  <si>
    <t>-1076519474</t>
  </si>
  <si>
    <t>15</t>
  </si>
  <si>
    <t>484730013600.S</t>
  </si>
  <si>
    <t>Karta príslušenstva s ističom pre riadenie zmiešaného okruhu, čerpadla TÚV a ďalších pre tepelné čerpadlá</t>
  </si>
  <si>
    <t>627830747</t>
  </si>
  <si>
    <t>484730014700</t>
  </si>
  <si>
    <t>Prívodný stenový prvok - fresh klapka TL98F, NIBE</t>
  </si>
  <si>
    <t>2103865757</t>
  </si>
  <si>
    <t>17</t>
  </si>
  <si>
    <t>732491000.S</t>
  </si>
  <si>
    <t>Montáž cirkulačného čerpadla výtlak do 1,4 m rozpon 80 mm</t>
  </si>
  <si>
    <t>949984526</t>
  </si>
  <si>
    <t>18</t>
  </si>
  <si>
    <t>426150001400.S</t>
  </si>
  <si>
    <t>Čerpadlo cirkulačné, automatické riadenie výkonu s integrovaným uzatváracím a spätným ventilom, dĺžka 80 mm/ Rp1/2, max. dopravná výška 1,4 m, mosadz</t>
  </si>
  <si>
    <t>950232158</t>
  </si>
  <si>
    <t>19</t>
  </si>
  <si>
    <t>998732101.S</t>
  </si>
  <si>
    <t>Presun hmôt pre strojovne v objektoch výšky do 6 m</t>
  </si>
  <si>
    <t>t</t>
  </si>
  <si>
    <t>-484578189</t>
  </si>
  <si>
    <t>733</t>
  </si>
  <si>
    <t>Ústredné kúrenie - rozvodné potrubie</t>
  </si>
  <si>
    <t>733111104.S</t>
  </si>
  <si>
    <t>Potrubie z rúrok závitových oceľových bezšvových bežných nízkotlakových DN 20</t>
  </si>
  <si>
    <t>sub</t>
  </si>
  <si>
    <t>-413794386</t>
  </si>
  <si>
    <t>21</t>
  </si>
  <si>
    <t>733190107.S</t>
  </si>
  <si>
    <t>Tlaková skúška potrubia z oceľových rúrok závitových</t>
  </si>
  <si>
    <t>607664353</t>
  </si>
  <si>
    <t>22</t>
  </si>
  <si>
    <t>998733101.S</t>
  </si>
  <si>
    <t>Presun hmôt pre rozvody potrubia v objektoch výšky do 6 m</t>
  </si>
  <si>
    <t>993963324</t>
  </si>
  <si>
    <t>734</t>
  </si>
  <si>
    <t>Ústredné kúrenie - armatúry</t>
  </si>
  <si>
    <t>23</t>
  </si>
  <si>
    <t>734221412.S</t>
  </si>
  <si>
    <t xml:space="preserve">Ventil regulačný závitový </t>
  </si>
  <si>
    <t>-1258643297</t>
  </si>
  <si>
    <t>24</t>
  </si>
  <si>
    <t>734221513.S</t>
  </si>
  <si>
    <t>Ventil regulačný závitový trojcestný pre jednorúrkové horizontálne sústavy V 4633 G 1/2</t>
  </si>
  <si>
    <t>764494213</t>
  </si>
  <si>
    <t>25</t>
  </si>
  <si>
    <t>734222616.S</t>
  </si>
  <si>
    <t>Ventil regulačný závitový Ve 4262 - priamy G 3/4</t>
  </si>
  <si>
    <t>611495451</t>
  </si>
  <si>
    <t>26</t>
  </si>
  <si>
    <t>734223010.S</t>
  </si>
  <si>
    <t>Montáž ventilu závitového regulačného G 3/4 stupačkového</t>
  </si>
  <si>
    <t>-1355029174</t>
  </si>
  <si>
    <t>27</t>
  </si>
  <si>
    <t>734223210.S</t>
  </si>
  <si>
    <t>Montáž termostatickej hlavice kvapalinovej PN 10 do 110°C s diaľkovým ovládaním ventilu</t>
  </si>
  <si>
    <t>súb.</t>
  </si>
  <si>
    <t>1738738970</t>
  </si>
  <si>
    <t>28</t>
  </si>
  <si>
    <t>551280001600.S</t>
  </si>
  <si>
    <t>Termostatická hlavica kvapalinová s diaľkovým ovládaním</t>
  </si>
  <si>
    <t>773148337</t>
  </si>
  <si>
    <t>29</t>
  </si>
  <si>
    <t>734282114.S</t>
  </si>
  <si>
    <t>Odvádzač kondenzátu závitový D 30-157-025 III DN 20</t>
  </si>
  <si>
    <t>1422742406</t>
  </si>
  <si>
    <t>30</t>
  </si>
  <si>
    <t>734291330.S</t>
  </si>
  <si>
    <t>Montáž filtra závitového G 3/4</t>
  </si>
  <si>
    <t>212783175</t>
  </si>
  <si>
    <t>31</t>
  </si>
  <si>
    <t>422010002200.S</t>
  </si>
  <si>
    <t>Filter závitový nerez 3/4", dĺ. 80 mm, pre vykurovanie a klimatizácie, rozvody vody a priemysel</t>
  </si>
  <si>
    <t>-419058645</t>
  </si>
  <si>
    <t>734315105.S</t>
  </si>
  <si>
    <t>Montáž oceľového guľového kohúta na horúcu vodu obojstranne prírubového DN 32</t>
  </si>
  <si>
    <t>-2031380050</t>
  </si>
  <si>
    <t>33</t>
  </si>
  <si>
    <t>734411111.S</t>
  </si>
  <si>
    <t>Teplomer technický s ochranným púzdrom - priamy typ 160 prev."A"</t>
  </si>
  <si>
    <t>-550187589</t>
  </si>
  <si>
    <t>34</t>
  </si>
  <si>
    <t>734412410.S</t>
  </si>
  <si>
    <t>Montáž merača tepla kompaktného Qn 0,6 G 1/2</t>
  </si>
  <si>
    <t>1774399902</t>
  </si>
  <si>
    <t>35</t>
  </si>
  <si>
    <t>389510006700.S</t>
  </si>
  <si>
    <t>Merač tepla a chladu kompaktný menovitý prietok 0,6 m3/h, dĺžka 110 mm, G 1/2"</t>
  </si>
  <si>
    <t>-1524808318</t>
  </si>
  <si>
    <t>36</t>
  </si>
  <si>
    <t>998734101.S</t>
  </si>
  <si>
    <t>Presun hmôt pre armatúry v objektoch výšky do 6 m</t>
  </si>
  <si>
    <t>1464018830</t>
  </si>
  <si>
    <t>735</t>
  </si>
  <si>
    <t>Ústredné kúrenie - vykurovacie telesá</t>
  </si>
  <si>
    <t>37</t>
  </si>
  <si>
    <t>735162140.S</t>
  </si>
  <si>
    <t>Montáž vykurovacieho telesa rúrkového výšky 1500 mm</t>
  </si>
  <si>
    <t>-1657574445</t>
  </si>
  <si>
    <t>38</t>
  </si>
  <si>
    <t>484520001400</t>
  </si>
  <si>
    <t>Teleso vykurovacie rebríkové oceľové KORALUX LINEAR CLASSIC KLC, lxvxhĺ 750x1500x30 mm, pripojenie G 1/2" vnútorné, KORADO</t>
  </si>
  <si>
    <t>-426552596</t>
  </si>
  <si>
    <t>46</t>
  </si>
  <si>
    <t>735311332.S</t>
  </si>
  <si>
    <t>Podlahové kúrenie systém na suchý zips potrubie 16x1,5 mm, rozteč 100 mm so syst.doskou 30 mm</t>
  </si>
  <si>
    <t>m2</t>
  </si>
  <si>
    <t>512308976</t>
  </si>
  <si>
    <t>VV</t>
  </si>
  <si>
    <t>3,88+5,52+5,39+13,02+21,65+12,77</t>
  </si>
  <si>
    <t>40</t>
  </si>
  <si>
    <t>735311580.S</t>
  </si>
  <si>
    <t>Montáž zostavy rozdeľovač / zberač na stenu typ 9 cestný</t>
  </si>
  <si>
    <t>-532702361</t>
  </si>
  <si>
    <t>41</t>
  </si>
  <si>
    <t>484650036100.S</t>
  </si>
  <si>
    <t>Rozdeľovač s prietokomermi z ušľachtilej ocele, šxvxhĺ 546x341x89 mm, 9 vykurovacích okruhov, ušľachtilá oceľ</t>
  </si>
  <si>
    <t>451950373</t>
  </si>
  <si>
    <t>42</t>
  </si>
  <si>
    <t>551240011900.S</t>
  </si>
  <si>
    <t>Set guľových kohútov 1“ (2 ks priame) na pripojenie k rozdeľovaču</t>
  </si>
  <si>
    <t>-1723090801</t>
  </si>
  <si>
    <t>43</t>
  </si>
  <si>
    <t>735311770.S</t>
  </si>
  <si>
    <t>Montáž skrinky rozdeľovača pod omietku 9-12 okruhov</t>
  </si>
  <si>
    <t>-1133547022</t>
  </si>
  <si>
    <t>44</t>
  </si>
  <si>
    <t>484650041800.S</t>
  </si>
  <si>
    <t>Skrinka rozdelovača pre montáž pod omietku, 9 - 12 okruhov, šxvxhĺ 950x715-895x110-150 mm, oceľový plech</t>
  </si>
  <si>
    <t>-2080544425</t>
  </si>
  <si>
    <t>45</t>
  </si>
  <si>
    <t>998735101.S</t>
  </si>
  <si>
    <t>Presun hmôt pre vykurovacie telesá v objektoch výšky do 6 m</t>
  </si>
  <si>
    <t>-1914966184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</si>
</sst>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="1" customFormat="1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5" t="s">
        <v>13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14</v>
      </c>
      <c r="BS5" s="15" t="s">
        <v>6</v>
      </c>
    </row>
    <row r="6" s="1" customFormat="1" ht="36.96" customHeight="1">
      <c r="B6" s="19"/>
      <c r="C6" s="20"/>
      <c r="D6" s="27" t="s">
        <v>15</v>
      </c>
      <c r="E6" s="20"/>
      <c r="F6" s="20"/>
      <c r="G6" s="20"/>
      <c r="H6" s="20"/>
      <c r="I6" s="20"/>
      <c r="J6" s="20"/>
      <c r="K6" s="28" t="s">
        <v>16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17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18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19</v>
      </c>
      <c r="E8" s="20"/>
      <c r="F8" s="20"/>
      <c r="G8" s="20"/>
      <c r="H8" s="20"/>
      <c r="I8" s="20"/>
      <c r="J8" s="20"/>
      <c r="K8" s="25" t="s">
        <v>20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21</v>
      </c>
      <c r="AL8" s="20"/>
      <c r="AM8" s="20"/>
      <c r="AN8" s="31" t="s">
        <v>22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24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24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24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24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46" t="s">
        <v>40</v>
      </c>
      <c r="G29" s="45"/>
      <c r="H29" s="45"/>
      <c r="I29" s="45"/>
      <c r="J29" s="45"/>
      <c r="K29" s="45"/>
      <c r="L29" s="47">
        <v>0.20000000000000001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8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8">
        <f>ROUND(AV94, 2)</f>
        <v>0</v>
      </c>
      <c r="AL29" s="45"/>
      <c r="AM29" s="45"/>
      <c r="AN29" s="45"/>
      <c r="AO29" s="45"/>
      <c r="AP29" s="45"/>
      <c r="AQ29" s="45"/>
      <c r="AR29" s="49"/>
      <c r="BE29" s="50"/>
    </row>
    <row r="30" s="3" customFormat="1" ht="14.4" customHeight="1">
      <c r="A30" s="3"/>
      <c r="B30" s="44"/>
      <c r="C30" s="45"/>
      <c r="D30" s="45"/>
      <c r="E30" s="45"/>
      <c r="F30" s="46" t="s">
        <v>41</v>
      </c>
      <c r="G30" s="45"/>
      <c r="H30" s="45"/>
      <c r="I30" s="45"/>
      <c r="J30" s="45"/>
      <c r="K30" s="45"/>
      <c r="L30" s="47">
        <v>0.20000000000000001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8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8">
        <f>ROUND(AW94, 2)</f>
        <v>0</v>
      </c>
      <c r="AL30" s="45"/>
      <c r="AM30" s="45"/>
      <c r="AN30" s="45"/>
      <c r="AO30" s="45"/>
      <c r="AP30" s="45"/>
      <c r="AQ30" s="45"/>
      <c r="AR30" s="49"/>
      <c r="BE30" s="50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7">
        <v>0.20000000000000001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8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8">
        <v>0</v>
      </c>
      <c r="AL31" s="45"/>
      <c r="AM31" s="45"/>
      <c r="AN31" s="45"/>
      <c r="AO31" s="45"/>
      <c r="AP31" s="45"/>
      <c r="AQ31" s="45"/>
      <c r="AR31" s="49"/>
      <c r="BE31" s="50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7">
        <v>0.20000000000000001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8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8">
        <v>0</v>
      </c>
      <c r="AL32" s="45"/>
      <c r="AM32" s="45"/>
      <c r="AN32" s="45"/>
      <c r="AO32" s="45"/>
      <c r="AP32" s="45"/>
      <c r="AQ32" s="45"/>
      <c r="AR32" s="49"/>
      <c r="BE32" s="50"/>
    </row>
    <row r="33" hidden="1" s="3" customFormat="1" ht="14.4" customHeight="1">
      <c r="A33" s="3"/>
      <c r="B33" s="44"/>
      <c r="C33" s="45"/>
      <c r="D33" s="45"/>
      <c r="E33" s="45"/>
      <c r="F33" s="46" t="s">
        <v>44</v>
      </c>
      <c r="G33" s="45"/>
      <c r="H33" s="45"/>
      <c r="I33" s="45"/>
      <c r="J33" s="45"/>
      <c r="K33" s="45"/>
      <c r="L33" s="47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8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8">
        <v>0</v>
      </c>
      <c r="AL33" s="45"/>
      <c r="AM33" s="45"/>
      <c r="AN33" s="45"/>
      <c r="AO33" s="45"/>
      <c r="AP33" s="45"/>
      <c r="AQ33" s="45"/>
      <c r="AR33" s="49"/>
      <c r="BE33" s="50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3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3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3" t="s">
        <v>50</v>
      </c>
      <c r="AI60" s="40"/>
      <c r="AJ60" s="40"/>
      <c r="AK60" s="40"/>
      <c r="AL60" s="40"/>
      <c r="AM60" s="63" t="s">
        <v>51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3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3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3" t="s">
        <v>50</v>
      </c>
      <c r="AI75" s="40"/>
      <c r="AJ75" s="40"/>
      <c r="AK75" s="40"/>
      <c r="AL75" s="40"/>
      <c r="AM75" s="63" t="s">
        <v>51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2"/>
      <c r="BE77" s="36"/>
    </row>
    <row r="81" s="2" customFormat="1" ht="6.96" customHeight="1">
      <c r="A81" s="36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2"/>
      <c r="BE81" s="36"/>
    </row>
    <row r="82" s="2" customFormat="1" ht="24.96" customHeight="1">
      <c r="A82" s="36"/>
      <c r="B82" s="37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9"/>
      <c r="C84" s="30" t="s">
        <v>12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15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Odchov mladého hov.dobytka - Jalovíc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19</v>
      </c>
      <c r="D87" s="38"/>
      <c r="E87" s="38"/>
      <c r="F87" s="38"/>
      <c r="G87" s="38"/>
      <c r="H87" s="38"/>
      <c r="I87" s="38"/>
      <c r="J87" s="38"/>
      <c r="K87" s="38"/>
      <c r="L87" s="77" t="str">
        <f>IF(K8="","",K8)</f>
        <v>Medovarce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21</v>
      </c>
      <c r="AJ87" s="38"/>
      <c r="AK87" s="38"/>
      <c r="AL87" s="38"/>
      <c r="AM87" s="78" t="str">
        <f>IF(AN8= "","",AN8)</f>
        <v>12. 4. 2022</v>
      </c>
      <c r="AN87" s="78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23</v>
      </c>
      <c r="D89" s="38"/>
      <c r="E89" s="38"/>
      <c r="F89" s="38"/>
      <c r="G89" s="38"/>
      <c r="H89" s="38"/>
      <c r="I89" s="38"/>
      <c r="J89" s="38"/>
      <c r="K89" s="38"/>
      <c r="L89" s="70" t="str">
        <f>IF(E11= "","",E11)</f>
        <v>Farma Medovarce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9" t="str">
        <f>IF(E17="","",E17)</f>
        <v>Ing.P.Hucák</v>
      </c>
      <c r="AN89" s="70"/>
      <c r="AO89" s="70"/>
      <c r="AP89" s="70"/>
      <c r="AQ89" s="38"/>
      <c r="AR89" s="42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70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9" t="str">
        <f>IF(E20="","",E20)</f>
        <v xml:space="preserve">Z.Lalka    www.cenar.sk</v>
      </c>
      <c r="AN90" s="70"/>
      <c r="AO90" s="70"/>
      <c r="AP90" s="70"/>
      <c r="AQ90" s="38"/>
      <c r="AR90" s="42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6"/>
    </row>
    <row r="92" s="2" customFormat="1" ht="29.28" customHeight="1">
      <c r="A92" s="36"/>
      <c r="B92" s="37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2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6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'126-2 - čast -  Vykurovanie'!J30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'126-2 - čast -  Vykurovanie'!P121</f>
        <v>0</v>
      </c>
      <c r="AV95" s="127">
        <f>'126-2 - čast -  Vykurovanie'!J33</f>
        <v>0</v>
      </c>
      <c r="AW95" s="127">
        <f>'126-2 - čast -  Vykurovanie'!J34</f>
        <v>0</v>
      </c>
      <c r="AX95" s="127">
        <f>'126-2 - čast -  Vykurovanie'!J35</f>
        <v>0</v>
      </c>
      <c r="AY95" s="127">
        <f>'126-2 - čast -  Vykurovanie'!J36</f>
        <v>0</v>
      </c>
      <c r="AZ95" s="127">
        <f>'126-2 - čast -  Vykurovanie'!F33</f>
        <v>0</v>
      </c>
      <c r="BA95" s="127">
        <f>'126-2 - čast -  Vykurovanie'!F34</f>
        <v>0</v>
      </c>
      <c r="BB95" s="127">
        <f>'126-2 - čast -  Vykurovanie'!F35</f>
        <v>0</v>
      </c>
      <c r="BC95" s="127">
        <f>'126-2 - čast -  Vykurovanie'!F36</f>
        <v>0</v>
      </c>
      <c r="BD95" s="129">
        <f>'126-2 - čast -  Vykurovanie'!F37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75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s5zAsk8WuF6Yg9uRu7Mj4GLaZgEiXLXawwc7WArBi6je/uq5fOh+QibARgspadU7XcNAEJdT27Z2QupZrYis6A==" hashValue="IM+isjQf7bOwqupC7tq/sh2w+uf0dUeNo3zaj7D6gYrUOhLCP5/zV0Ow7Aj07Ox0DdTDj2q/0eMTJlKNkT5fw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6-2 - čast -  Vykurovani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8"/>
      <c r="AT3" s="15" t="s">
        <v>75</v>
      </c>
    </row>
    <row r="4" hidden="1" s="1" customFormat="1" ht="24.96" customHeight="1">
      <c r="B4" s="18"/>
      <c r="D4" s="133" t="s">
        <v>85</v>
      </c>
      <c r="L4" s="18"/>
      <c r="M4" s="134" t="s">
        <v>9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35" t="s">
        <v>15</v>
      </c>
      <c r="L6" s="18"/>
    </row>
    <row r="7" hidden="1" s="1" customFormat="1" ht="16.5" customHeight="1">
      <c r="B7" s="18"/>
      <c r="E7" s="136" t="str">
        <f>'Rekapitulácia stavby'!K6</f>
        <v>Odchov mladého hov.dobytka - Jalovíc</v>
      </c>
      <c r="F7" s="135"/>
      <c r="G7" s="135"/>
      <c r="H7" s="135"/>
      <c r="L7" s="18"/>
    </row>
    <row r="8" hidden="1" s="2" customFormat="1" ht="12" customHeight="1">
      <c r="A8" s="36"/>
      <c r="B8" s="42"/>
      <c r="C8" s="36"/>
      <c r="D8" s="135" t="s">
        <v>86</v>
      </c>
      <c r="E8" s="36"/>
      <c r="F8" s="36"/>
      <c r="G8" s="36"/>
      <c r="H8" s="36"/>
      <c r="I8" s="36"/>
      <c r="J8" s="36"/>
      <c r="K8" s="36"/>
      <c r="L8" s="6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42"/>
      <c r="C9" s="36"/>
      <c r="D9" s="36"/>
      <c r="E9" s="137" t="s">
        <v>87</v>
      </c>
      <c r="F9" s="36"/>
      <c r="G9" s="36"/>
      <c r="H9" s="36"/>
      <c r="I9" s="36"/>
      <c r="J9" s="36"/>
      <c r="K9" s="36"/>
      <c r="L9" s="6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42"/>
      <c r="C11" s="36"/>
      <c r="D11" s="135" t="s">
        <v>17</v>
      </c>
      <c r="E11" s="36"/>
      <c r="F11" s="138" t="s">
        <v>1</v>
      </c>
      <c r="G11" s="36"/>
      <c r="H11" s="36"/>
      <c r="I11" s="135" t="s">
        <v>18</v>
      </c>
      <c r="J11" s="138" t="s">
        <v>1</v>
      </c>
      <c r="K11" s="36"/>
      <c r="L11" s="6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5" t="s">
        <v>19</v>
      </c>
      <c r="E12" s="36"/>
      <c r="F12" s="138" t="s">
        <v>20</v>
      </c>
      <c r="G12" s="36"/>
      <c r="H12" s="36"/>
      <c r="I12" s="135" t="s">
        <v>21</v>
      </c>
      <c r="J12" s="139" t="str">
        <f>'Rekapitulácia stavby'!AN8</f>
        <v>12. 4. 2022</v>
      </c>
      <c r="K12" s="36"/>
      <c r="L12" s="6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35" t="s">
        <v>23</v>
      </c>
      <c r="E14" s="36"/>
      <c r="F14" s="36"/>
      <c r="G14" s="36"/>
      <c r="H14" s="36"/>
      <c r="I14" s="135" t="s">
        <v>24</v>
      </c>
      <c r="J14" s="138" t="s">
        <v>1</v>
      </c>
      <c r="K14" s="36"/>
      <c r="L14" s="6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42"/>
      <c r="C15" s="36"/>
      <c r="D15" s="36"/>
      <c r="E15" s="138" t="s">
        <v>25</v>
      </c>
      <c r="F15" s="36"/>
      <c r="G15" s="36"/>
      <c r="H15" s="36"/>
      <c r="I15" s="135" t="s">
        <v>26</v>
      </c>
      <c r="J15" s="138" t="s">
        <v>1</v>
      </c>
      <c r="K15" s="36"/>
      <c r="L15" s="6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42"/>
      <c r="C17" s="36"/>
      <c r="D17" s="135" t="s">
        <v>27</v>
      </c>
      <c r="E17" s="36"/>
      <c r="F17" s="36"/>
      <c r="G17" s="36"/>
      <c r="H17" s="36"/>
      <c r="I17" s="135" t="s">
        <v>24</v>
      </c>
      <c r="J17" s="31" t="str">
        <f>'Rekapitulácia stavby'!AN13</f>
        <v>Vyplň údaj</v>
      </c>
      <c r="K17" s="36"/>
      <c r="L17" s="6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42"/>
      <c r="C18" s="36"/>
      <c r="D18" s="36"/>
      <c r="E18" s="31" t="str">
        <f>'Rekapitulácia stavby'!E14</f>
        <v>Vyplň údaj</v>
      </c>
      <c r="F18" s="138"/>
      <c r="G18" s="138"/>
      <c r="H18" s="138"/>
      <c r="I18" s="135" t="s">
        <v>26</v>
      </c>
      <c r="J18" s="31" t="str">
        <f>'Rekapitulácia stavby'!AN14</f>
        <v>Vyplň údaj</v>
      </c>
      <c r="K18" s="36"/>
      <c r="L18" s="6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42"/>
      <c r="C20" s="36"/>
      <c r="D20" s="135" t="s">
        <v>29</v>
      </c>
      <c r="E20" s="36"/>
      <c r="F20" s="36"/>
      <c r="G20" s="36"/>
      <c r="H20" s="36"/>
      <c r="I20" s="135" t="s">
        <v>24</v>
      </c>
      <c r="J20" s="138" t="s">
        <v>1</v>
      </c>
      <c r="K20" s="36"/>
      <c r="L20" s="6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42"/>
      <c r="C21" s="36"/>
      <c r="D21" s="36"/>
      <c r="E21" s="138" t="s">
        <v>30</v>
      </c>
      <c r="F21" s="36"/>
      <c r="G21" s="36"/>
      <c r="H21" s="36"/>
      <c r="I21" s="135" t="s">
        <v>26</v>
      </c>
      <c r="J21" s="138" t="s">
        <v>1</v>
      </c>
      <c r="K21" s="36"/>
      <c r="L21" s="6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42"/>
      <c r="C23" s="36"/>
      <c r="D23" s="135" t="s">
        <v>32</v>
      </c>
      <c r="E23" s="36"/>
      <c r="F23" s="36"/>
      <c r="G23" s="36"/>
      <c r="H23" s="36"/>
      <c r="I23" s="135" t="s">
        <v>24</v>
      </c>
      <c r="J23" s="138" t="s">
        <v>1</v>
      </c>
      <c r="K23" s="36"/>
      <c r="L23" s="6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42"/>
      <c r="C24" s="36"/>
      <c r="D24" s="36"/>
      <c r="E24" s="138" t="s">
        <v>33</v>
      </c>
      <c r="F24" s="36"/>
      <c r="G24" s="36"/>
      <c r="H24" s="36"/>
      <c r="I24" s="135" t="s">
        <v>26</v>
      </c>
      <c r="J24" s="138" t="s">
        <v>1</v>
      </c>
      <c r="K24" s="36"/>
      <c r="L24" s="6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42"/>
      <c r="C26" s="36"/>
      <c r="D26" s="135" t="s">
        <v>34</v>
      </c>
      <c r="E26" s="36"/>
      <c r="F26" s="36"/>
      <c r="G26" s="36"/>
      <c r="H26" s="36"/>
      <c r="I26" s="36"/>
      <c r="J26" s="36"/>
      <c r="K26" s="36"/>
      <c r="L26" s="6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hidden="1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4"/>
      <c r="E29" s="144"/>
      <c r="F29" s="144"/>
      <c r="G29" s="144"/>
      <c r="H29" s="144"/>
      <c r="I29" s="144"/>
      <c r="J29" s="144"/>
      <c r="K29" s="144"/>
      <c r="L29" s="14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</row>
    <row r="30" hidden="1" s="2" customFormat="1" ht="25.44" customHeight="1">
      <c r="A30" s="36"/>
      <c r="B30" s="42"/>
      <c r="C30" s="36"/>
      <c r="D30" s="147" t="s">
        <v>35</v>
      </c>
      <c r="E30" s="36"/>
      <c r="F30" s="36"/>
      <c r="G30" s="36"/>
      <c r="H30" s="36"/>
      <c r="I30" s="36"/>
      <c r="J30" s="148">
        <f>ROUND(J121, 2)</f>
        <v>0</v>
      </c>
      <c r="K30" s="36"/>
      <c r="L30" s="14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</row>
    <row r="31" hidden="1" s="2" customFormat="1" ht="6.96" customHeight="1">
      <c r="A31" s="36"/>
      <c r="B31" s="42"/>
      <c r="C31" s="36"/>
      <c r="D31" s="144"/>
      <c r="E31" s="144"/>
      <c r="F31" s="144"/>
      <c r="G31" s="144"/>
      <c r="H31" s="144"/>
      <c r="I31" s="144"/>
      <c r="J31" s="144"/>
      <c r="K31" s="144"/>
      <c r="L31" s="6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49" t="s">
        <v>37</v>
      </c>
      <c r="G32" s="36"/>
      <c r="H32" s="36"/>
      <c r="I32" s="149" t="s">
        <v>36</v>
      </c>
      <c r="J32" s="149" t="s">
        <v>38</v>
      </c>
      <c r="K32" s="36"/>
      <c r="L32" s="6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50" t="s">
        <v>39</v>
      </c>
      <c r="E33" s="151" t="s">
        <v>40</v>
      </c>
      <c r="F33" s="152">
        <f>ROUND((SUM(BE121:BE172)),  2)</f>
        <v>0</v>
      </c>
      <c r="G33" s="146"/>
      <c r="H33" s="146"/>
      <c r="I33" s="153">
        <v>0.20000000000000001</v>
      </c>
      <c r="J33" s="152">
        <f>ROUND(((SUM(BE121:BE172))*I33),  2)</f>
        <v>0</v>
      </c>
      <c r="K33" s="36"/>
      <c r="L33" s="145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</row>
    <row r="34" hidden="1" s="2" customFormat="1" ht="14.4" customHeight="1">
      <c r="A34" s="36"/>
      <c r="B34" s="42"/>
      <c r="C34" s="36"/>
      <c r="D34" s="36"/>
      <c r="E34" s="151" t="s">
        <v>41</v>
      </c>
      <c r="F34" s="152">
        <f>ROUND((SUM(BF121:BF172)),  2)</f>
        <v>0</v>
      </c>
      <c r="G34" s="146"/>
      <c r="H34" s="146"/>
      <c r="I34" s="153">
        <v>0.20000000000000001</v>
      </c>
      <c r="J34" s="152">
        <f>ROUND(((SUM(BF121:BF172))*I34),  2)</f>
        <v>0</v>
      </c>
      <c r="K34" s="36"/>
      <c r="L34" s="6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5" t="s">
        <v>42</v>
      </c>
      <c r="F35" s="154">
        <f>ROUND((SUM(BG121:BG172)),  2)</f>
        <v>0</v>
      </c>
      <c r="G35" s="36"/>
      <c r="H35" s="36"/>
      <c r="I35" s="155">
        <v>0.20000000000000001</v>
      </c>
      <c r="J35" s="154">
        <f>0</f>
        <v>0</v>
      </c>
      <c r="K35" s="36"/>
      <c r="L35" s="6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5" t="s">
        <v>43</v>
      </c>
      <c r="F36" s="154">
        <f>ROUND((SUM(BH121:BH172)),  2)</f>
        <v>0</v>
      </c>
      <c r="G36" s="36"/>
      <c r="H36" s="36"/>
      <c r="I36" s="155">
        <v>0.20000000000000001</v>
      </c>
      <c r="J36" s="154">
        <f>0</f>
        <v>0</v>
      </c>
      <c r="K36" s="36"/>
      <c r="L36" s="6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51" t="s">
        <v>44</v>
      </c>
      <c r="F37" s="152">
        <f>ROUND((SUM(BI121:BI172)),  2)</f>
        <v>0</v>
      </c>
      <c r="G37" s="146"/>
      <c r="H37" s="146"/>
      <c r="I37" s="153">
        <v>0</v>
      </c>
      <c r="J37" s="152">
        <f>0</f>
        <v>0</v>
      </c>
      <c r="K37" s="36"/>
      <c r="L37" s="6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2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2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88</v>
      </c>
      <c r="D82" s="38"/>
      <c r="E82" s="38"/>
      <c r="F82" s="38"/>
      <c r="G82" s="38"/>
      <c r="H82" s="38"/>
      <c r="I82" s="38"/>
      <c r="J82" s="38"/>
      <c r="K82" s="38"/>
      <c r="L82" s="6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6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8"/>
      <c r="D85" s="38"/>
      <c r="E85" s="174" t="str">
        <f>E7</f>
        <v>Odchov mladého hov.dobytka - Jalovíc</v>
      </c>
      <c r="F85" s="30"/>
      <c r="G85" s="30"/>
      <c r="H85" s="30"/>
      <c r="I85" s="38"/>
      <c r="J85" s="38"/>
      <c r="K85" s="38"/>
      <c r="L85" s="6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86</v>
      </c>
      <c r="D86" s="38"/>
      <c r="E86" s="38"/>
      <c r="F86" s="38"/>
      <c r="G86" s="38"/>
      <c r="H86" s="38"/>
      <c r="I86" s="38"/>
      <c r="J86" s="38"/>
      <c r="K86" s="38"/>
      <c r="L86" s="6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8"/>
      <c r="D87" s="38"/>
      <c r="E87" s="75" t="str">
        <f>E9</f>
        <v xml:space="preserve">126-2 - čast -  Vykurovanie</v>
      </c>
      <c r="F87" s="38"/>
      <c r="G87" s="38"/>
      <c r="H87" s="38"/>
      <c r="I87" s="38"/>
      <c r="J87" s="38"/>
      <c r="K87" s="38"/>
      <c r="L87" s="6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19</v>
      </c>
      <c r="D89" s="38"/>
      <c r="E89" s="38"/>
      <c r="F89" s="25" t="str">
        <f>F12</f>
        <v>Medovarce</v>
      </c>
      <c r="G89" s="38"/>
      <c r="H89" s="38"/>
      <c r="I89" s="30" t="s">
        <v>21</v>
      </c>
      <c r="J89" s="78" t="str">
        <f>IF(J12="","",J12)</f>
        <v>12. 4. 2022</v>
      </c>
      <c r="K89" s="38"/>
      <c r="L89" s="6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23</v>
      </c>
      <c r="D91" s="38"/>
      <c r="E91" s="38"/>
      <c r="F91" s="25" t="str">
        <f>E15</f>
        <v>Farma Medovarce</v>
      </c>
      <c r="G91" s="38"/>
      <c r="H91" s="38"/>
      <c r="I91" s="30" t="s">
        <v>29</v>
      </c>
      <c r="J91" s="34" t="str">
        <f>E21</f>
        <v>Ing.P.Hucák</v>
      </c>
      <c r="K91" s="38"/>
      <c r="L91" s="6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25.65" customHeight="1">
      <c r="A92" s="36"/>
      <c r="B92" s="37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Z.Lalka    www.cenar.sk</v>
      </c>
      <c r="K92" s="38"/>
      <c r="L92" s="6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75" t="s">
        <v>89</v>
      </c>
      <c r="D94" s="176"/>
      <c r="E94" s="176"/>
      <c r="F94" s="176"/>
      <c r="G94" s="176"/>
      <c r="H94" s="176"/>
      <c r="I94" s="176"/>
      <c r="J94" s="177" t="s">
        <v>90</v>
      </c>
      <c r="K94" s="176"/>
      <c r="L94" s="6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2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78" t="s">
        <v>91</v>
      </c>
      <c r="D96" s="38"/>
      <c r="E96" s="38"/>
      <c r="F96" s="38"/>
      <c r="G96" s="38"/>
      <c r="H96" s="38"/>
      <c r="I96" s="38"/>
      <c r="J96" s="109">
        <f>J121</f>
        <v>0</v>
      </c>
      <c r="K96" s="38"/>
      <c r="L96" s="62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92</v>
      </c>
    </row>
    <row r="97" hidden="1" s="9" customFormat="1" ht="24.96" customHeight="1">
      <c r="A97" s="9"/>
      <c r="B97" s="179"/>
      <c r="C97" s="180"/>
      <c r="D97" s="181" t="s">
        <v>93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94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95</v>
      </c>
      <c r="E99" s="188"/>
      <c r="F99" s="188"/>
      <c r="G99" s="188"/>
      <c r="H99" s="188"/>
      <c r="I99" s="188"/>
      <c r="J99" s="189">
        <f>J143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96</v>
      </c>
      <c r="E100" s="188"/>
      <c r="F100" s="188"/>
      <c r="G100" s="188"/>
      <c r="H100" s="188"/>
      <c r="I100" s="188"/>
      <c r="J100" s="189">
        <f>J147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97</v>
      </c>
      <c r="E101" s="188"/>
      <c r="F101" s="188"/>
      <c r="G101" s="188"/>
      <c r="H101" s="188"/>
      <c r="I101" s="188"/>
      <c r="J101" s="189">
        <f>J162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2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hidden="1" s="2" customFormat="1" ht="6.96" customHeight="1">
      <c r="A103" s="36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hidden="1"/>
    <row r="105" hidden="1"/>
    <row r="106" hidden="1"/>
    <row r="107" s="2" customFormat="1" ht="6.96" customHeight="1">
      <c r="A107" s="36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98</v>
      </c>
      <c r="D108" s="38"/>
      <c r="E108" s="38"/>
      <c r="F108" s="38"/>
      <c r="G108" s="38"/>
      <c r="H108" s="38"/>
      <c r="I108" s="38"/>
      <c r="J108" s="38"/>
      <c r="K108" s="38"/>
      <c r="L108" s="62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2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15</v>
      </c>
      <c r="D110" s="38"/>
      <c r="E110" s="38"/>
      <c r="F110" s="38"/>
      <c r="G110" s="38"/>
      <c r="H110" s="38"/>
      <c r="I110" s="38"/>
      <c r="J110" s="38"/>
      <c r="K110" s="38"/>
      <c r="L110" s="62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174" t="str">
        <f>E7</f>
        <v>Odchov mladého hov.dobytka - Jalovíc</v>
      </c>
      <c r="F111" s="30"/>
      <c r="G111" s="30"/>
      <c r="H111" s="30"/>
      <c r="I111" s="38"/>
      <c r="J111" s="38"/>
      <c r="K111" s="38"/>
      <c r="L111" s="62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86</v>
      </c>
      <c r="D112" s="38"/>
      <c r="E112" s="38"/>
      <c r="F112" s="38"/>
      <c r="G112" s="38"/>
      <c r="H112" s="38"/>
      <c r="I112" s="38"/>
      <c r="J112" s="38"/>
      <c r="K112" s="38"/>
      <c r="L112" s="62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75" t="str">
        <f>E9</f>
        <v xml:space="preserve">126-2 - čast -  Vykurovanie</v>
      </c>
      <c r="F113" s="38"/>
      <c r="G113" s="38"/>
      <c r="H113" s="38"/>
      <c r="I113" s="38"/>
      <c r="J113" s="38"/>
      <c r="K113" s="38"/>
      <c r="L113" s="62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2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19</v>
      </c>
      <c r="D115" s="38"/>
      <c r="E115" s="38"/>
      <c r="F115" s="25" t="str">
        <f>F12</f>
        <v>Medovarce</v>
      </c>
      <c r="G115" s="38"/>
      <c r="H115" s="38"/>
      <c r="I115" s="30" t="s">
        <v>21</v>
      </c>
      <c r="J115" s="78" t="str">
        <f>IF(J12="","",J12)</f>
        <v>12. 4. 2022</v>
      </c>
      <c r="K115" s="38"/>
      <c r="L115" s="62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2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23</v>
      </c>
      <c r="D117" s="38"/>
      <c r="E117" s="38"/>
      <c r="F117" s="25" t="str">
        <f>E15</f>
        <v>Farma Medovarce</v>
      </c>
      <c r="G117" s="38"/>
      <c r="H117" s="38"/>
      <c r="I117" s="30" t="s">
        <v>29</v>
      </c>
      <c r="J117" s="34" t="str">
        <f>E21</f>
        <v>Ing.P.Hucák</v>
      </c>
      <c r="K117" s="38"/>
      <c r="L117" s="62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5.65" customHeight="1">
      <c r="A118" s="36"/>
      <c r="B118" s="37"/>
      <c r="C118" s="30" t="s">
        <v>27</v>
      </c>
      <c r="D118" s="38"/>
      <c r="E118" s="38"/>
      <c r="F118" s="25" t="str">
        <f>IF(E18="","",E18)</f>
        <v>Vyplň údaj</v>
      </c>
      <c r="G118" s="38"/>
      <c r="H118" s="38"/>
      <c r="I118" s="30" t="s">
        <v>32</v>
      </c>
      <c r="J118" s="34" t="str">
        <f>E24</f>
        <v xml:space="preserve">Z.Lalka    www.cenar.sk</v>
      </c>
      <c r="K118" s="38"/>
      <c r="L118" s="62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2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91"/>
      <c r="B120" s="192"/>
      <c r="C120" s="193" t="s">
        <v>99</v>
      </c>
      <c r="D120" s="194" t="s">
        <v>60</v>
      </c>
      <c r="E120" s="194" t="s">
        <v>56</v>
      </c>
      <c r="F120" s="194" t="s">
        <v>57</v>
      </c>
      <c r="G120" s="194" t="s">
        <v>100</v>
      </c>
      <c r="H120" s="194" t="s">
        <v>101</v>
      </c>
      <c r="I120" s="194" t="s">
        <v>102</v>
      </c>
      <c r="J120" s="195" t="s">
        <v>90</v>
      </c>
      <c r="K120" s="196" t="s">
        <v>103</v>
      </c>
      <c r="L120" s="197"/>
      <c r="M120" s="99" t="s">
        <v>1</v>
      </c>
      <c r="N120" s="100" t="s">
        <v>39</v>
      </c>
      <c r="O120" s="100" t="s">
        <v>104</v>
      </c>
      <c r="P120" s="100" t="s">
        <v>105</v>
      </c>
      <c r="Q120" s="100" t="s">
        <v>106</v>
      </c>
      <c r="R120" s="100" t="s">
        <v>107</v>
      </c>
      <c r="S120" s="100" t="s">
        <v>108</v>
      </c>
      <c r="T120" s="101" t="s">
        <v>109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6"/>
      <c r="B121" s="37"/>
      <c r="C121" s="106" t="s">
        <v>91</v>
      </c>
      <c r="D121" s="38"/>
      <c r="E121" s="38"/>
      <c r="F121" s="38"/>
      <c r="G121" s="38"/>
      <c r="H121" s="38"/>
      <c r="I121" s="38"/>
      <c r="J121" s="198">
        <f>BK121</f>
        <v>0</v>
      </c>
      <c r="K121" s="38"/>
      <c r="L121" s="42"/>
      <c r="M121" s="102"/>
      <c r="N121" s="199"/>
      <c r="O121" s="103"/>
      <c r="P121" s="200">
        <f>P122</f>
        <v>0</v>
      </c>
      <c r="Q121" s="103"/>
      <c r="R121" s="200">
        <f>R122</f>
        <v>0.62095030000000007</v>
      </c>
      <c r="S121" s="103"/>
      <c r="T121" s="201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74</v>
      </c>
      <c r="AU121" s="15" t="s">
        <v>92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74</v>
      </c>
      <c r="E122" s="206" t="s">
        <v>110</v>
      </c>
      <c r="F122" s="206" t="s">
        <v>111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P123+P143+P147+P162</f>
        <v>0</v>
      </c>
      <c r="Q122" s="211"/>
      <c r="R122" s="212">
        <f>R123+R143+R147+R162</f>
        <v>0.62095030000000007</v>
      </c>
      <c r="S122" s="211"/>
      <c r="T122" s="213">
        <f>T123+T143+T147+T162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112</v>
      </c>
      <c r="AT122" s="215" t="s">
        <v>74</v>
      </c>
      <c r="AU122" s="215" t="s">
        <v>75</v>
      </c>
      <c r="AY122" s="214" t="s">
        <v>113</v>
      </c>
      <c r="BK122" s="216">
        <f>BK123+BK143+BK147+BK162</f>
        <v>0</v>
      </c>
    </row>
    <row r="123" s="12" customFormat="1" ht="22.8" customHeight="1">
      <c r="A123" s="12"/>
      <c r="B123" s="203"/>
      <c r="C123" s="204"/>
      <c r="D123" s="205" t="s">
        <v>74</v>
      </c>
      <c r="E123" s="217" t="s">
        <v>114</v>
      </c>
      <c r="F123" s="217" t="s">
        <v>115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SUM(P124:P142)</f>
        <v>0</v>
      </c>
      <c r="Q123" s="211"/>
      <c r="R123" s="212">
        <f>SUM(R124:R142)</f>
        <v>0.46144000000000002</v>
      </c>
      <c r="S123" s="211"/>
      <c r="T123" s="213">
        <f>SUM(T124:T142)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112</v>
      </c>
      <c r="AT123" s="215" t="s">
        <v>74</v>
      </c>
      <c r="AU123" s="215" t="s">
        <v>83</v>
      </c>
      <c r="AY123" s="214" t="s">
        <v>113</v>
      </c>
      <c r="BK123" s="216">
        <f>SUM(BK124:BK142)</f>
        <v>0</v>
      </c>
    </row>
    <row r="124" s="2" customFormat="1" ht="24.15" customHeight="1">
      <c r="A124" s="36"/>
      <c r="B124" s="37"/>
      <c r="C124" s="219" t="s">
        <v>83</v>
      </c>
      <c r="D124" s="219" t="s">
        <v>116</v>
      </c>
      <c r="E124" s="220" t="s">
        <v>117</v>
      </c>
      <c r="F124" s="221" t="s">
        <v>118</v>
      </c>
      <c r="G124" s="222" t="s">
        <v>119</v>
      </c>
      <c r="H124" s="223">
        <v>1</v>
      </c>
      <c r="I124" s="224"/>
      <c r="J124" s="225">
        <f>ROUND(I124*H124,2)</f>
        <v>0</v>
      </c>
      <c r="K124" s="226"/>
      <c r="L124" s="42"/>
      <c r="M124" s="227" t="s">
        <v>1</v>
      </c>
      <c r="N124" s="228" t="s">
        <v>41</v>
      </c>
      <c r="O124" s="90"/>
      <c r="P124" s="229">
        <f>O124*H124</f>
        <v>0</v>
      </c>
      <c r="Q124" s="229">
        <v>0.00062</v>
      </c>
      <c r="R124" s="229">
        <f>Q124*H124</f>
        <v>0.00062</v>
      </c>
      <c r="S124" s="229">
        <v>0</v>
      </c>
      <c r="T124" s="23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31" t="s">
        <v>120</v>
      </c>
      <c r="AT124" s="231" t="s">
        <v>116</v>
      </c>
      <c r="AU124" s="231" t="s">
        <v>112</v>
      </c>
      <c r="AY124" s="15" t="s">
        <v>113</v>
      </c>
      <c r="BE124" s="232">
        <f>IF(N124="základná",J124,0)</f>
        <v>0</v>
      </c>
      <c r="BF124" s="232">
        <f>IF(N124="znížená",J124,0)</f>
        <v>0</v>
      </c>
      <c r="BG124" s="232">
        <f>IF(N124="zákl. prenesená",J124,0)</f>
        <v>0</v>
      </c>
      <c r="BH124" s="232">
        <f>IF(N124="zníž. prenesená",J124,0)</f>
        <v>0</v>
      </c>
      <c r="BI124" s="232">
        <f>IF(N124="nulová",J124,0)</f>
        <v>0</v>
      </c>
      <c r="BJ124" s="15" t="s">
        <v>112</v>
      </c>
      <c r="BK124" s="232">
        <f>ROUND(I124*H124,2)</f>
        <v>0</v>
      </c>
      <c r="BL124" s="15" t="s">
        <v>120</v>
      </c>
      <c r="BM124" s="231" t="s">
        <v>121</v>
      </c>
    </row>
    <row r="125" s="2" customFormat="1" ht="33" customHeight="1">
      <c r="A125" s="36"/>
      <c r="B125" s="37"/>
      <c r="C125" s="233" t="s">
        <v>112</v>
      </c>
      <c r="D125" s="233" t="s">
        <v>122</v>
      </c>
      <c r="E125" s="234" t="s">
        <v>123</v>
      </c>
      <c r="F125" s="235" t="s">
        <v>124</v>
      </c>
      <c r="G125" s="236" t="s">
        <v>125</v>
      </c>
      <c r="H125" s="237">
        <v>1</v>
      </c>
      <c r="I125" s="238"/>
      <c r="J125" s="239">
        <f>ROUND(I125*H125,2)</f>
        <v>0</v>
      </c>
      <c r="K125" s="240"/>
      <c r="L125" s="241"/>
      <c r="M125" s="242" t="s">
        <v>1</v>
      </c>
      <c r="N125" s="243" t="s">
        <v>41</v>
      </c>
      <c r="O125" s="90"/>
      <c r="P125" s="229">
        <f>O125*H125</f>
        <v>0</v>
      </c>
      <c r="Q125" s="229">
        <v>0.13500000000000001</v>
      </c>
      <c r="R125" s="229">
        <f>Q125*H125</f>
        <v>0.13500000000000001</v>
      </c>
      <c r="S125" s="229">
        <v>0</v>
      </c>
      <c r="T125" s="23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31" t="s">
        <v>126</v>
      </c>
      <c r="AT125" s="231" t="s">
        <v>122</v>
      </c>
      <c r="AU125" s="231" t="s">
        <v>112</v>
      </c>
      <c r="AY125" s="15" t="s">
        <v>113</v>
      </c>
      <c r="BE125" s="232">
        <f>IF(N125="základná",J125,0)</f>
        <v>0</v>
      </c>
      <c r="BF125" s="232">
        <f>IF(N125="znížená",J125,0)</f>
        <v>0</v>
      </c>
      <c r="BG125" s="232">
        <f>IF(N125="zákl. prenesená",J125,0)</f>
        <v>0</v>
      </c>
      <c r="BH125" s="232">
        <f>IF(N125="zníž. prenesená",J125,0)</f>
        <v>0</v>
      </c>
      <c r="BI125" s="232">
        <f>IF(N125="nulová",J125,0)</f>
        <v>0</v>
      </c>
      <c r="BJ125" s="15" t="s">
        <v>112</v>
      </c>
      <c r="BK125" s="232">
        <f>ROUND(I125*H125,2)</f>
        <v>0</v>
      </c>
      <c r="BL125" s="15" t="s">
        <v>120</v>
      </c>
      <c r="BM125" s="231" t="s">
        <v>127</v>
      </c>
    </row>
    <row r="126" s="2" customFormat="1" ht="24.15" customHeight="1">
      <c r="A126" s="36"/>
      <c r="B126" s="37"/>
      <c r="C126" s="233" t="s">
        <v>128</v>
      </c>
      <c r="D126" s="233" t="s">
        <v>122</v>
      </c>
      <c r="E126" s="234" t="s">
        <v>129</v>
      </c>
      <c r="F126" s="235" t="s">
        <v>130</v>
      </c>
      <c r="G126" s="236" t="s">
        <v>119</v>
      </c>
      <c r="H126" s="237">
        <v>2</v>
      </c>
      <c r="I126" s="238"/>
      <c r="J126" s="239">
        <f>ROUND(I126*H126,2)</f>
        <v>0</v>
      </c>
      <c r="K126" s="240"/>
      <c r="L126" s="241"/>
      <c r="M126" s="242" t="s">
        <v>1</v>
      </c>
      <c r="N126" s="243" t="s">
        <v>41</v>
      </c>
      <c r="O126" s="90"/>
      <c r="P126" s="229">
        <f>O126*H126</f>
        <v>0</v>
      </c>
      <c r="Q126" s="229">
        <v>0.0040000000000000001</v>
      </c>
      <c r="R126" s="229">
        <f>Q126*H126</f>
        <v>0.0080000000000000002</v>
      </c>
      <c r="S126" s="229">
        <v>0</v>
      </c>
      <c r="T126" s="23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31" t="s">
        <v>126</v>
      </c>
      <c r="AT126" s="231" t="s">
        <v>122</v>
      </c>
      <c r="AU126" s="231" t="s">
        <v>112</v>
      </c>
      <c r="AY126" s="15" t="s">
        <v>113</v>
      </c>
      <c r="BE126" s="232">
        <f>IF(N126="základná",J126,0)</f>
        <v>0</v>
      </c>
      <c r="BF126" s="232">
        <f>IF(N126="znížená",J126,0)</f>
        <v>0</v>
      </c>
      <c r="BG126" s="232">
        <f>IF(N126="zákl. prenesená",J126,0)</f>
        <v>0</v>
      </c>
      <c r="BH126" s="232">
        <f>IF(N126="zníž. prenesená",J126,0)</f>
        <v>0</v>
      </c>
      <c r="BI126" s="232">
        <f>IF(N126="nulová",J126,0)</f>
        <v>0</v>
      </c>
      <c r="BJ126" s="15" t="s">
        <v>112</v>
      </c>
      <c r="BK126" s="232">
        <f>ROUND(I126*H126,2)</f>
        <v>0</v>
      </c>
      <c r="BL126" s="15" t="s">
        <v>120</v>
      </c>
      <c r="BM126" s="231" t="s">
        <v>131</v>
      </c>
    </row>
    <row r="127" s="2" customFormat="1" ht="37.8" customHeight="1">
      <c r="A127" s="36"/>
      <c r="B127" s="37"/>
      <c r="C127" s="219" t="s">
        <v>132</v>
      </c>
      <c r="D127" s="219" t="s">
        <v>116</v>
      </c>
      <c r="E127" s="220" t="s">
        <v>133</v>
      </c>
      <c r="F127" s="221" t="s">
        <v>134</v>
      </c>
      <c r="G127" s="222" t="s">
        <v>119</v>
      </c>
      <c r="H127" s="223">
        <v>1</v>
      </c>
      <c r="I127" s="224"/>
      <c r="J127" s="225">
        <f>ROUND(I127*H127,2)</f>
        <v>0</v>
      </c>
      <c r="K127" s="226"/>
      <c r="L127" s="42"/>
      <c r="M127" s="227" t="s">
        <v>1</v>
      </c>
      <c r="N127" s="228" t="s">
        <v>41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31" t="s">
        <v>120</v>
      </c>
      <c r="AT127" s="231" t="s">
        <v>116</v>
      </c>
      <c r="AU127" s="231" t="s">
        <v>112</v>
      </c>
      <c r="AY127" s="15" t="s">
        <v>113</v>
      </c>
      <c r="BE127" s="232">
        <f>IF(N127="základná",J127,0)</f>
        <v>0</v>
      </c>
      <c r="BF127" s="232">
        <f>IF(N127="znížená",J127,0)</f>
        <v>0</v>
      </c>
      <c r="BG127" s="232">
        <f>IF(N127="zákl. prenesená",J127,0)</f>
        <v>0</v>
      </c>
      <c r="BH127" s="232">
        <f>IF(N127="zníž. prenesená",J127,0)</f>
        <v>0</v>
      </c>
      <c r="BI127" s="232">
        <f>IF(N127="nulová",J127,0)</f>
        <v>0</v>
      </c>
      <c r="BJ127" s="15" t="s">
        <v>112</v>
      </c>
      <c r="BK127" s="232">
        <f>ROUND(I127*H127,2)</f>
        <v>0</v>
      </c>
      <c r="BL127" s="15" t="s">
        <v>120</v>
      </c>
      <c r="BM127" s="231" t="s">
        <v>135</v>
      </c>
    </row>
    <row r="128" s="2" customFormat="1" ht="37.8" customHeight="1">
      <c r="A128" s="36"/>
      <c r="B128" s="37"/>
      <c r="C128" s="233" t="s">
        <v>136</v>
      </c>
      <c r="D128" s="233" t="s">
        <v>122</v>
      </c>
      <c r="E128" s="234" t="s">
        <v>137</v>
      </c>
      <c r="F128" s="235" t="s">
        <v>138</v>
      </c>
      <c r="G128" s="236" t="s">
        <v>119</v>
      </c>
      <c r="H128" s="237">
        <v>1</v>
      </c>
      <c r="I128" s="238"/>
      <c r="J128" s="239">
        <f>ROUND(I128*H128,2)</f>
        <v>0</v>
      </c>
      <c r="K128" s="240"/>
      <c r="L128" s="241"/>
      <c r="M128" s="242" t="s">
        <v>1</v>
      </c>
      <c r="N128" s="243" t="s">
        <v>41</v>
      </c>
      <c r="O128" s="90"/>
      <c r="P128" s="229">
        <f>O128*H128</f>
        <v>0</v>
      </c>
      <c r="Q128" s="229">
        <v>0.105</v>
      </c>
      <c r="R128" s="229">
        <f>Q128*H128</f>
        <v>0.105</v>
      </c>
      <c r="S128" s="229">
        <v>0</v>
      </c>
      <c r="T128" s="23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31" t="s">
        <v>126</v>
      </c>
      <c r="AT128" s="231" t="s">
        <v>122</v>
      </c>
      <c r="AU128" s="231" t="s">
        <v>112</v>
      </c>
      <c r="AY128" s="15" t="s">
        <v>113</v>
      </c>
      <c r="BE128" s="232">
        <f>IF(N128="základná",J128,0)</f>
        <v>0</v>
      </c>
      <c r="BF128" s="232">
        <f>IF(N128="znížená",J128,0)</f>
        <v>0</v>
      </c>
      <c r="BG128" s="232">
        <f>IF(N128="zákl. prenesená",J128,0)</f>
        <v>0</v>
      </c>
      <c r="BH128" s="232">
        <f>IF(N128="zníž. prenesená",J128,0)</f>
        <v>0</v>
      </c>
      <c r="BI128" s="232">
        <f>IF(N128="nulová",J128,0)</f>
        <v>0</v>
      </c>
      <c r="BJ128" s="15" t="s">
        <v>112</v>
      </c>
      <c r="BK128" s="232">
        <f>ROUND(I128*H128,2)</f>
        <v>0</v>
      </c>
      <c r="BL128" s="15" t="s">
        <v>120</v>
      </c>
      <c r="BM128" s="231" t="s">
        <v>139</v>
      </c>
    </row>
    <row r="129" s="2" customFormat="1" ht="24.15" customHeight="1">
      <c r="A129" s="36"/>
      <c r="B129" s="37"/>
      <c r="C129" s="219" t="s">
        <v>140</v>
      </c>
      <c r="D129" s="219" t="s">
        <v>116</v>
      </c>
      <c r="E129" s="220" t="s">
        <v>141</v>
      </c>
      <c r="F129" s="221" t="s">
        <v>142</v>
      </c>
      <c r="G129" s="222" t="s">
        <v>119</v>
      </c>
      <c r="H129" s="223">
        <v>1</v>
      </c>
      <c r="I129" s="224"/>
      <c r="J129" s="225">
        <f>ROUND(I129*H129,2)</f>
        <v>0</v>
      </c>
      <c r="K129" s="226"/>
      <c r="L129" s="42"/>
      <c r="M129" s="227" t="s">
        <v>1</v>
      </c>
      <c r="N129" s="228" t="s">
        <v>41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31" t="s">
        <v>120</v>
      </c>
      <c r="AT129" s="231" t="s">
        <v>116</v>
      </c>
      <c r="AU129" s="231" t="s">
        <v>112</v>
      </c>
      <c r="AY129" s="15" t="s">
        <v>113</v>
      </c>
      <c r="BE129" s="232">
        <f>IF(N129="základná",J129,0)</f>
        <v>0</v>
      </c>
      <c r="BF129" s="232">
        <f>IF(N129="znížená",J129,0)</f>
        <v>0</v>
      </c>
      <c r="BG129" s="232">
        <f>IF(N129="zákl. prenesená",J129,0)</f>
        <v>0</v>
      </c>
      <c r="BH129" s="232">
        <f>IF(N129="zníž. prenesená",J129,0)</f>
        <v>0</v>
      </c>
      <c r="BI129" s="232">
        <f>IF(N129="nulová",J129,0)</f>
        <v>0</v>
      </c>
      <c r="BJ129" s="15" t="s">
        <v>112</v>
      </c>
      <c r="BK129" s="232">
        <f>ROUND(I129*H129,2)</f>
        <v>0</v>
      </c>
      <c r="BL129" s="15" t="s">
        <v>120</v>
      </c>
      <c r="BM129" s="231" t="s">
        <v>143</v>
      </c>
    </row>
    <row r="130" s="2" customFormat="1" ht="24.15" customHeight="1">
      <c r="A130" s="36"/>
      <c r="B130" s="37"/>
      <c r="C130" s="233" t="s">
        <v>144</v>
      </c>
      <c r="D130" s="233" t="s">
        <v>122</v>
      </c>
      <c r="E130" s="234" t="s">
        <v>145</v>
      </c>
      <c r="F130" s="235" t="s">
        <v>146</v>
      </c>
      <c r="G130" s="236" t="s">
        <v>119</v>
      </c>
      <c r="H130" s="237">
        <v>1</v>
      </c>
      <c r="I130" s="238"/>
      <c r="J130" s="239">
        <f>ROUND(I130*H130,2)</f>
        <v>0</v>
      </c>
      <c r="K130" s="240"/>
      <c r="L130" s="241"/>
      <c r="M130" s="242" t="s">
        <v>1</v>
      </c>
      <c r="N130" s="243" t="s">
        <v>41</v>
      </c>
      <c r="O130" s="90"/>
      <c r="P130" s="229">
        <f>O130*H130</f>
        <v>0</v>
      </c>
      <c r="Q130" s="229">
        <v>0.0047499999999999999</v>
      </c>
      <c r="R130" s="229">
        <f>Q130*H130</f>
        <v>0.0047499999999999999</v>
      </c>
      <c r="S130" s="229">
        <v>0</v>
      </c>
      <c r="T130" s="23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31" t="s">
        <v>126</v>
      </c>
      <c r="AT130" s="231" t="s">
        <v>122</v>
      </c>
      <c r="AU130" s="231" t="s">
        <v>112</v>
      </c>
      <c r="AY130" s="15" t="s">
        <v>113</v>
      </c>
      <c r="BE130" s="232">
        <f>IF(N130="základná",J130,0)</f>
        <v>0</v>
      </c>
      <c r="BF130" s="232">
        <f>IF(N130="znížená",J130,0)</f>
        <v>0</v>
      </c>
      <c r="BG130" s="232">
        <f>IF(N130="zákl. prenesená",J130,0)</f>
        <v>0</v>
      </c>
      <c r="BH130" s="232">
        <f>IF(N130="zníž. prenesená",J130,0)</f>
        <v>0</v>
      </c>
      <c r="BI130" s="232">
        <f>IF(N130="nulová",J130,0)</f>
        <v>0</v>
      </c>
      <c r="BJ130" s="15" t="s">
        <v>112</v>
      </c>
      <c r="BK130" s="232">
        <f>ROUND(I130*H130,2)</f>
        <v>0</v>
      </c>
      <c r="BL130" s="15" t="s">
        <v>120</v>
      </c>
      <c r="BM130" s="231" t="s">
        <v>147</v>
      </c>
    </row>
    <row r="131" s="2" customFormat="1" ht="24.15" customHeight="1">
      <c r="A131" s="36"/>
      <c r="B131" s="37"/>
      <c r="C131" s="219" t="s">
        <v>148</v>
      </c>
      <c r="D131" s="219" t="s">
        <v>116</v>
      </c>
      <c r="E131" s="220" t="s">
        <v>149</v>
      </c>
      <c r="F131" s="221" t="s">
        <v>150</v>
      </c>
      <c r="G131" s="222" t="s">
        <v>119</v>
      </c>
      <c r="H131" s="223">
        <v>1</v>
      </c>
      <c r="I131" s="224"/>
      <c r="J131" s="225">
        <f>ROUND(I131*H131,2)</f>
        <v>0</v>
      </c>
      <c r="K131" s="226"/>
      <c r="L131" s="42"/>
      <c r="M131" s="227" t="s">
        <v>1</v>
      </c>
      <c r="N131" s="228" t="s">
        <v>41</v>
      </c>
      <c r="O131" s="90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31" t="s">
        <v>120</v>
      </c>
      <c r="AT131" s="231" t="s">
        <v>116</v>
      </c>
      <c r="AU131" s="231" t="s">
        <v>112</v>
      </c>
      <c r="AY131" s="15" t="s">
        <v>113</v>
      </c>
      <c r="BE131" s="232">
        <f>IF(N131="základná",J131,0)</f>
        <v>0</v>
      </c>
      <c r="BF131" s="232">
        <f>IF(N131="znížená",J131,0)</f>
        <v>0</v>
      </c>
      <c r="BG131" s="232">
        <f>IF(N131="zákl. prenesená",J131,0)</f>
        <v>0</v>
      </c>
      <c r="BH131" s="232">
        <f>IF(N131="zníž. prenesená",J131,0)</f>
        <v>0</v>
      </c>
      <c r="BI131" s="232">
        <f>IF(N131="nulová",J131,0)</f>
        <v>0</v>
      </c>
      <c r="BJ131" s="15" t="s">
        <v>112</v>
      </c>
      <c r="BK131" s="232">
        <f>ROUND(I131*H131,2)</f>
        <v>0</v>
      </c>
      <c r="BL131" s="15" t="s">
        <v>120</v>
      </c>
      <c r="BM131" s="231" t="s">
        <v>151</v>
      </c>
    </row>
    <row r="132" s="2" customFormat="1" ht="24.15" customHeight="1">
      <c r="A132" s="36"/>
      <c r="B132" s="37"/>
      <c r="C132" s="233" t="s">
        <v>152</v>
      </c>
      <c r="D132" s="233" t="s">
        <v>122</v>
      </c>
      <c r="E132" s="234" t="s">
        <v>153</v>
      </c>
      <c r="F132" s="235" t="s">
        <v>154</v>
      </c>
      <c r="G132" s="236" t="s">
        <v>119</v>
      </c>
      <c r="H132" s="237">
        <v>1</v>
      </c>
      <c r="I132" s="238"/>
      <c r="J132" s="239">
        <f>ROUND(I132*H132,2)</f>
        <v>0</v>
      </c>
      <c r="K132" s="240"/>
      <c r="L132" s="241"/>
      <c r="M132" s="242" t="s">
        <v>1</v>
      </c>
      <c r="N132" s="243" t="s">
        <v>41</v>
      </c>
      <c r="O132" s="90"/>
      <c r="P132" s="229">
        <f>O132*H132</f>
        <v>0</v>
      </c>
      <c r="Q132" s="229">
        <v>0.19400000000000001</v>
      </c>
      <c r="R132" s="229">
        <f>Q132*H132</f>
        <v>0.19400000000000001</v>
      </c>
      <c r="S132" s="229">
        <v>0</v>
      </c>
      <c r="T132" s="23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31" t="s">
        <v>126</v>
      </c>
      <c r="AT132" s="231" t="s">
        <v>122</v>
      </c>
      <c r="AU132" s="231" t="s">
        <v>112</v>
      </c>
      <c r="AY132" s="15" t="s">
        <v>113</v>
      </c>
      <c r="BE132" s="232">
        <f>IF(N132="základná",J132,0)</f>
        <v>0</v>
      </c>
      <c r="BF132" s="232">
        <f>IF(N132="znížená",J132,0)</f>
        <v>0</v>
      </c>
      <c r="BG132" s="232">
        <f>IF(N132="zákl. prenesená",J132,0)</f>
        <v>0</v>
      </c>
      <c r="BH132" s="232">
        <f>IF(N132="zníž. prenesená",J132,0)</f>
        <v>0</v>
      </c>
      <c r="BI132" s="232">
        <f>IF(N132="nulová",J132,0)</f>
        <v>0</v>
      </c>
      <c r="BJ132" s="15" t="s">
        <v>112</v>
      </c>
      <c r="BK132" s="232">
        <f>ROUND(I132*H132,2)</f>
        <v>0</v>
      </c>
      <c r="BL132" s="15" t="s">
        <v>120</v>
      </c>
      <c r="BM132" s="231" t="s">
        <v>155</v>
      </c>
    </row>
    <row r="133" s="2" customFormat="1" ht="24.15" customHeight="1">
      <c r="A133" s="36"/>
      <c r="B133" s="37"/>
      <c r="C133" s="233" t="s">
        <v>156</v>
      </c>
      <c r="D133" s="233" t="s">
        <v>122</v>
      </c>
      <c r="E133" s="234" t="s">
        <v>157</v>
      </c>
      <c r="F133" s="235" t="s">
        <v>158</v>
      </c>
      <c r="G133" s="236" t="s">
        <v>159</v>
      </c>
      <c r="H133" s="237">
        <v>1</v>
      </c>
      <c r="I133" s="238"/>
      <c r="J133" s="239">
        <f>ROUND(I133*H133,2)</f>
        <v>0</v>
      </c>
      <c r="K133" s="240"/>
      <c r="L133" s="241"/>
      <c r="M133" s="242" t="s">
        <v>1</v>
      </c>
      <c r="N133" s="243" t="s">
        <v>41</v>
      </c>
      <c r="O133" s="90"/>
      <c r="P133" s="229">
        <f>O133*H133</f>
        <v>0</v>
      </c>
      <c r="Q133" s="229">
        <v>0.00125</v>
      </c>
      <c r="R133" s="229">
        <f>Q133*H133</f>
        <v>0.00125</v>
      </c>
      <c r="S133" s="229">
        <v>0</v>
      </c>
      <c r="T133" s="23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31" t="s">
        <v>126</v>
      </c>
      <c r="AT133" s="231" t="s">
        <v>122</v>
      </c>
      <c r="AU133" s="231" t="s">
        <v>112</v>
      </c>
      <c r="AY133" s="15" t="s">
        <v>113</v>
      </c>
      <c r="BE133" s="232">
        <f>IF(N133="základná",J133,0)</f>
        <v>0</v>
      </c>
      <c r="BF133" s="232">
        <f>IF(N133="znížená",J133,0)</f>
        <v>0</v>
      </c>
      <c r="BG133" s="232">
        <f>IF(N133="zákl. prenesená",J133,0)</f>
        <v>0</v>
      </c>
      <c r="BH133" s="232">
        <f>IF(N133="zníž. prenesená",J133,0)</f>
        <v>0</v>
      </c>
      <c r="BI133" s="232">
        <f>IF(N133="nulová",J133,0)</f>
        <v>0</v>
      </c>
      <c r="BJ133" s="15" t="s">
        <v>112</v>
      </c>
      <c r="BK133" s="232">
        <f>ROUND(I133*H133,2)</f>
        <v>0</v>
      </c>
      <c r="BL133" s="15" t="s">
        <v>120</v>
      </c>
      <c r="BM133" s="231" t="s">
        <v>160</v>
      </c>
    </row>
    <row r="134" s="2" customFormat="1" ht="24.15" customHeight="1">
      <c r="A134" s="36"/>
      <c r="B134" s="37"/>
      <c r="C134" s="233" t="s">
        <v>161</v>
      </c>
      <c r="D134" s="233" t="s">
        <v>122</v>
      </c>
      <c r="E134" s="234" t="s">
        <v>162</v>
      </c>
      <c r="F134" s="235" t="s">
        <v>163</v>
      </c>
      <c r="G134" s="236" t="s">
        <v>159</v>
      </c>
      <c r="H134" s="237">
        <v>1</v>
      </c>
      <c r="I134" s="238"/>
      <c r="J134" s="239">
        <f>ROUND(I134*H134,2)</f>
        <v>0</v>
      </c>
      <c r="K134" s="240"/>
      <c r="L134" s="241"/>
      <c r="M134" s="242" t="s">
        <v>1</v>
      </c>
      <c r="N134" s="243" t="s">
        <v>41</v>
      </c>
      <c r="O134" s="90"/>
      <c r="P134" s="229">
        <f>O134*H134</f>
        <v>0</v>
      </c>
      <c r="Q134" s="229">
        <v>0.0025000000000000001</v>
      </c>
      <c r="R134" s="229">
        <f>Q134*H134</f>
        <v>0.0025000000000000001</v>
      </c>
      <c r="S134" s="229">
        <v>0</v>
      </c>
      <c r="T134" s="23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31" t="s">
        <v>126</v>
      </c>
      <c r="AT134" s="231" t="s">
        <v>122</v>
      </c>
      <c r="AU134" s="231" t="s">
        <v>112</v>
      </c>
      <c r="AY134" s="15" t="s">
        <v>113</v>
      </c>
      <c r="BE134" s="232">
        <f>IF(N134="základná",J134,0)</f>
        <v>0</v>
      </c>
      <c r="BF134" s="232">
        <f>IF(N134="znížená",J134,0)</f>
        <v>0</v>
      </c>
      <c r="BG134" s="232">
        <f>IF(N134="zákl. prenesená",J134,0)</f>
        <v>0</v>
      </c>
      <c r="BH134" s="232">
        <f>IF(N134="zníž. prenesená",J134,0)</f>
        <v>0</v>
      </c>
      <c r="BI134" s="232">
        <f>IF(N134="nulová",J134,0)</f>
        <v>0</v>
      </c>
      <c r="BJ134" s="15" t="s">
        <v>112</v>
      </c>
      <c r="BK134" s="232">
        <f>ROUND(I134*H134,2)</f>
        <v>0</v>
      </c>
      <c r="BL134" s="15" t="s">
        <v>120</v>
      </c>
      <c r="BM134" s="231" t="s">
        <v>164</v>
      </c>
    </row>
    <row r="135" s="2" customFormat="1" ht="24.15" customHeight="1">
      <c r="A135" s="36"/>
      <c r="B135" s="37"/>
      <c r="C135" s="233" t="s">
        <v>165</v>
      </c>
      <c r="D135" s="233" t="s">
        <v>122</v>
      </c>
      <c r="E135" s="234" t="s">
        <v>166</v>
      </c>
      <c r="F135" s="235" t="s">
        <v>167</v>
      </c>
      <c r="G135" s="236" t="s">
        <v>119</v>
      </c>
      <c r="H135" s="237">
        <v>1</v>
      </c>
      <c r="I135" s="238"/>
      <c r="J135" s="239">
        <f>ROUND(I135*H135,2)</f>
        <v>0</v>
      </c>
      <c r="K135" s="240"/>
      <c r="L135" s="241"/>
      <c r="M135" s="242" t="s">
        <v>1</v>
      </c>
      <c r="N135" s="243" t="s">
        <v>41</v>
      </c>
      <c r="O135" s="90"/>
      <c r="P135" s="229">
        <f>O135*H135</f>
        <v>0</v>
      </c>
      <c r="Q135" s="229">
        <v>0.001</v>
      </c>
      <c r="R135" s="229">
        <f>Q135*H135</f>
        <v>0.001</v>
      </c>
      <c r="S135" s="229">
        <v>0</v>
      </c>
      <c r="T135" s="23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31" t="s">
        <v>126</v>
      </c>
      <c r="AT135" s="231" t="s">
        <v>122</v>
      </c>
      <c r="AU135" s="231" t="s">
        <v>112</v>
      </c>
      <c r="AY135" s="15" t="s">
        <v>113</v>
      </c>
      <c r="BE135" s="232">
        <f>IF(N135="základná",J135,0)</f>
        <v>0</v>
      </c>
      <c r="BF135" s="232">
        <f>IF(N135="znížená",J135,0)</f>
        <v>0</v>
      </c>
      <c r="BG135" s="232">
        <f>IF(N135="zákl. prenesená",J135,0)</f>
        <v>0</v>
      </c>
      <c r="BH135" s="232">
        <f>IF(N135="zníž. prenesená",J135,0)</f>
        <v>0</v>
      </c>
      <c r="BI135" s="232">
        <f>IF(N135="nulová",J135,0)</f>
        <v>0</v>
      </c>
      <c r="BJ135" s="15" t="s">
        <v>112</v>
      </c>
      <c r="BK135" s="232">
        <f>ROUND(I135*H135,2)</f>
        <v>0</v>
      </c>
      <c r="BL135" s="15" t="s">
        <v>120</v>
      </c>
      <c r="BM135" s="231" t="s">
        <v>168</v>
      </c>
    </row>
    <row r="136" s="2" customFormat="1" ht="24.15" customHeight="1">
      <c r="A136" s="36"/>
      <c r="B136" s="37"/>
      <c r="C136" s="233" t="s">
        <v>169</v>
      </c>
      <c r="D136" s="233" t="s">
        <v>122</v>
      </c>
      <c r="E136" s="234" t="s">
        <v>170</v>
      </c>
      <c r="F136" s="235" t="s">
        <v>171</v>
      </c>
      <c r="G136" s="236" t="s">
        <v>119</v>
      </c>
      <c r="H136" s="237">
        <v>1</v>
      </c>
      <c r="I136" s="238"/>
      <c r="J136" s="239">
        <f>ROUND(I136*H136,2)</f>
        <v>0</v>
      </c>
      <c r="K136" s="240"/>
      <c r="L136" s="241"/>
      <c r="M136" s="242" t="s">
        <v>1</v>
      </c>
      <c r="N136" s="243" t="s">
        <v>41</v>
      </c>
      <c r="O136" s="90"/>
      <c r="P136" s="229">
        <f>O136*H136</f>
        <v>0</v>
      </c>
      <c r="Q136" s="229">
        <v>0.0050000000000000001</v>
      </c>
      <c r="R136" s="229">
        <f>Q136*H136</f>
        <v>0.0050000000000000001</v>
      </c>
      <c r="S136" s="229">
        <v>0</v>
      </c>
      <c r="T136" s="23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31" t="s">
        <v>126</v>
      </c>
      <c r="AT136" s="231" t="s">
        <v>122</v>
      </c>
      <c r="AU136" s="231" t="s">
        <v>112</v>
      </c>
      <c r="AY136" s="15" t="s">
        <v>113</v>
      </c>
      <c r="BE136" s="232">
        <f>IF(N136="základná",J136,0)</f>
        <v>0</v>
      </c>
      <c r="BF136" s="232">
        <f>IF(N136="znížená",J136,0)</f>
        <v>0</v>
      </c>
      <c r="BG136" s="232">
        <f>IF(N136="zákl. prenesená",J136,0)</f>
        <v>0</v>
      </c>
      <c r="BH136" s="232">
        <f>IF(N136="zníž. prenesená",J136,0)</f>
        <v>0</v>
      </c>
      <c r="BI136" s="232">
        <f>IF(N136="nulová",J136,0)</f>
        <v>0</v>
      </c>
      <c r="BJ136" s="15" t="s">
        <v>112</v>
      </c>
      <c r="BK136" s="232">
        <f>ROUND(I136*H136,2)</f>
        <v>0</v>
      </c>
      <c r="BL136" s="15" t="s">
        <v>120</v>
      </c>
      <c r="BM136" s="231" t="s">
        <v>172</v>
      </c>
    </row>
    <row r="137" s="2" customFormat="1" ht="24.15" customHeight="1">
      <c r="A137" s="36"/>
      <c r="B137" s="37"/>
      <c r="C137" s="233" t="s">
        <v>173</v>
      </c>
      <c r="D137" s="233" t="s">
        <v>122</v>
      </c>
      <c r="E137" s="234" t="s">
        <v>174</v>
      </c>
      <c r="F137" s="235" t="s">
        <v>175</v>
      </c>
      <c r="G137" s="236" t="s">
        <v>119</v>
      </c>
      <c r="H137" s="237">
        <v>1</v>
      </c>
      <c r="I137" s="238"/>
      <c r="J137" s="239">
        <f>ROUND(I137*H137,2)</f>
        <v>0</v>
      </c>
      <c r="K137" s="240"/>
      <c r="L137" s="241"/>
      <c r="M137" s="242" t="s">
        <v>1</v>
      </c>
      <c r="N137" s="243" t="s">
        <v>41</v>
      </c>
      <c r="O137" s="90"/>
      <c r="P137" s="229">
        <f>O137*H137</f>
        <v>0</v>
      </c>
      <c r="Q137" s="229">
        <v>0.00050000000000000001</v>
      </c>
      <c r="R137" s="229">
        <f>Q137*H137</f>
        <v>0.00050000000000000001</v>
      </c>
      <c r="S137" s="229">
        <v>0</v>
      </c>
      <c r="T137" s="23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31" t="s">
        <v>126</v>
      </c>
      <c r="AT137" s="231" t="s">
        <v>122</v>
      </c>
      <c r="AU137" s="231" t="s">
        <v>112</v>
      </c>
      <c r="AY137" s="15" t="s">
        <v>113</v>
      </c>
      <c r="BE137" s="232">
        <f>IF(N137="základná",J137,0)</f>
        <v>0</v>
      </c>
      <c r="BF137" s="232">
        <f>IF(N137="znížená",J137,0)</f>
        <v>0</v>
      </c>
      <c r="BG137" s="232">
        <f>IF(N137="zákl. prenesená",J137,0)</f>
        <v>0</v>
      </c>
      <c r="BH137" s="232">
        <f>IF(N137="zníž. prenesená",J137,0)</f>
        <v>0</v>
      </c>
      <c r="BI137" s="232">
        <f>IF(N137="nulová",J137,0)</f>
        <v>0</v>
      </c>
      <c r="BJ137" s="15" t="s">
        <v>112</v>
      </c>
      <c r="BK137" s="232">
        <f>ROUND(I137*H137,2)</f>
        <v>0</v>
      </c>
      <c r="BL137" s="15" t="s">
        <v>120</v>
      </c>
      <c r="BM137" s="231" t="s">
        <v>176</v>
      </c>
    </row>
    <row r="138" s="2" customFormat="1" ht="33" customHeight="1">
      <c r="A138" s="36"/>
      <c r="B138" s="37"/>
      <c r="C138" s="233" t="s">
        <v>177</v>
      </c>
      <c r="D138" s="233" t="s">
        <v>122</v>
      </c>
      <c r="E138" s="234" t="s">
        <v>178</v>
      </c>
      <c r="F138" s="235" t="s">
        <v>179</v>
      </c>
      <c r="G138" s="236" t="s">
        <v>119</v>
      </c>
      <c r="H138" s="237">
        <v>1</v>
      </c>
      <c r="I138" s="238"/>
      <c r="J138" s="239">
        <f>ROUND(I138*H138,2)</f>
        <v>0</v>
      </c>
      <c r="K138" s="240"/>
      <c r="L138" s="241"/>
      <c r="M138" s="242" t="s">
        <v>1</v>
      </c>
      <c r="N138" s="243" t="s">
        <v>41</v>
      </c>
      <c r="O138" s="90"/>
      <c r="P138" s="229">
        <f>O138*H138</f>
        <v>0</v>
      </c>
      <c r="Q138" s="229">
        <v>0.002</v>
      </c>
      <c r="R138" s="229">
        <f>Q138*H138</f>
        <v>0.002</v>
      </c>
      <c r="S138" s="229">
        <v>0</v>
      </c>
      <c r="T138" s="23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31" t="s">
        <v>126</v>
      </c>
      <c r="AT138" s="231" t="s">
        <v>122</v>
      </c>
      <c r="AU138" s="231" t="s">
        <v>112</v>
      </c>
      <c r="AY138" s="15" t="s">
        <v>113</v>
      </c>
      <c r="BE138" s="232">
        <f>IF(N138="základná",J138,0)</f>
        <v>0</v>
      </c>
      <c r="BF138" s="232">
        <f>IF(N138="znížená",J138,0)</f>
        <v>0</v>
      </c>
      <c r="BG138" s="232">
        <f>IF(N138="zákl. prenesená",J138,0)</f>
        <v>0</v>
      </c>
      <c r="BH138" s="232">
        <f>IF(N138="zníž. prenesená",J138,0)</f>
        <v>0</v>
      </c>
      <c r="BI138" s="232">
        <f>IF(N138="nulová",J138,0)</f>
        <v>0</v>
      </c>
      <c r="BJ138" s="15" t="s">
        <v>112</v>
      </c>
      <c r="BK138" s="232">
        <f>ROUND(I138*H138,2)</f>
        <v>0</v>
      </c>
      <c r="BL138" s="15" t="s">
        <v>120</v>
      </c>
      <c r="BM138" s="231" t="s">
        <v>180</v>
      </c>
    </row>
    <row r="139" s="2" customFormat="1" ht="21.75" customHeight="1">
      <c r="A139" s="36"/>
      <c r="B139" s="37"/>
      <c r="C139" s="233" t="s">
        <v>120</v>
      </c>
      <c r="D139" s="233" t="s">
        <v>122</v>
      </c>
      <c r="E139" s="234" t="s">
        <v>181</v>
      </c>
      <c r="F139" s="235" t="s">
        <v>182</v>
      </c>
      <c r="G139" s="236" t="s">
        <v>119</v>
      </c>
      <c r="H139" s="237">
        <v>1</v>
      </c>
      <c r="I139" s="238"/>
      <c r="J139" s="239">
        <f>ROUND(I139*H139,2)</f>
        <v>0</v>
      </c>
      <c r="K139" s="240"/>
      <c r="L139" s="241"/>
      <c r="M139" s="242" t="s">
        <v>1</v>
      </c>
      <c r="N139" s="243" t="s">
        <v>41</v>
      </c>
      <c r="O139" s="90"/>
      <c r="P139" s="229">
        <f>O139*H139</f>
        <v>0</v>
      </c>
      <c r="Q139" s="229">
        <v>0.00050000000000000001</v>
      </c>
      <c r="R139" s="229">
        <f>Q139*H139</f>
        <v>0.00050000000000000001</v>
      </c>
      <c r="S139" s="229">
        <v>0</v>
      </c>
      <c r="T139" s="23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31" t="s">
        <v>126</v>
      </c>
      <c r="AT139" s="231" t="s">
        <v>122</v>
      </c>
      <c r="AU139" s="231" t="s">
        <v>112</v>
      </c>
      <c r="AY139" s="15" t="s">
        <v>113</v>
      </c>
      <c r="BE139" s="232">
        <f>IF(N139="základná",J139,0)</f>
        <v>0</v>
      </c>
      <c r="BF139" s="232">
        <f>IF(N139="znížená",J139,0)</f>
        <v>0</v>
      </c>
      <c r="BG139" s="232">
        <f>IF(N139="zákl. prenesená",J139,0)</f>
        <v>0</v>
      </c>
      <c r="BH139" s="232">
        <f>IF(N139="zníž. prenesená",J139,0)</f>
        <v>0</v>
      </c>
      <c r="BI139" s="232">
        <f>IF(N139="nulová",J139,0)</f>
        <v>0</v>
      </c>
      <c r="BJ139" s="15" t="s">
        <v>112</v>
      </c>
      <c r="BK139" s="232">
        <f>ROUND(I139*H139,2)</f>
        <v>0</v>
      </c>
      <c r="BL139" s="15" t="s">
        <v>120</v>
      </c>
      <c r="BM139" s="231" t="s">
        <v>183</v>
      </c>
    </row>
    <row r="140" s="2" customFormat="1" ht="24.15" customHeight="1">
      <c r="A140" s="36"/>
      <c r="B140" s="37"/>
      <c r="C140" s="219" t="s">
        <v>184</v>
      </c>
      <c r="D140" s="219" t="s">
        <v>116</v>
      </c>
      <c r="E140" s="220" t="s">
        <v>185</v>
      </c>
      <c r="F140" s="221" t="s">
        <v>186</v>
      </c>
      <c r="G140" s="222" t="s">
        <v>119</v>
      </c>
      <c r="H140" s="223">
        <v>1</v>
      </c>
      <c r="I140" s="224"/>
      <c r="J140" s="225">
        <f>ROUND(I140*H140,2)</f>
        <v>0</v>
      </c>
      <c r="K140" s="226"/>
      <c r="L140" s="42"/>
      <c r="M140" s="227" t="s">
        <v>1</v>
      </c>
      <c r="N140" s="228" t="s">
        <v>41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31" t="s">
        <v>120</v>
      </c>
      <c r="AT140" s="231" t="s">
        <v>116</v>
      </c>
      <c r="AU140" s="231" t="s">
        <v>112</v>
      </c>
      <c r="AY140" s="15" t="s">
        <v>113</v>
      </c>
      <c r="BE140" s="232">
        <f>IF(N140="základná",J140,0)</f>
        <v>0</v>
      </c>
      <c r="BF140" s="232">
        <f>IF(N140="znížená",J140,0)</f>
        <v>0</v>
      </c>
      <c r="BG140" s="232">
        <f>IF(N140="zákl. prenesená",J140,0)</f>
        <v>0</v>
      </c>
      <c r="BH140" s="232">
        <f>IF(N140="zníž. prenesená",J140,0)</f>
        <v>0</v>
      </c>
      <c r="BI140" s="232">
        <f>IF(N140="nulová",J140,0)</f>
        <v>0</v>
      </c>
      <c r="BJ140" s="15" t="s">
        <v>112</v>
      </c>
      <c r="BK140" s="232">
        <f>ROUND(I140*H140,2)</f>
        <v>0</v>
      </c>
      <c r="BL140" s="15" t="s">
        <v>120</v>
      </c>
      <c r="BM140" s="231" t="s">
        <v>187</v>
      </c>
    </row>
    <row r="141" s="2" customFormat="1" ht="44.25" customHeight="1">
      <c r="A141" s="36"/>
      <c r="B141" s="37"/>
      <c r="C141" s="233" t="s">
        <v>188</v>
      </c>
      <c r="D141" s="233" t="s">
        <v>122</v>
      </c>
      <c r="E141" s="234" t="s">
        <v>189</v>
      </c>
      <c r="F141" s="235" t="s">
        <v>190</v>
      </c>
      <c r="G141" s="236" t="s">
        <v>119</v>
      </c>
      <c r="H141" s="237">
        <v>1</v>
      </c>
      <c r="I141" s="238"/>
      <c r="J141" s="239">
        <f>ROUND(I141*H141,2)</f>
        <v>0</v>
      </c>
      <c r="K141" s="240"/>
      <c r="L141" s="241"/>
      <c r="M141" s="242" t="s">
        <v>1</v>
      </c>
      <c r="N141" s="243" t="s">
        <v>41</v>
      </c>
      <c r="O141" s="90"/>
      <c r="P141" s="229">
        <f>O141*H141</f>
        <v>0</v>
      </c>
      <c r="Q141" s="229">
        <v>0.00132</v>
      </c>
      <c r="R141" s="229">
        <f>Q141*H141</f>
        <v>0.00132</v>
      </c>
      <c r="S141" s="229">
        <v>0</v>
      </c>
      <c r="T141" s="23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31" t="s">
        <v>126</v>
      </c>
      <c r="AT141" s="231" t="s">
        <v>122</v>
      </c>
      <c r="AU141" s="231" t="s">
        <v>112</v>
      </c>
      <c r="AY141" s="15" t="s">
        <v>113</v>
      </c>
      <c r="BE141" s="232">
        <f>IF(N141="základná",J141,0)</f>
        <v>0</v>
      </c>
      <c r="BF141" s="232">
        <f>IF(N141="znížená",J141,0)</f>
        <v>0</v>
      </c>
      <c r="BG141" s="232">
        <f>IF(N141="zákl. prenesená",J141,0)</f>
        <v>0</v>
      </c>
      <c r="BH141" s="232">
        <f>IF(N141="zníž. prenesená",J141,0)</f>
        <v>0</v>
      </c>
      <c r="BI141" s="232">
        <f>IF(N141="nulová",J141,0)</f>
        <v>0</v>
      </c>
      <c r="BJ141" s="15" t="s">
        <v>112</v>
      </c>
      <c r="BK141" s="232">
        <f>ROUND(I141*H141,2)</f>
        <v>0</v>
      </c>
      <c r="BL141" s="15" t="s">
        <v>120</v>
      </c>
      <c r="BM141" s="231" t="s">
        <v>191</v>
      </c>
    </row>
    <row r="142" s="2" customFormat="1" ht="21.75" customHeight="1">
      <c r="A142" s="36"/>
      <c r="B142" s="37"/>
      <c r="C142" s="219" t="s">
        <v>192</v>
      </c>
      <c r="D142" s="219" t="s">
        <v>116</v>
      </c>
      <c r="E142" s="220" t="s">
        <v>193</v>
      </c>
      <c r="F142" s="221" t="s">
        <v>194</v>
      </c>
      <c r="G142" s="222" t="s">
        <v>195</v>
      </c>
      <c r="H142" s="223">
        <v>0.46100000000000002</v>
      </c>
      <c r="I142" s="224"/>
      <c r="J142" s="225">
        <f>ROUND(I142*H142,2)</f>
        <v>0</v>
      </c>
      <c r="K142" s="226"/>
      <c r="L142" s="42"/>
      <c r="M142" s="227" t="s">
        <v>1</v>
      </c>
      <c r="N142" s="228" t="s">
        <v>41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31" t="s">
        <v>120</v>
      </c>
      <c r="AT142" s="231" t="s">
        <v>116</v>
      </c>
      <c r="AU142" s="231" t="s">
        <v>112</v>
      </c>
      <c r="AY142" s="15" t="s">
        <v>113</v>
      </c>
      <c r="BE142" s="232">
        <f>IF(N142="základná",J142,0)</f>
        <v>0</v>
      </c>
      <c r="BF142" s="232">
        <f>IF(N142="znížená",J142,0)</f>
        <v>0</v>
      </c>
      <c r="BG142" s="232">
        <f>IF(N142="zákl. prenesená",J142,0)</f>
        <v>0</v>
      </c>
      <c r="BH142" s="232">
        <f>IF(N142="zníž. prenesená",J142,0)</f>
        <v>0</v>
      </c>
      <c r="BI142" s="232">
        <f>IF(N142="nulová",J142,0)</f>
        <v>0</v>
      </c>
      <c r="BJ142" s="15" t="s">
        <v>112</v>
      </c>
      <c r="BK142" s="232">
        <f>ROUND(I142*H142,2)</f>
        <v>0</v>
      </c>
      <c r="BL142" s="15" t="s">
        <v>120</v>
      </c>
      <c r="BM142" s="231" t="s">
        <v>196</v>
      </c>
    </row>
    <row r="143" s="12" customFormat="1" ht="22.8" customHeight="1">
      <c r="A143" s="12"/>
      <c r="B143" s="203"/>
      <c r="C143" s="204"/>
      <c r="D143" s="205" t="s">
        <v>74</v>
      </c>
      <c r="E143" s="217" t="s">
        <v>197</v>
      </c>
      <c r="F143" s="217" t="s">
        <v>198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SUM(P144:P146)</f>
        <v>0</v>
      </c>
      <c r="Q143" s="211"/>
      <c r="R143" s="212">
        <f>SUM(R144:R146)</f>
        <v>0.0019400000000000001</v>
      </c>
      <c r="S143" s="211"/>
      <c r="T143" s="213">
        <f>SUM(T144:T146)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112</v>
      </c>
      <c r="AT143" s="215" t="s">
        <v>74</v>
      </c>
      <c r="AU143" s="215" t="s">
        <v>83</v>
      </c>
      <c r="AY143" s="214" t="s">
        <v>113</v>
      </c>
      <c r="BK143" s="216">
        <f>SUM(BK144:BK146)</f>
        <v>0</v>
      </c>
    </row>
    <row r="144" s="2" customFormat="1" ht="24.15" customHeight="1">
      <c r="A144" s="36"/>
      <c r="B144" s="37"/>
      <c r="C144" s="219" t="s">
        <v>7</v>
      </c>
      <c r="D144" s="219" t="s">
        <v>116</v>
      </c>
      <c r="E144" s="220" t="s">
        <v>199</v>
      </c>
      <c r="F144" s="221" t="s">
        <v>200</v>
      </c>
      <c r="G144" s="222" t="s">
        <v>201</v>
      </c>
      <c r="H144" s="223">
        <v>1</v>
      </c>
      <c r="I144" s="224"/>
      <c r="J144" s="225">
        <f>ROUND(I144*H144,2)</f>
        <v>0</v>
      </c>
      <c r="K144" s="226"/>
      <c r="L144" s="42"/>
      <c r="M144" s="227" t="s">
        <v>1</v>
      </c>
      <c r="N144" s="228" t="s">
        <v>41</v>
      </c>
      <c r="O144" s="90"/>
      <c r="P144" s="229">
        <f>O144*H144</f>
        <v>0</v>
      </c>
      <c r="Q144" s="229">
        <v>0.0019400000000000001</v>
      </c>
      <c r="R144" s="229">
        <f>Q144*H144</f>
        <v>0.0019400000000000001</v>
      </c>
      <c r="S144" s="229">
        <v>0</v>
      </c>
      <c r="T144" s="23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31" t="s">
        <v>120</v>
      </c>
      <c r="AT144" s="231" t="s">
        <v>116</v>
      </c>
      <c r="AU144" s="231" t="s">
        <v>112</v>
      </c>
      <c r="AY144" s="15" t="s">
        <v>113</v>
      </c>
      <c r="BE144" s="232">
        <f>IF(N144="základná",J144,0)</f>
        <v>0</v>
      </c>
      <c r="BF144" s="232">
        <f>IF(N144="znížená",J144,0)</f>
        <v>0</v>
      </c>
      <c r="BG144" s="232">
        <f>IF(N144="zákl. prenesená",J144,0)</f>
        <v>0</v>
      </c>
      <c r="BH144" s="232">
        <f>IF(N144="zníž. prenesená",J144,0)</f>
        <v>0</v>
      </c>
      <c r="BI144" s="232">
        <f>IF(N144="nulová",J144,0)</f>
        <v>0</v>
      </c>
      <c r="BJ144" s="15" t="s">
        <v>112</v>
      </c>
      <c r="BK144" s="232">
        <f>ROUND(I144*H144,2)</f>
        <v>0</v>
      </c>
      <c r="BL144" s="15" t="s">
        <v>120</v>
      </c>
      <c r="BM144" s="231" t="s">
        <v>202</v>
      </c>
    </row>
    <row r="145" s="2" customFormat="1" ht="21.75" customHeight="1">
      <c r="A145" s="36"/>
      <c r="B145" s="37"/>
      <c r="C145" s="219" t="s">
        <v>203</v>
      </c>
      <c r="D145" s="219" t="s">
        <v>116</v>
      </c>
      <c r="E145" s="220" t="s">
        <v>204</v>
      </c>
      <c r="F145" s="221" t="s">
        <v>205</v>
      </c>
      <c r="G145" s="222" t="s">
        <v>125</v>
      </c>
      <c r="H145" s="223">
        <v>8</v>
      </c>
      <c r="I145" s="224"/>
      <c r="J145" s="225">
        <f>ROUND(I145*H145,2)</f>
        <v>0</v>
      </c>
      <c r="K145" s="226"/>
      <c r="L145" s="42"/>
      <c r="M145" s="227" t="s">
        <v>1</v>
      </c>
      <c r="N145" s="228" t="s">
        <v>41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31" t="s">
        <v>120</v>
      </c>
      <c r="AT145" s="231" t="s">
        <v>116</v>
      </c>
      <c r="AU145" s="231" t="s">
        <v>112</v>
      </c>
      <c r="AY145" s="15" t="s">
        <v>113</v>
      </c>
      <c r="BE145" s="232">
        <f>IF(N145="základná",J145,0)</f>
        <v>0</v>
      </c>
      <c r="BF145" s="232">
        <f>IF(N145="znížená",J145,0)</f>
        <v>0</v>
      </c>
      <c r="BG145" s="232">
        <f>IF(N145="zákl. prenesená",J145,0)</f>
        <v>0</v>
      </c>
      <c r="BH145" s="232">
        <f>IF(N145="zníž. prenesená",J145,0)</f>
        <v>0</v>
      </c>
      <c r="BI145" s="232">
        <f>IF(N145="nulová",J145,0)</f>
        <v>0</v>
      </c>
      <c r="BJ145" s="15" t="s">
        <v>112</v>
      </c>
      <c r="BK145" s="232">
        <f>ROUND(I145*H145,2)</f>
        <v>0</v>
      </c>
      <c r="BL145" s="15" t="s">
        <v>120</v>
      </c>
      <c r="BM145" s="231" t="s">
        <v>206</v>
      </c>
    </row>
    <row r="146" s="2" customFormat="1" ht="24.15" customHeight="1">
      <c r="A146" s="36"/>
      <c r="B146" s="37"/>
      <c r="C146" s="219" t="s">
        <v>207</v>
      </c>
      <c r="D146" s="219" t="s">
        <v>116</v>
      </c>
      <c r="E146" s="220" t="s">
        <v>208</v>
      </c>
      <c r="F146" s="221" t="s">
        <v>209</v>
      </c>
      <c r="G146" s="222" t="s">
        <v>195</v>
      </c>
      <c r="H146" s="223">
        <v>0.002</v>
      </c>
      <c r="I146" s="224"/>
      <c r="J146" s="225">
        <f>ROUND(I146*H146,2)</f>
        <v>0</v>
      </c>
      <c r="K146" s="226"/>
      <c r="L146" s="42"/>
      <c r="M146" s="227" t="s">
        <v>1</v>
      </c>
      <c r="N146" s="228" t="s">
        <v>41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31" t="s">
        <v>120</v>
      </c>
      <c r="AT146" s="231" t="s">
        <v>116</v>
      </c>
      <c r="AU146" s="231" t="s">
        <v>112</v>
      </c>
      <c r="AY146" s="15" t="s">
        <v>113</v>
      </c>
      <c r="BE146" s="232">
        <f>IF(N146="základná",J146,0)</f>
        <v>0</v>
      </c>
      <c r="BF146" s="232">
        <f>IF(N146="znížená",J146,0)</f>
        <v>0</v>
      </c>
      <c r="BG146" s="232">
        <f>IF(N146="zákl. prenesená",J146,0)</f>
        <v>0</v>
      </c>
      <c r="BH146" s="232">
        <f>IF(N146="zníž. prenesená",J146,0)</f>
        <v>0</v>
      </c>
      <c r="BI146" s="232">
        <f>IF(N146="nulová",J146,0)</f>
        <v>0</v>
      </c>
      <c r="BJ146" s="15" t="s">
        <v>112</v>
      </c>
      <c r="BK146" s="232">
        <f>ROUND(I146*H146,2)</f>
        <v>0</v>
      </c>
      <c r="BL146" s="15" t="s">
        <v>120</v>
      </c>
      <c r="BM146" s="231" t="s">
        <v>210</v>
      </c>
    </row>
    <row r="147" s="12" customFormat="1" ht="22.8" customHeight="1">
      <c r="A147" s="12"/>
      <c r="B147" s="203"/>
      <c r="C147" s="204"/>
      <c r="D147" s="205" t="s">
        <v>74</v>
      </c>
      <c r="E147" s="217" t="s">
        <v>211</v>
      </c>
      <c r="F147" s="217" t="s">
        <v>212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SUM(P148:P161)</f>
        <v>0</v>
      </c>
      <c r="Q147" s="211"/>
      <c r="R147" s="212">
        <f>SUM(R148:R161)</f>
        <v>0.018000000000000002</v>
      </c>
      <c r="S147" s="211"/>
      <c r="T147" s="213">
        <f>SUM(T148:T161)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112</v>
      </c>
      <c r="AT147" s="215" t="s">
        <v>74</v>
      </c>
      <c r="AU147" s="215" t="s">
        <v>83</v>
      </c>
      <c r="AY147" s="214" t="s">
        <v>113</v>
      </c>
      <c r="BK147" s="216">
        <f>SUM(BK148:BK161)</f>
        <v>0</v>
      </c>
    </row>
    <row r="148" s="2" customFormat="1" ht="16.5" customHeight="1">
      <c r="A148" s="36"/>
      <c r="B148" s="37"/>
      <c r="C148" s="219" t="s">
        <v>213</v>
      </c>
      <c r="D148" s="219" t="s">
        <v>116</v>
      </c>
      <c r="E148" s="220" t="s">
        <v>214</v>
      </c>
      <c r="F148" s="221" t="s">
        <v>215</v>
      </c>
      <c r="G148" s="222" t="s">
        <v>159</v>
      </c>
      <c r="H148" s="223">
        <v>1</v>
      </c>
      <c r="I148" s="224"/>
      <c r="J148" s="225">
        <f>ROUND(I148*H148,2)</f>
        <v>0</v>
      </c>
      <c r="K148" s="226"/>
      <c r="L148" s="42"/>
      <c r="M148" s="227" t="s">
        <v>1</v>
      </c>
      <c r="N148" s="228" t="s">
        <v>41</v>
      </c>
      <c r="O148" s="90"/>
      <c r="P148" s="229">
        <f>O148*H148</f>
        <v>0</v>
      </c>
      <c r="Q148" s="229">
        <v>0.00033</v>
      </c>
      <c r="R148" s="229">
        <f>Q148*H148</f>
        <v>0.00033</v>
      </c>
      <c r="S148" s="229">
        <v>0</v>
      </c>
      <c r="T148" s="23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31" t="s">
        <v>120</v>
      </c>
      <c r="AT148" s="231" t="s">
        <v>116</v>
      </c>
      <c r="AU148" s="231" t="s">
        <v>112</v>
      </c>
      <c r="AY148" s="15" t="s">
        <v>113</v>
      </c>
      <c r="BE148" s="232">
        <f>IF(N148="základná",J148,0)</f>
        <v>0</v>
      </c>
      <c r="BF148" s="232">
        <f>IF(N148="znížená",J148,0)</f>
        <v>0</v>
      </c>
      <c r="BG148" s="232">
        <f>IF(N148="zákl. prenesená",J148,0)</f>
        <v>0</v>
      </c>
      <c r="BH148" s="232">
        <f>IF(N148="zníž. prenesená",J148,0)</f>
        <v>0</v>
      </c>
      <c r="BI148" s="232">
        <f>IF(N148="nulová",J148,0)</f>
        <v>0</v>
      </c>
      <c r="BJ148" s="15" t="s">
        <v>112</v>
      </c>
      <c r="BK148" s="232">
        <f>ROUND(I148*H148,2)</f>
        <v>0</v>
      </c>
      <c r="BL148" s="15" t="s">
        <v>120</v>
      </c>
      <c r="BM148" s="231" t="s">
        <v>216</v>
      </c>
    </row>
    <row r="149" s="2" customFormat="1" ht="24.15" customHeight="1">
      <c r="A149" s="36"/>
      <c r="B149" s="37"/>
      <c r="C149" s="219" t="s">
        <v>217</v>
      </c>
      <c r="D149" s="219" t="s">
        <v>116</v>
      </c>
      <c r="E149" s="220" t="s">
        <v>218</v>
      </c>
      <c r="F149" s="221" t="s">
        <v>219</v>
      </c>
      <c r="G149" s="222" t="s">
        <v>119</v>
      </c>
      <c r="H149" s="223">
        <v>2</v>
      </c>
      <c r="I149" s="224"/>
      <c r="J149" s="225">
        <f>ROUND(I149*H149,2)</f>
        <v>0</v>
      </c>
      <c r="K149" s="226"/>
      <c r="L149" s="42"/>
      <c r="M149" s="227" t="s">
        <v>1</v>
      </c>
      <c r="N149" s="228" t="s">
        <v>41</v>
      </c>
      <c r="O149" s="90"/>
      <c r="P149" s="229">
        <f>O149*H149</f>
        <v>0</v>
      </c>
      <c r="Q149" s="229">
        <v>0.00059999999999999995</v>
      </c>
      <c r="R149" s="229">
        <f>Q149*H149</f>
        <v>0.0011999999999999999</v>
      </c>
      <c r="S149" s="229">
        <v>0</v>
      </c>
      <c r="T149" s="23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31" t="s">
        <v>120</v>
      </c>
      <c r="AT149" s="231" t="s">
        <v>116</v>
      </c>
      <c r="AU149" s="231" t="s">
        <v>112</v>
      </c>
      <c r="AY149" s="15" t="s">
        <v>113</v>
      </c>
      <c r="BE149" s="232">
        <f>IF(N149="základná",J149,0)</f>
        <v>0</v>
      </c>
      <c r="BF149" s="232">
        <f>IF(N149="znížená",J149,0)</f>
        <v>0</v>
      </c>
      <c r="BG149" s="232">
        <f>IF(N149="zákl. prenesená",J149,0)</f>
        <v>0</v>
      </c>
      <c r="BH149" s="232">
        <f>IF(N149="zníž. prenesená",J149,0)</f>
        <v>0</v>
      </c>
      <c r="BI149" s="232">
        <f>IF(N149="nulová",J149,0)</f>
        <v>0</v>
      </c>
      <c r="BJ149" s="15" t="s">
        <v>112</v>
      </c>
      <c r="BK149" s="232">
        <f>ROUND(I149*H149,2)</f>
        <v>0</v>
      </c>
      <c r="BL149" s="15" t="s">
        <v>120</v>
      </c>
      <c r="BM149" s="231" t="s">
        <v>220</v>
      </c>
    </row>
    <row r="150" s="2" customFormat="1" ht="21.75" customHeight="1">
      <c r="A150" s="36"/>
      <c r="B150" s="37"/>
      <c r="C150" s="219" t="s">
        <v>221</v>
      </c>
      <c r="D150" s="219" t="s">
        <v>116</v>
      </c>
      <c r="E150" s="220" t="s">
        <v>222</v>
      </c>
      <c r="F150" s="221" t="s">
        <v>223</v>
      </c>
      <c r="G150" s="222" t="s">
        <v>119</v>
      </c>
      <c r="H150" s="223">
        <v>2</v>
      </c>
      <c r="I150" s="224"/>
      <c r="J150" s="225">
        <f>ROUND(I150*H150,2)</f>
        <v>0</v>
      </c>
      <c r="K150" s="226"/>
      <c r="L150" s="42"/>
      <c r="M150" s="227" t="s">
        <v>1</v>
      </c>
      <c r="N150" s="228" t="s">
        <v>41</v>
      </c>
      <c r="O150" s="90"/>
      <c r="P150" s="229">
        <f>O150*H150</f>
        <v>0</v>
      </c>
      <c r="Q150" s="229">
        <v>0.00055999999999999995</v>
      </c>
      <c r="R150" s="229">
        <f>Q150*H150</f>
        <v>0.0011199999999999999</v>
      </c>
      <c r="S150" s="229">
        <v>0</v>
      </c>
      <c r="T150" s="23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31" t="s">
        <v>120</v>
      </c>
      <c r="AT150" s="231" t="s">
        <v>116</v>
      </c>
      <c r="AU150" s="231" t="s">
        <v>112</v>
      </c>
      <c r="AY150" s="15" t="s">
        <v>113</v>
      </c>
      <c r="BE150" s="232">
        <f>IF(N150="základná",J150,0)</f>
        <v>0</v>
      </c>
      <c r="BF150" s="232">
        <f>IF(N150="znížená",J150,0)</f>
        <v>0</v>
      </c>
      <c r="BG150" s="232">
        <f>IF(N150="zákl. prenesená",J150,0)</f>
        <v>0</v>
      </c>
      <c r="BH150" s="232">
        <f>IF(N150="zníž. prenesená",J150,0)</f>
        <v>0</v>
      </c>
      <c r="BI150" s="232">
        <f>IF(N150="nulová",J150,0)</f>
        <v>0</v>
      </c>
      <c r="BJ150" s="15" t="s">
        <v>112</v>
      </c>
      <c r="BK150" s="232">
        <f>ROUND(I150*H150,2)</f>
        <v>0</v>
      </c>
      <c r="BL150" s="15" t="s">
        <v>120</v>
      </c>
      <c r="BM150" s="231" t="s">
        <v>224</v>
      </c>
    </row>
    <row r="151" s="2" customFormat="1" ht="24.15" customHeight="1">
      <c r="A151" s="36"/>
      <c r="B151" s="37"/>
      <c r="C151" s="219" t="s">
        <v>225</v>
      </c>
      <c r="D151" s="219" t="s">
        <v>116</v>
      </c>
      <c r="E151" s="220" t="s">
        <v>226</v>
      </c>
      <c r="F151" s="221" t="s">
        <v>227</v>
      </c>
      <c r="G151" s="222" t="s">
        <v>119</v>
      </c>
      <c r="H151" s="223">
        <v>2</v>
      </c>
      <c r="I151" s="224"/>
      <c r="J151" s="225">
        <f>ROUND(I151*H151,2)</f>
        <v>0</v>
      </c>
      <c r="K151" s="226"/>
      <c r="L151" s="42"/>
      <c r="M151" s="227" t="s">
        <v>1</v>
      </c>
      <c r="N151" s="228" t="s">
        <v>41</v>
      </c>
      <c r="O151" s="90"/>
      <c r="P151" s="229">
        <f>O151*H151</f>
        <v>0</v>
      </c>
      <c r="Q151" s="229">
        <v>4.0000000000000003E-05</v>
      </c>
      <c r="R151" s="229">
        <f>Q151*H151</f>
        <v>8.0000000000000007E-05</v>
      </c>
      <c r="S151" s="229">
        <v>0</v>
      </c>
      <c r="T151" s="23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31" t="s">
        <v>120</v>
      </c>
      <c r="AT151" s="231" t="s">
        <v>116</v>
      </c>
      <c r="AU151" s="231" t="s">
        <v>112</v>
      </c>
      <c r="AY151" s="15" t="s">
        <v>113</v>
      </c>
      <c r="BE151" s="232">
        <f>IF(N151="základná",J151,0)</f>
        <v>0</v>
      </c>
      <c r="BF151" s="232">
        <f>IF(N151="znížená",J151,0)</f>
        <v>0</v>
      </c>
      <c r="BG151" s="232">
        <f>IF(N151="zákl. prenesená",J151,0)</f>
        <v>0</v>
      </c>
      <c r="BH151" s="232">
        <f>IF(N151="zníž. prenesená",J151,0)</f>
        <v>0</v>
      </c>
      <c r="BI151" s="232">
        <f>IF(N151="nulová",J151,0)</f>
        <v>0</v>
      </c>
      <c r="BJ151" s="15" t="s">
        <v>112</v>
      </c>
      <c r="BK151" s="232">
        <f>ROUND(I151*H151,2)</f>
        <v>0</v>
      </c>
      <c r="BL151" s="15" t="s">
        <v>120</v>
      </c>
      <c r="BM151" s="231" t="s">
        <v>228</v>
      </c>
    </row>
    <row r="152" s="2" customFormat="1" ht="24.15" customHeight="1">
      <c r="A152" s="36"/>
      <c r="B152" s="37"/>
      <c r="C152" s="219" t="s">
        <v>229</v>
      </c>
      <c r="D152" s="219" t="s">
        <v>116</v>
      </c>
      <c r="E152" s="220" t="s">
        <v>230</v>
      </c>
      <c r="F152" s="221" t="s">
        <v>231</v>
      </c>
      <c r="G152" s="222" t="s">
        <v>232</v>
      </c>
      <c r="H152" s="223">
        <v>2</v>
      </c>
      <c r="I152" s="224"/>
      <c r="J152" s="225">
        <f>ROUND(I152*H152,2)</f>
        <v>0</v>
      </c>
      <c r="K152" s="226"/>
      <c r="L152" s="42"/>
      <c r="M152" s="227" t="s">
        <v>1</v>
      </c>
      <c r="N152" s="228" t="s">
        <v>41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31" t="s">
        <v>120</v>
      </c>
      <c r="AT152" s="231" t="s">
        <v>116</v>
      </c>
      <c r="AU152" s="231" t="s">
        <v>112</v>
      </c>
      <c r="AY152" s="15" t="s">
        <v>113</v>
      </c>
      <c r="BE152" s="232">
        <f>IF(N152="základná",J152,0)</f>
        <v>0</v>
      </c>
      <c r="BF152" s="232">
        <f>IF(N152="znížená",J152,0)</f>
        <v>0</v>
      </c>
      <c r="BG152" s="232">
        <f>IF(N152="zákl. prenesená",J152,0)</f>
        <v>0</v>
      </c>
      <c r="BH152" s="232">
        <f>IF(N152="zníž. prenesená",J152,0)</f>
        <v>0</v>
      </c>
      <c r="BI152" s="232">
        <f>IF(N152="nulová",J152,0)</f>
        <v>0</v>
      </c>
      <c r="BJ152" s="15" t="s">
        <v>112</v>
      </c>
      <c r="BK152" s="232">
        <f>ROUND(I152*H152,2)</f>
        <v>0</v>
      </c>
      <c r="BL152" s="15" t="s">
        <v>120</v>
      </c>
      <c r="BM152" s="231" t="s">
        <v>233</v>
      </c>
    </row>
    <row r="153" s="2" customFormat="1" ht="24.15" customHeight="1">
      <c r="A153" s="36"/>
      <c r="B153" s="37"/>
      <c r="C153" s="233" t="s">
        <v>234</v>
      </c>
      <c r="D153" s="233" t="s">
        <v>122</v>
      </c>
      <c r="E153" s="234" t="s">
        <v>235</v>
      </c>
      <c r="F153" s="235" t="s">
        <v>236</v>
      </c>
      <c r="G153" s="236" t="s">
        <v>119</v>
      </c>
      <c r="H153" s="237">
        <v>2</v>
      </c>
      <c r="I153" s="238"/>
      <c r="J153" s="239">
        <f>ROUND(I153*H153,2)</f>
        <v>0</v>
      </c>
      <c r="K153" s="240"/>
      <c r="L153" s="241"/>
      <c r="M153" s="242" t="s">
        <v>1</v>
      </c>
      <c r="N153" s="243" t="s">
        <v>41</v>
      </c>
      <c r="O153" s="90"/>
      <c r="P153" s="229">
        <f>O153*H153</f>
        <v>0</v>
      </c>
      <c r="Q153" s="229">
        <v>0.00010000000000000001</v>
      </c>
      <c r="R153" s="229">
        <f>Q153*H153</f>
        <v>0.00020000000000000001</v>
      </c>
      <c r="S153" s="229">
        <v>0</v>
      </c>
      <c r="T153" s="23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31" t="s">
        <v>126</v>
      </c>
      <c r="AT153" s="231" t="s">
        <v>122</v>
      </c>
      <c r="AU153" s="231" t="s">
        <v>112</v>
      </c>
      <c r="AY153" s="15" t="s">
        <v>113</v>
      </c>
      <c r="BE153" s="232">
        <f>IF(N153="základná",J153,0)</f>
        <v>0</v>
      </c>
      <c r="BF153" s="232">
        <f>IF(N153="znížená",J153,0)</f>
        <v>0</v>
      </c>
      <c r="BG153" s="232">
        <f>IF(N153="zákl. prenesená",J153,0)</f>
        <v>0</v>
      </c>
      <c r="BH153" s="232">
        <f>IF(N153="zníž. prenesená",J153,0)</f>
        <v>0</v>
      </c>
      <c r="BI153" s="232">
        <f>IF(N153="nulová",J153,0)</f>
        <v>0</v>
      </c>
      <c r="BJ153" s="15" t="s">
        <v>112</v>
      </c>
      <c r="BK153" s="232">
        <f>ROUND(I153*H153,2)</f>
        <v>0</v>
      </c>
      <c r="BL153" s="15" t="s">
        <v>120</v>
      </c>
      <c r="BM153" s="231" t="s">
        <v>237</v>
      </c>
    </row>
    <row r="154" s="2" customFormat="1" ht="21.75" customHeight="1">
      <c r="A154" s="36"/>
      <c r="B154" s="37"/>
      <c r="C154" s="219" t="s">
        <v>238</v>
      </c>
      <c r="D154" s="219" t="s">
        <v>116</v>
      </c>
      <c r="E154" s="220" t="s">
        <v>239</v>
      </c>
      <c r="F154" s="221" t="s">
        <v>240</v>
      </c>
      <c r="G154" s="222" t="s">
        <v>119</v>
      </c>
      <c r="H154" s="223">
        <v>1</v>
      </c>
      <c r="I154" s="224"/>
      <c r="J154" s="225">
        <f>ROUND(I154*H154,2)</f>
        <v>0</v>
      </c>
      <c r="K154" s="226"/>
      <c r="L154" s="42"/>
      <c r="M154" s="227" t="s">
        <v>1</v>
      </c>
      <c r="N154" s="228" t="s">
        <v>41</v>
      </c>
      <c r="O154" s="90"/>
      <c r="P154" s="229">
        <f>O154*H154</f>
        <v>0</v>
      </c>
      <c r="Q154" s="229">
        <v>0.00313</v>
      </c>
      <c r="R154" s="229">
        <f>Q154*H154</f>
        <v>0.00313</v>
      </c>
      <c r="S154" s="229">
        <v>0</v>
      </c>
      <c r="T154" s="23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31" t="s">
        <v>120</v>
      </c>
      <c r="AT154" s="231" t="s">
        <v>116</v>
      </c>
      <c r="AU154" s="231" t="s">
        <v>112</v>
      </c>
      <c r="AY154" s="15" t="s">
        <v>113</v>
      </c>
      <c r="BE154" s="232">
        <f>IF(N154="základná",J154,0)</f>
        <v>0</v>
      </c>
      <c r="BF154" s="232">
        <f>IF(N154="znížená",J154,0)</f>
        <v>0</v>
      </c>
      <c r="BG154" s="232">
        <f>IF(N154="zákl. prenesená",J154,0)</f>
        <v>0</v>
      </c>
      <c r="BH154" s="232">
        <f>IF(N154="zníž. prenesená",J154,0)</f>
        <v>0</v>
      </c>
      <c r="BI154" s="232">
        <f>IF(N154="nulová",J154,0)</f>
        <v>0</v>
      </c>
      <c r="BJ154" s="15" t="s">
        <v>112</v>
      </c>
      <c r="BK154" s="232">
        <f>ROUND(I154*H154,2)</f>
        <v>0</v>
      </c>
      <c r="BL154" s="15" t="s">
        <v>120</v>
      </c>
      <c r="BM154" s="231" t="s">
        <v>241</v>
      </c>
    </row>
    <row r="155" s="2" customFormat="1" ht="16.5" customHeight="1">
      <c r="A155" s="36"/>
      <c r="B155" s="37"/>
      <c r="C155" s="219" t="s">
        <v>242</v>
      </c>
      <c r="D155" s="219" t="s">
        <v>116</v>
      </c>
      <c r="E155" s="220" t="s">
        <v>243</v>
      </c>
      <c r="F155" s="221" t="s">
        <v>244</v>
      </c>
      <c r="G155" s="222" t="s">
        <v>119</v>
      </c>
      <c r="H155" s="223">
        <v>1</v>
      </c>
      <c r="I155" s="224"/>
      <c r="J155" s="225">
        <f>ROUND(I155*H155,2)</f>
        <v>0</v>
      </c>
      <c r="K155" s="226"/>
      <c r="L155" s="42"/>
      <c r="M155" s="227" t="s">
        <v>1</v>
      </c>
      <c r="N155" s="228" t="s">
        <v>41</v>
      </c>
      <c r="O155" s="90"/>
      <c r="P155" s="229">
        <f>O155*H155</f>
        <v>0</v>
      </c>
      <c r="Q155" s="229">
        <v>4.0000000000000003E-05</v>
      </c>
      <c r="R155" s="229">
        <f>Q155*H155</f>
        <v>4.0000000000000003E-05</v>
      </c>
      <c r="S155" s="229">
        <v>0</v>
      </c>
      <c r="T155" s="23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31" t="s">
        <v>120</v>
      </c>
      <c r="AT155" s="231" t="s">
        <v>116</v>
      </c>
      <c r="AU155" s="231" t="s">
        <v>112</v>
      </c>
      <c r="AY155" s="15" t="s">
        <v>113</v>
      </c>
      <c r="BE155" s="232">
        <f>IF(N155="základná",J155,0)</f>
        <v>0</v>
      </c>
      <c r="BF155" s="232">
        <f>IF(N155="znížená",J155,0)</f>
        <v>0</v>
      </c>
      <c r="BG155" s="232">
        <f>IF(N155="zákl. prenesená",J155,0)</f>
        <v>0</v>
      </c>
      <c r="BH155" s="232">
        <f>IF(N155="zníž. prenesená",J155,0)</f>
        <v>0</v>
      </c>
      <c r="BI155" s="232">
        <f>IF(N155="nulová",J155,0)</f>
        <v>0</v>
      </c>
      <c r="BJ155" s="15" t="s">
        <v>112</v>
      </c>
      <c r="BK155" s="232">
        <f>ROUND(I155*H155,2)</f>
        <v>0</v>
      </c>
      <c r="BL155" s="15" t="s">
        <v>120</v>
      </c>
      <c r="BM155" s="231" t="s">
        <v>245</v>
      </c>
    </row>
    <row r="156" s="2" customFormat="1" ht="33" customHeight="1">
      <c r="A156" s="36"/>
      <c r="B156" s="37"/>
      <c r="C156" s="233" t="s">
        <v>246</v>
      </c>
      <c r="D156" s="233" t="s">
        <v>122</v>
      </c>
      <c r="E156" s="234" t="s">
        <v>247</v>
      </c>
      <c r="F156" s="235" t="s">
        <v>248</v>
      </c>
      <c r="G156" s="236" t="s">
        <v>119</v>
      </c>
      <c r="H156" s="237">
        <v>1</v>
      </c>
      <c r="I156" s="238"/>
      <c r="J156" s="239">
        <f>ROUND(I156*H156,2)</f>
        <v>0</v>
      </c>
      <c r="K156" s="240"/>
      <c r="L156" s="241"/>
      <c r="M156" s="242" t="s">
        <v>1</v>
      </c>
      <c r="N156" s="243" t="s">
        <v>41</v>
      </c>
      <c r="O156" s="90"/>
      <c r="P156" s="229">
        <f>O156*H156</f>
        <v>0</v>
      </c>
      <c r="Q156" s="229">
        <v>0.0079100000000000004</v>
      </c>
      <c r="R156" s="229">
        <f>Q156*H156</f>
        <v>0.0079100000000000004</v>
      </c>
      <c r="S156" s="229">
        <v>0</v>
      </c>
      <c r="T156" s="23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31" t="s">
        <v>126</v>
      </c>
      <c r="AT156" s="231" t="s">
        <v>122</v>
      </c>
      <c r="AU156" s="231" t="s">
        <v>112</v>
      </c>
      <c r="AY156" s="15" t="s">
        <v>113</v>
      </c>
      <c r="BE156" s="232">
        <f>IF(N156="základná",J156,0)</f>
        <v>0</v>
      </c>
      <c r="BF156" s="232">
        <f>IF(N156="znížená",J156,0)</f>
        <v>0</v>
      </c>
      <c r="BG156" s="232">
        <f>IF(N156="zákl. prenesená",J156,0)</f>
        <v>0</v>
      </c>
      <c r="BH156" s="232">
        <f>IF(N156="zníž. prenesená",J156,0)</f>
        <v>0</v>
      </c>
      <c r="BI156" s="232">
        <f>IF(N156="nulová",J156,0)</f>
        <v>0</v>
      </c>
      <c r="BJ156" s="15" t="s">
        <v>112</v>
      </c>
      <c r="BK156" s="232">
        <f>ROUND(I156*H156,2)</f>
        <v>0</v>
      </c>
      <c r="BL156" s="15" t="s">
        <v>120</v>
      </c>
      <c r="BM156" s="231" t="s">
        <v>249</v>
      </c>
    </row>
    <row r="157" s="2" customFormat="1" ht="24.15" customHeight="1">
      <c r="A157" s="36"/>
      <c r="B157" s="37"/>
      <c r="C157" s="219" t="s">
        <v>126</v>
      </c>
      <c r="D157" s="219" t="s">
        <v>116</v>
      </c>
      <c r="E157" s="220" t="s">
        <v>250</v>
      </c>
      <c r="F157" s="221" t="s">
        <v>251</v>
      </c>
      <c r="G157" s="222" t="s">
        <v>159</v>
      </c>
      <c r="H157" s="223">
        <v>1</v>
      </c>
      <c r="I157" s="224"/>
      <c r="J157" s="225">
        <f>ROUND(I157*H157,2)</f>
        <v>0</v>
      </c>
      <c r="K157" s="226"/>
      <c r="L157" s="42"/>
      <c r="M157" s="227" t="s">
        <v>1</v>
      </c>
      <c r="N157" s="228" t="s">
        <v>41</v>
      </c>
      <c r="O157" s="90"/>
      <c r="P157" s="229">
        <f>O157*H157</f>
        <v>0</v>
      </c>
      <c r="Q157" s="229">
        <v>0.00079000000000000001</v>
      </c>
      <c r="R157" s="229">
        <f>Q157*H157</f>
        <v>0.00079000000000000001</v>
      </c>
      <c r="S157" s="229">
        <v>0</v>
      </c>
      <c r="T157" s="23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31" t="s">
        <v>120</v>
      </c>
      <c r="AT157" s="231" t="s">
        <v>116</v>
      </c>
      <c r="AU157" s="231" t="s">
        <v>112</v>
      </c>
      <c r="AY157" s="15" t="s">
        <v>113</v>
      </c>
      <c r="BE157" s="232">
        <f>IF(N157="základná",J157,0)</f>
        <v>0</v>
      </c>
      <c r="BF157" s="232">
        <f>IF(N157="znížená",J157,0)</f>
        <v>0</v>
      </c>
      <c r="BG157" s="232">
        <f>IF(N157="zákl. prenesená",J157,0)</f>
        <v>0</v>
      </c>
      <c r="BH157" s="232">
        <f>IF(N157="zníž. prenesená",J157,0)</f>
        <v>0</v>
      </c>
      <c r="BI157" s="232">
        <f>IF(N157="nulová",J157,0)</f>
        <v>0</v>
      </c>
      <c r="BJ157" s="15" t="s">
        <v>112</v>
      </c>
      <c r="BK157" s="232">
        <f>ROUND(I157*H157,2)</f>
        <v>0</v>
      </c>
      <c r="BL157" s="15" t="s">
        <v>120</v>
      </c>
      <c r="BM157" s="231" t="s">
        <v>252</v>
      </c>
    </row>
    <row r="158" s="2" customFormat="1" ht="24.15" customHeight="1">
      <c r="A158" s="36"/>
      <c r="B158" s="37"/>
      <c r="C158" s="219" t="s">
        <v>253</v>
      </c>
      <c r="D158" s="219" t="s">
        <v>116</v>
      </c>
      <c r="E158" s="220" t="s">
        <v>254</v>
      </c>
      <c r="F158" s="221" t="s">
        <v>255</v>
      </c>
      <c r="G158" s="222" t="s">
        <v>119</v>
      </c>
      <c r="H158" s="223">
        <v>2</v>
      </c>
      <c r="I158" s="224"/>
      <c r="J158" s="225">
        <f>ROUND(I158*H158,2)</f>
        <v>0</v>
      </c>
      <c r="K158" s="226"/>
      <c r="L158" s="42"/>
      <c r="M158" s="227" t="s">
        <v>1</v>
      </c>
      <c r="N158" s="228" t="s">
        <v>41</v>
      </c>
      <c r="O158" s="90"/>
      <c r="P158" s="229">
        <f>O158*H158</f>
        <v>0</v>
      </c>
      <c r="Q158" s="229">
        <v>0.00059999999999999995</v>
      </c>
      <c r="R158" s="229">
        <f>Q158*H158</f>
        <v>0.0011999999999999999</v>
      </c>
      <c r="S158" s="229">
        <v>0</v>
      </c>
      <c r="T158" s="23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31" t="s">
        <v>120</v>
      </c>
      <c r="AT158" s="231" t="s">
        <v>116</v>
      </c>
      <c r="AU158" s="231" t="s">
        <v>112</v>
      </c>
      <c r="AY158" s="15" t="s">
        <v>113</v>
      </c>
      <c r="BE158" s="232">
        <f>IF(N158="základná",J158,0)</f>
        <v>0</v>
      </c>
      <c r="BF158" s="232">
        <f>IF(N158="znížená",J158,0)</f>
        <v>0</v>
      </c>
      <c r="BG158" s="232">
        <f>IF(N158="zákl. prenesená",J158,0)</f>
        <v>0</v>
      </c>
      <c r="BH158" s="232">
        <f>IF(N158="zníž. prenesená",J158,0)</f>
        <v>0</v>
      </c>
      <c r="BI158" s="232">
        <f>IF(N158="nulová",J158,0)</f>
        <v>0</v>
      </c>
      <c r="BJ158" s="15" t="s">
        <v>112</v>
      </c>
      <c r="BK158" s="232">
        <f>ROUND(I158*H158,2)</f>
        <v>0</v>
      </c>
      <c r="BL158" s="15" t="s">
        <v>120</v>
      </c>
      <c r="BM158" s="231" t="s">
        <v>256</v>
      </c>
    </row>
    <row r="159" s="2" customFormat="1" ht="21.75" customHeight="1">
      <c r="A159" s="36"/>
      <c r="B159" s="37"/>
      <c r="C159" s="219" t="s">
        <v>257</v>
      </c>
      <c r="D159" s="219" t="s">
        <v>116</v>
      </c>
      <c r="E159" s="220" t="s">
        <v>258</v>
      </c>
      <c r="F159" s="221" t="s">
        <v>259</v>
      </c>
      <c r="G159" s="222" t="s">
        <v>119</v>
      </c>
      <c r="H159" s="223">
        <v>1</v>
      </c>
      <c r="I159" s="224"/>
      <c r="J159" s="225">
        <f>ROUND(I159*H159,2)</f>
        <v>0</v>
      </c>
      <c r="K159" s="226"/>
      <c r="L159" s="42"/>
      <c r="M159" s="227" t="s">
        <v>1</v>
      </c>
      <c r="N159" s="228" t="s">
        <v>41</v>
      </c>
      <c r="O159" s="90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31" t="s">
        <v>120</v>
      </c>
      <c r="AT159" s="231" t="s">
        <v>116</v>
      </c>
      <c r="AU159" s="231" t="s">
        <v>112</v>
      </c>
      <c r="AY159" s="15" t="s">
        <v>113</v>
      </c>
      <c r="BE159" s="232">
        <f>IF(N159="základná",J159,0)</f>
        <v>0</v>
      </c>
      <c r="BF159" s="232">
        <f>IF(N159="znížená",J159,0)</f>
        <v>0</v>
      </c>
      <c r="BG159" s="232">
        <f>IF(N159="zákl. prenesená",J159,0)</f>
        <v>0</v>
      </c>
      <c r="BH159" s="232">
        <f>IF(N159="zníž. prenesená",J159,0)</f>
        <v>0</v>
      </c>
      <c r="BI159" s="232">
        <f>IF(N159="nulová",J159,0)</f>
        <v>0</v>
      </c>
      <c r="BJ159" s="15" t="s">
        <v>112</v>
      </c>
      <c r="BK159" s="232">
        <f>ROUND(I159*H159,2)</f>
        <v>0</v>
      </c>
      <c r="BL159" s="15" t="s">
        <v>120</v>
      </c>
      <c r="BM159" s="231" t="s">
        <v>260</v>
      </c>
    </row>
    <row r="160" s="2" customFormat="1" ht="24.15" customHeight="1">
      <c r="A160" s="36"/>
      <c r="B160" s="37"/>
      <c r="C160" s="233" t="s">
        <v>261</v>
      </c>
      <c r="D160" s="233" t="s">
        <v>122</v>
      </c>
      <c r="E160" s="234" t="s">
        <v>262</v>
      </c>
      <c r="F160" s="235" t="s">
        <v>263</v>
      </c>
      <c r="G160" s="236" t="s">
        <v>119</v>
      </c>
      <c r="H160" s="237">
        <v>1</v>
      </c>
      <c r="I160" s="238"/>
      <c r="J160" s="239">
        <f>ROUND(I160*H160,2)</f>
        <v>0</v>
      </c>
      <c r="K160" s="240"/>
      <c r="L160" s="241"/>
      <c r="M160" s="242" t="s">
        <v>1</v>
      </c>
      <c r="N160" s="243" t="s">
        <v>41</v>
      </c>
      <c r="O160" s="90"/>
      <c r="P160" s="229">
        <f>O160*H160</f>
        <v>0</v>
      </c>
      <c r="Q160" s="229">
        <v>0.002</v>
      </c>
      <c r="R160" s="229">
        <f>Q160*H160</f>
        <v>0.002</v>
      </c>
      <c r="S160" s="229">
        <v>0</v>
      </c>
      <c r="T160" s="23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31" t="s">
        <v>126</v>
      </c>
      <c r="AT160" s="231" t="s">
        <v>122</v>
      </c>
      <c r="AU160" s="231" t="s">
        <v>112</v>
      </c>
      <c r="AY160" s="15" t="s">
        <v>113</v>
      </c>
      <c r="BE160" s="232">
        <f>IF(N160="základná",J160,0)</f>
        <v>0</v>
      </c>
      <c r="BF160" s="232">
        <f>IF(N160="znížená",J160,0)</f>
        <v>0</v>
      </c>
      <c r="BG160" s="232">
        <f>IF(N160="zákl. prenesená",J160,0)</f>
        <v>0</v>
      </c>
      <c r="BH160" s="232">
        <f>IF(N160="zníž. prenesená",J160,0)</f>
        <v>0</v>
      </c>
      <c r="BI160" s="232">
        <f>IF(N160="nulová",J160,0)</f>
        <v>0</v>
      </c>
      <c r="BJ160" s="15" t="s">
        <v>112</v>
      </c>
      <c r="BK160" s="232">
        <f>ROUND(I160*H160,2)</f>
        <v>0</v>
      </c>
      <c r="BL160" s="15" t="s">
        <v>120</v>
      </c>
      <c r="BM160" s="231" t="s">
        <v>264</v>
      </c>
    </row>
    <row r="161" s="2" customFormat="1" ht="21.75" customHeight="1">
      <c r="A161" s="36"/>
      <c r="B161" s="37"/>
      <c r="C161" s="219" t="s">
        <v>265</v>
      </c>
      <c r="D161" s="219" t="s">
        <v>116</v>
      </c>
      <c r="E161" s="220" t="s">
        <v>266</v>
      </c>
      <c r="F161" s="221" t="s">
        <v>267</v>
      </c>
      <c r="G161" s="222" t="s">
        <v>195</v>
      </c>
      <c r="H161" s="223">
        <v>0.017999999999999999</v>
      </c>
      <c r="I161" s="224"/>
      <c r="J161" s="225">
        <f>ROUND(I161*H161,2)</f>
        <v>0</v>
      </c>
      <c r="K161" s="226"/>
      <c r="L161" s="42"/>
      <c r="M161" s="227" t="s">
        <v>1</v>
      </c>
      <c r="N161" s="228" t="s">
        <v>41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31" t="s">
        <v>120</v>
      </c>
      <c r="AT161" s="231" t="s">
        <v>116</v>
      </c>
      <c r="AU161" s="231" t="s">
        <v>112</v>
      </c>
      <c r="AY161" s="15" t="s">
        <v>113</v>
      </c>
      <c r="BE161" s="232">
        <f>IF(N161="základná",J161,0)</f>
        <v>0</v>
      </c>
      <c r="BF161" s="232">
        <f>IF(N161="znížená",J161,0)</f>
        <v>0</v>
      </c>
      <c r="BG161" s="232">
        <f>IF(N161="zákl. prenesená",J161,0)</f>
        <v>0</v>
      </c>
      <c r="BH161" s="232">
        <f>IF(N161="zníž. prenesená",J161,0)</f>
        <v>0</v>
      </c>
      <c r="BI161" s="232">
        <f>IF(N161="nulová",J161,0)</f>
        <v>0</v>
      </c>
      <c r="BJ161" s="15" t="s">
        <v>112</v>
      </c>
      <c r="BK161" s="232">
        <f>ROUND(I161*H161,2)</f>
        <v>0</v>
      </c>
      <c r="BL161" s="15" t="s">
        <v>120</v>
      </c>
      <c r="BM161" s="231" t="s">
        <v>268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269</v>
      </c>
      <c r="F162" s="217" t="s">
        <v>270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SUM(P163:P172)</f>
        <v>0</v>
      </c>
      <c r="Q162" s="211"/>
      <c r="R162" s="212">
        <f>SUM(R163:R172)</f>
        <v>0.13957030000000001</v>
      </c>
      <c r="S162" s="211"/>
      <c r="T162" s="213">
        <f>SUM(T163:T172)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112</v>
      </c>
      <c r="AT162" s="215" t="s">
        <v>74</v>
      </c>
      <c r="AU162" s="215" t="s">
        <v>83</v>
      </c>
      <c r="AY162" s="214" t="s">
        <v>113</v>
      </c>
      <c r="BK162" s="216">
        <f>SUM(BK163:BK172)</f>
        <v>0</v>
      </c>
    </row>
    <row r="163" s="2" customFormat="1" ht="21.75" customHeight="1">
      <c r="A163" s="36"/>
      <c r="B163" s="37"/>
      <c r="C163" s="219" t="s">
        <v>271</v>
      </c>
      <c r="D163" s="219" t="s">
        <v>116</v>
      </c>
      <c r="E163" s="220" t="s">
        <v>272</v>
      </c>
      <c r="F163" s="221" t="s">
        <v>273</v>
      </c>
      <c r="G163" s="222" t="s">
        <v>119</v>
      </c>
      <c r="H163" s="223">
        <v>1</v>
      </c>
      <c r="I163" s="224"/>
      <c r="J163" s="225">
        <f>ROUND(I163*H163,2)</f>
        <v>0</v>
      </c>
      <c r="K163" s="226"/>
      <c r="L163" s="42"/>
      <c r="M163" s="227" t="s">
        <v>1</v>
      </c>
      <c r="N163" s="228" t="s">
        <v>41</v>
      </c>
      <c r="O163" s="90"/>
      <c r="P163" s="229">
        <f>O163*H163</f>
        <v>0</v>
      </c>
      <c r="Q163" s="229">
        <v>2.0000000000000002E-05</v>
      </c>
      <c r="R163" s="229">
        <f>Q163*H163</f>
        <v>2.0000000000000002E-05</v>
      </c>
      <c r="S163" s="229">
        <v>0</v>
      </c>
      <c r="T163" s="23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31" t="s">
        <v>120</v>
      </c>
      <c r="AT163" s="231" t="s">
        <v>116</v>
      </c>
      <c r="AU163" s="231" t="s">
        <v>112</v>
      </c>
      <c r="AY163" s="15" t="s">
        <v>113</v>
      </c>
      <c r="BE163" s="232">
        <f>IF(N163="základná",J163,0)</f>
        <v>0</v>
      </c>
      <c r="BF163" s="232">
        <f>IF(N163="znížená",J163,0)</f>
        <v>0</v>
      </c>
      <c r="BG163" s="232">
        <f>IF(N163="zákl. prenesená",J163,0)</f>
        <v>0</v>
      </c>
      <c r="BH163" s="232">
        <f>IF(N163="zníž. prenesená",J163,0)</f>
        <v>0</v>
      </c>
      <c r="BI163" s="232">
        <f>IF(N163="nulová",J163,0)</f>
        <v>0</v>
      </c>
      <c r="BJ163" s="15" t="s">
        <v>112</v>
      </c>
      <c r="BK163" s="232">
        <f>ROUND(I163*H163,2)</f>
        <v>0</v>
      </c>
      <c r="BL163" s="15" t="s">
        <v>120</v>
      </c>
      <c r="BM163" s="231" t="s">
        <v>274</v>
      </c>
    </row>
    <row r="164" s="2" customFormat="1" ht="37.8" customHeight="1">
      <c r="A164" s="36"/>
      <c r="B164" s="37"/>
      <c r="C164" s="233" t="s">
        <v>275</v>
      </c>
      <c r="D164" s="233" t="s">
        <v>122</v>
      </c>
      <c r="E164" s="234" t="s">
        <v>276</v>
      </c>
      <c r="F164" s="235" t="s">
        <v>277</v>
      </c>
      <c r="G164" s="236" t="s">
        <v>119</v>
      </c>
      <c r="H164" s="237">
        <v>1</v>
      </c>
      <c r="I164" s="238"/>
      <c r="J164" s="239">
        <f>ROUND(I164*H164,2)</f>
        <v>0</v>
      </c>
      <c r="K164" s="240"/>
      <c r="L164" s="241"/>
      <c r="M164" s="242" t="s">
        <v>1</v>
      </c>
      <c r="N164" s="243" t="s">
        <v>41</v>
      </c>
      <c r="O164" s="90"/>
      <c r="P164" s="229">
        <f>O164*H164</f>
        <v>0</v>
      </c>
      <c r="Q164" s="229">
        <v>0.014489999999999999</v>
      </c>
      <c r="R164" s="229">
        <f>Q164*H164</f>
        <v>0.014489999999999999</v>
      </c>
      <c r="S164" s="229">
        <v>0</v>
      </c>
      <c r="T164" s="23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31" t="s">
        <v>126</v>
      </c>
      <c r="AT164" s="231" t="s">
        <v>122</v>
      </c>
      <c r="AU164" s="231" t="s">
        <v>112</v>
      </c>
      <c r="AY164" s="15" t="s">
        <v>113</v>
      </c>
      <c r="BE164" s="232">
        <f>IF(N164="základná",J164,0)</f>
        <v>0</v>
      </c>
      <c r="BF164" s="232">
        <f>IF(N164="znížená",J164,0)</f>
        <v>0</v>
      </c>
      <c r="BG164" s="232">
        <f>IF(N164="zákl. prenesená",J164,0)</f>
        <v>0</v>
      </c>
      <c r="BH164" s="232">
        <f>IF(N164="zníž. prenesená",J164,0)</f>
        <v>0</v>
      </c>
      <c r="BI164" s="232">
        <f>IF(N164="nulová",J164,0)</f>
        <v>0</v>
      </c>
      <c r="BJ164" s="15" t="s">
        <v>112</v>
      </c>
      <c r="BK164" s="232">
        <f>ROUND(I164*H164,2)</f>
        <v>0</v>
      </c>
      <c r="BL164" s="15" t="s">
        <v>120</v>
      </c>
      <c r="BM164" s="231" t="s">
        <v>278</v>
      </c>
    </row>
    <row r="165" s="2" customFormat="1" ht="33" customHeight="1">
      <c r="A165" s="36"/>
      <c r="B165" s="37"/>
      <c r="C165" s="219" t="s">
        <v>279</v>
      </c>
      <c r="D165" s="219" t="s">
        <v>116</v>
      </c>
      <c r="E165" s="220" t="s">
        <v>280</v>
      </c>
      <c r="F165" s="221" t="s">
        <v>281</v>
      </c>
      <c r="G165" s="222" t="s">
        <v>282</v>
      </c>
      <c r="H165" s="223">
        <v>62.229999999999997</v>
      </c>
      <c r="I165" s="224"/>
      <c r="J165" s="225">
        <f>ROUND(I165*H165,2)</f>
        <v>0</v>
      </c>
      <c r="K165" s="226"/>
      <c r="L165" s="42"/>
      <c r="M165" s="227" t="s">
        <v>1</v>
      </c>
      <c r="N165" s="228" t="s">
        <v>41</v>
      </c>
      <c r="O165" s="90"/>
      <c r="P165" s="229">
        <f>O165*H165</f>
        <v>0</v>
      </c>
      <c r="Q165" s="229">
        <v>0.0016100000000000001</v>
      </c>
      <c r="R165" s="229">
        <f>Q165*H165</f>
        <v>0.1001903</v>
      </c>
      <c r="S165" s="229">
        <v>0</v>
      </c>
      <c r="T165" s="23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31" t="s">
        <v>120</v>
      </c>
      <c r="AT165" s="231" t="s">
        <v>116</v>
      </c>
      <c r="AU165" s="231" t="s">
        <v>112</v>
      </c>
      <c r="AY165" s="15" t="s">
        <v>113</v>
      </c>
      <c r="BE165" s="232">
        <f>IF(N165="základná",J165,0)</f>
        <v>0</v>
      </c>
      <c r="BF165" s="232">
        <f>IF(N165="znížená",J165,0)</f>
        <v>0</v>
      </c>
      <c r="BG165" s="232">
        <f>IF(N165="zákl. prenesená",J165,0)</f>
        <v>0</v>
      </c>
      <c r="BH165" s="232">
        <f>IF(N165="zníž. prenesená",J165,0)</f>
        <v>0</v>
      </c>
      <c r="BI165" s="232">
        <f>IF(N165="nulová",J165,0)</f>
        <v>0</v>
      </c>
      <c r="BJ165" s="15" t="s">
        <v>112</v>
      </c>
      <c r="BK165" s="232">
        <f>ROUND(I165*H165,2)</f>
        <v>0</v>
      </c>
      <c r="BL165" s="15" t="s">
        <v>120</v>
      </c>
      <c r="BM165" s="231" t="s">
        <v>283</v>
      </c>
    </row>
    <row r="166" s="13" customFormat="1">
      <c r="A166" s="13"/>
      <c r="B166" s="244"/>
      <c r="C166" s="245"/>
      <c r="D166" s="246" t="s">
        <v>284</v>
      </c>
      <c r="E166" s="247" t="s">
        <v>1</v>
      </c>
      <c r="F166" s="248" t="s">
        <v>285</v>
      </c>
      <c r="G166" s="245"/>
      <c r="H166" s="249">
        <v>62.229999999999997</v>
      </c>
      <c r="I166" s="250"/>
      <c r="J166" s="245"/>
      <c r="K166" s="245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284</v>
      </c>
      <c r="AU166" s="255" t="s">
        <v>112</v>
      </c>
      <c r="AV166" s="13" t="s">
        <v>112</v>
      </c>
      <c r="AW166" s="13" t="s">
        <v>31</v>
      </c>
      <c r="AX166" s="13" t="s">
        <v>83</v>
      </c>
      <c r="AY166" s="255" t="s">
        <v>113</v>
      </c>
    </row>
    <row r="167" s="2" customFormat="1" ht="24.15" customHeight="1">
      <c r="A167" s="36"/>
      <c r="B167" s="37"/>
      <c r="C167" s="219" t="s">
        <v>286</v>
      </c>
      <c r="D167" s="219" t="s">
        <v>116</v>
      </c>
      <c r="E167" s="220" t="s">
        <v>287</v>
      </c>
      <c r="F167" s="221" t="s">
        <v>288</v>
      </c>
      <c r="G167" s="222" t="s">
        <v>119</v>
      </c>
      <c r="H167" s="223">
        <v>1</v>
      </c>
      <c r="I167" s="224"/>
      <c r="J167" s="225">
        <f>ROUND(I167*H167,2)</f>
        <v>0</v>
      </c>
      <c r="K167" s="226"/>
      <c r="L167" s="42"/>
      <c r="M167" s="227" t="s">
        <v>1</v>
      </c>
      <c r="N167" s="228" t="s">
        <v>41</v>
      </c>
      <c r="O167" s="90"/>
      <c r="P167" s="229">
        <f>O167*H167</f>
        <v>0</v>
      </c>
      <c r="Q167" s="229">
        <v>9.0000000000000006E-05</v>
      </c>
      <c r="R167" s="229">
        <f>Q167*H167</f>
        <v>9.0000000000000006E-05</v>
      </c>
      <c r="S167" s="229">
        <v>0</v>
      </c>
      <c r="T167" s="23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31" t="s">
        <v>120</v>
      </c>
      <c r="AT167" s="231" t="s">
        <v>116</v>
      </c>
      <c r="AU167" s="231" t="s">
        <v>112</v>
      </c>
      <c r="AY167" s="15" t="s">
        <v>113</v>
      </c>
      <c r="BE167" s="232">
        <f>IF(N167="základná",J167,0)</f>
        <v>0</v>
      </c>
      <c r="BF167" s="232">
        <f>IF(N167="znížená",J167,0)</f>
        <v>0</v>
      </c>
      <c r="BG167" s="232">
        <f>IF(N167="zákl. prenesená",J167,0)</f>
        <v>0</v>
      </c>
      <c r="BH167" s="232">
        <f>IF(N167="zníž. prenesená",J167,0)</f>
        <v>0</v>
      </c>
      <c r="BI167" s="232">
        <f>IF(N167="nulová",J167,0)</f>
        <v>0</v>
      </c>
      <c r="BJ167" s="15" t="s">
        <v>112</v>
      </c>
      <c r="BK167" s="232">
        <f>ROUND(I167*H167,2)</f>
        <v>0</v>
      </c>
      <c r="BL167" s="15" t="s">
        <v>120</v>
      </c>
      <c r="BM167" s="231" t="s">
        <v>289</v>
      </c>
    </row>
    <row r="168" s="2" customFormat="1" ht="37.8" customHeight="1">
      <c r="A168" s="36"/>
      <c r="B168" s="37"/>
      <c r="C168" s="233" t="s">
        <v>290</v>
      </c>
      <c r="D168" s="233" t="s">
        <v>122</v>
      </c>
      <c r="E168" s="234" t="s">
        <v>291</v>
      </c>
      <c r="F168" s="235" t="s">
        <v>292</v>
      </c>
      <c r="G168" s="236" t="s">
        <v>119</v>
      </c>
      <c r="H168" s="237">
        <v>1</v>
      </c>
      <c r="I168" s="238"/>
      <c r="J168" s="239">
        <f>ROUND(I168*H168,2)</f>
        <v>0</v>
      </c>
      <c r="K168" s="240"/>
      <c r="L168" s="241"/>
      <c r="M168" s="242" t="s">
        <v>1</v>
      </c>
      <c r="N168" s="243" t="s">
        <v>41</v>
      </c>
      <c r="O168" s="90"/>
      <c r="P168" s="229">
        <f>O168*H168</f>
        <v>0</v>
      </c>
      <c r="Q168" s="229">
        <v>0.0049300000000000004</v>
      </c>
      <c r="R168" s="229">
        <f>Q168*H168</f>
        <v>0.0049300000000000004</v>
      </c>
      <c r="S168" s="229">
        <v>0</v>
      </c>
      <c r="T168" s="23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31" t="s">
        <v>126</v>
      </c>
      <c r="AT168" s="231" t="s">
        <v>122</v>
      </c>
      <c r="AU168" s="231" t="s">
        <v>112</v>
      </c>
      <c r="AY168" s="15" t="s">
        <v>113</v>
      </c>
      <c r="BE168" s="232">
        <f>IF(N168="základná",J168,0)</f>
        <v>0</v>
      </c>
      <c r="BF168" s="232">
        <f>IF(N168="znížená",J168,0)</f>
        <v>0</v>
      </c>
      <c r="BG168" s="232">
        <f>IF(N168="zákl. prenesená",J168,0)</f>
        <v>0</v>
      </c>
      <c r="BH168" s="232">
        <f>IF(N168="zníž. prenesená",J168,0)</f>
        <v>0</v>
      </c>
      <c r="BI168" s="232">
        <f>IF(N168="nulová",J168,0)</f>
        <v>0</v>
      </c>
      <c r="BJ168" s="15" t="s">
        <v>112</v>
      </c>
      <c r="BK168" s="232">
        <f>ROUND(I168*H168,2)</f>
        <v>0</v>
      </c>
      <c r="BL168" s="15" t="s">
        <v>120</v>
      </c>
      <c r="BM168" s="231" t="s">
        <v>293</v>
      </c>
    </row>
    <row r="169" s="2" customFormat="1" ht="24.15" customHeight="1">
      <c r="A169" s="36"/>
      <c r="B169" s="37"/>
      <c r="C169" s="233" t="s">
        <v>294</v>
      </c>
      <c r="D169" s="233" t="s">
        <v>122</v>
      </c>
      <c r="E169" s="234" t="s">
        <v>295</v>
      </c>
      <c r="F169" s="235" t="s">
        <v>296</v>
      </c>
      <c r="G169" s="236" t="s">
        <v>119</v>
      </c>
      <c r="H169" s="237">
        <v>1</v>
      </c>
      <c r="I169" s="238"/>
      <c r="J169" s="239">
        <f>ROUND(I169*H169,2)</f>
        <v>0</v>
      </c>
      <c r="K169" s="240"/>
      <c r="L169" s="241"/>
      <c r="M169" s="242" t="s">
        <v>1</v>
      </c>
      <c r="N169" s="243" t="s">
        <v>41</v>
      </c>
      <c r="O169" s="90"/>
      <c r="P169" s="229">
        <f>O169*H169</f>
        <v>0</v>
      </c>
      <c r="Q169" s="229">
        <v>0.00063000000000000003</v>
      </c>
      <c r="R169" s="229">
        <f>Q169*H169</f>
        <v>0.00063000000000000003</v>
      </c>
      <c r="S169" s="229">
        <v>0</v>
      </c>
      <c r="T169" s="23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31" t="s">
        <v>126</v>
      </c>
      <c r="AT169" s="231" t="s">
        <v>122</v>
      </c>
      <c r="AU169" s="231" t="s">
        <v>112</v>
      </c>
      <c r="AY169" s="15" t="s">
        <v>113</v>
      </c>
      <c r="BE169" s="232">
        <f>IF(N169="základná",J169,0)</f>
        <v>0</v>
      </c>
      <c r="BF169" s="232">
        <f>IF(N169="znížená",J169,0)</f>
        <v>0</v>
      </c>
      <c r="BG169" s="232">
        <f>IF(N169="zákl. prenesená",J169,0)</f>
        <v>0</v>
      </c>
      <c r="BH169" s="232">
        <f>IF(N169="zníž. prenesená",J169,0)</f>
        <v>0</v>
      </c>
      <c r="BI169" s="232">
        <f>IF(N169="nulová",J169,0)</f>
        <v>0</v>
      </c>
      <c r="BJ169" s="15" t="s">
        <v>112</v>
      </c>
      <c r="BK169" s="232">
        <f>ROUND(I169*H169,2)</f>
        <v>0</v>
      </c>
      <c r="BL169" s="15" t="s">
        <v>120</v>
      </c>
      <c r="BM169" s="231" t="s">
        <v>297</v>
      </c>
    </row>
    <row r="170" s="2" customFormat="1" ht="21.75" customHeight="1">
      <c r="A170" s="36"/>
      <c r="B170" s="37"/>
      <c r="C170" s="219" t="s">
        <v>298</v>
      </c>
      <c r="D170" s="219" t="s">
        <v>116</v>
      </c>
      <c r="E170" s="220" t="s">
        <v>299</v>
      </c>
      <c r="F170" s="221" t="s">
        <v>300</v>
      </c>
      <c r="G170" s="222" t="s">
        <v>119</v>
      </c>
      <c r="H170" s="223">
        <v>1</v>
      </c>
      <c r="I170" s="224"/>
      <c r="J170" s="225">
        <f>ROUND(I170*H170,2)</f>
        <v>0</v>
      </c>
      <c r="K170" s="226"/>
      <c r="L170" s="42"/>
      <c r="M170" s="227" t="s">
        <v>1</v>
      </c>
      <c r="N170" s="228" t="s">
        <v>41</v>
      </c>
      <c r="O170" s="90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31" t="s">
        <v>120</v>
      </c>
      <c r="AT170" s="231" t="s">
        <v>116</v>
      </c>
      <c r="AU170" s="231" t="s">
        <v>112</v>
      </c>
      <c r="AY170" s="15" t="s">
        <v>113</v>
      </c>
      <c r="BE170" s="232">
        <f>IF(N170="základná",J170,0)</f>
        <v>0</v>
      </c>
      <c r="BF170" s="232">
        <f>IF(N170="znížená",J170,0)</f>
        <v>0</v>
      </c>
      <c r="BG170" s="232">
        <f>IF(N170="zákl. prenesená",J170,0)</f>
        <v>0</v>
      </c>
      <c r="BH170" s="232">
        <f>IF(N170="zníž. prenesená",J170,0)</f>
        <v>0</v>
      </c>
      <c r="BI170" s="232">
        <f>IF(N170="nulová",J170,0)</f>
        <v>0</v>
      </c>
      <c r="BJ170" s="15" t="s">
        <v>112</v>
      </c>
      <c r="BK170" s="232">
        <f>ROUND(I170*H170,2)</f>
        <v>0</v>
      </c>
      <c r="BL170" s="15" t="s">
        <v>120</v>
      </c>
      <c r="BM170" s="231" t="s">
        <v>301</v>
      </c>
    </row>
    <row r="171" s="2" customFormat="1" ht="37.8" customHeight="1">
      <c r="A171" s="36"/>
      <c r="B171" s="37"/>
      <c r="C171" s="233" t="s">
        <v>302</v>
      </c>
      <c r="D171" s="233" t="s">
        <v>122</v>
      </c>
      <c r="E171" s="234" t="s">
        <v>303</v>
      </c>
      <c r="F171" s="235" t="s">
        <v>304</v>
      </c>
      <c r="G171" s="236" t="s">
        <v>119</v>
      </c>
      <c r="H171" s="237">
        <v>1</v>
      </c>
      <c r="I171" s="238"/>
      <c r="J171" s="239">
        <f>ROUND(I171*H171,2)</f>
        <v>0</v>
      </c>
      <c r="K171" s="240"/>
      <c r="L171" s="241"/>
      <c r="M171" s="242" t="s">
        <v>1</v>
      </c>
      <c r="N171" s="243" t="s">
        <v>41</v>
      </c>
      <c r="O171" s="90"/>
      <c r="P171" s="229">
        <f>O171*H171</f>
        <v>0</v>
      </c>
      <c r="Q171" s="229">
        <v>0.019220000000000001</v>
      </c>
      <c r="R171" s="229">
        <f>Q171*H171</f>
        <v>0.019220000000000001</v>
      </c>
      <c r="S171" s="229">
        <v>0</v>
      </c>
      <c r="T171" s="23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31" t="s">
        <v>126</v>
      </c>
      <c r="AT171" s="231" t="s">
        <v>122</v>
      </c>
      <c r="AU171" s="231" t="s">
        <v>112</v>
      </c>
      <c r="AY171" s="15" t="s">
        <v>113</v>
      </c>
      <c r="BE171" s="232">
        <f>IF(N171="základná",J171,0)</f>
        <v>0</v>
      </c>
      <c r="BF171" s="232">
        <f>IF(N171="znížená",J171,0)</f>
        <v>0</v>
      </c>
      <c r="BG171" s="232">
        <f>IF(N171="zákl. prenesená",J171,0)</f>
        <v>0</v>
      </c>
      <c r="BH171" s="232">
        <f>IF(N171="zníž. prenesená",J171,0)</f>
        <v>0</v>
      </c>
      <c r="BI171" s="232">
        <f>IF(N171="nulová",J171,0)</f>
        <v>0</v>
      </c>
      <c r="BJ171" s="15" t="s">
        <v>112</v>
      </c>
      <c r="BK171" s="232">
        <f>ROUND(I171*H171,2)</f>
        <v>0</v>
      </c>
      <c r="BL171" s="15" t="s">
        <v>120</v>
      </c>
      <c r="BM171" s="231" t="s">
        <v>305</v>
      </c>
    </row>
    <row r="172" s="2" customFormat="1" ht="24.15" customHeight="1">
      <c r="A172" s="36"/>
      <c r="B172" s="37"/>
      <c r="C172" s="219" t="s">
        <v>306</v>
      </c>
      <c r="D172" s="219" t="s">
        <v>116</v>
      </c>
      <c r="E172" s="220" t="s">
        <v>307</v>
      </c>
      <c r="F172" s="221" t="s">
        <v>308</v>
      </c>
      <c r="G172" s="222" t="s">
        <v>195</v>
      </c>
      <c r="H172" s="223">
        <v>0.14000000000000001</v>
      </c>
      <c r="I172" s="224"/>
      <c r="J172" s="225">
        <f>ROUND(I172*H172,2)</f>
        <v>0</v>
      </c>
      <c r="K172" s="226"/>
      <c r="L172" s="42"/>
      <c r="M172" s="256" t="s">
        <v>1</v>
      </c>
      <c r="N172" s="257" t="s">
        <v>41</v>
      </c>
      <c r="O172" s="258"/>
      <c r="P172" s="259">
        <f>O172*H172</f>
        <v>0</v>
      </c>
      <c r="Q172" s="259">
        <v>0</v>
      </c>
      <c r="R172" s="259">
        <f>Q172*H172</f>
        <v>0</v>
      </c>
      <c r="S172" s="259">
        <v>0</v>
      </c>
      <c r="T172" s="26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31" t="s">
        <v>120</v>
      </c>
      <c r="AT172" s="231" t="s">
        <v>116</v>
      </c>
      <c r="AU172" s="231" t="s">
        <v>112</v>
      </c>
      <c r="AY172" s="15" t="s">
        <v>113</v>
      </c>
      <c r="BE172" s="232">
        <f>IF(N172="základná",J172,0)</f>
        <v>0</v>
      </c>
      <c r="BF172" s="232">
        <f>IF(N172="znížená",J172,0)</f>
        <v>0</v>
      </c>
      <c r="BG172" s="232">
        <f>IF(N172="zákl. prenesená",J172,0)</f>
        <v>0</v>
      </c>
      <c r="BH172" s="232">
        <f>IF(N172="zníž. prenesená",J172,0)</f>
        <v>0</v>
      </c>
      <c r="BI172" s="232">
        <f>IF(N172="nulová",J172,0)</f>
        <v>0</v>
      </c>
      <c r="BJ172" s="15" t="s">
        <v>112</v>
      </c>
      <c r="BK172" s="232">
        <f>ROUND(I172*H172,2)</f>
        <v>0</v>
      </c>
      <c r="BL172" s="15" t="s">
        <v>120</v>
      </c>
      <c r="BM172" s="231" t="s">
        <v>309</v>
      </c>
    </row>
    <row r="173" s="2" customFormat="1" ht="6.96" customHeight="1">
      <c r="A173" s="36"/>
      <c r="B173" s="65"/>
      <c r="C173" s="66"/>
      <c r="D173" s="66"/>
      <c r="E173" s="66"/>
      <c r="F173" s="66"/>
      <c r="G173" s="66"/>
      <c r="H173" s="66"/>
      <c r="I173" s="66"/>
      <c r="J173" s="66"/>
      <c r="K173" s="66"/>
      <c r="L173" s="42"/>
      <c r="M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</row>
  </sheetData>
  <sheetProtection sheet="1" autoFilter="0" formatColumns="0" formatRows="0" objects="1" scenarios="1" spinCount="100000" saltValue="Inq0Dq9qMiD8F2Xclk//CVhwKGBGG5VZ94Ia99U6OEGoBdMVIKEeOf7OheMRq3osRbr7/cfQEWZox4J+q/aL0g==" hashValue="u5jehNj3J88e/vdCiCWFddeUYBynSOUDCyTQOyD47E20UMu3tQtTOicXWgTfrOf83sH2Wyq7nzNY5BrPqtMBXA==" algorithmName="SHA-512" password="CC35"/>
  <autoFilter ref="C120:K17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Zdeno-THINK\Zdeno</dc:creator>
  <cp:lastModifiedBy>Zdeno-THINK\Zdeno</cp:lastModifiedBy>
  <dcterms:created xsi:type="dcterms:W3CDTF">2022-05-06T07:07:30Z</dcterms:created>
  <dcterms:modified xsi:type="dcterms:W3CDTF">2022-05-06T07:07:37Z</dcterms:modified>
</cp:coreProperties>
</file>