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ula\Documents\MSÚ\OVaR -Odbor investičnej výstavby a rozvoja\Projekty\Tržnica\OC\VO realizácia\"/>
    </mc:Choice>
  </mc:AlternateContent>
  <xr:revisionPtr revIDLastSave="0" documentId="13_ncr:1_{53D82E9F-EE60-4B67-82B1-A1E65D748D2E}" xr6:coauthVersionLast="36" xr6:coauthVersionMax="36" xr10:uidLastSave="{00000000-0000-0000-0000-000000000000}"/>
  <bookViews>
    <workbookView xWindow="0" yWindow="0" windowWidth="28800" windowHeight="12720" xr2:uid="{69D1FCB1-6A23-4493-85D4-BA9384B7E3E6}"/>
  </bookViews>
  <sheets>
    <sheet name="I. etapa - Búracie práce ..." sheetId="1" r:id="rId1"/>
  </sheets>
  <externalReferences>
    <externalReference r:id="rId2"/>
  </externalReferences>
  <definedNames>
    <definedName name="_xlnm._FilterDatabase" localSheetId="0" hidden="1">'I. etapa - Búracie práce ...'!$C$134:$K$333</definedName>
    <definedName name="_xlnm.Print_Titles" localSheetId="0">'I. etapa - Búracie práce ...'!$134:$134</definedName>
    <definedName name="_xlnm.Print_Area" localSheetId="0">'I. etapa - Búracie práce ...'!$C$4:$J$76,'I. etapa - Búracie práce ...'!$C$118:$J$333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333" i="1" l="1"/>
  <c r="BK332" i="1" s="1"/>
  <c r="J332" i="1" s="1"/>
  <c r="J111" i="1" s="1"/>
  <c r="BI333" i="1"/>
  <c r="BH333" i="1"/>
  <c r="BG333" i="1"/>
  <c r="BF333" i="1"/>
  <c r="BE333" i="1"/>
  <c r="T333" i="1"/>
  <c r="R333" i="1"/>
  <c r="R332" i="1" s="1"/>
  <c r="P333" i="1"/>
  <c r="P332" i="1" s="1"/>
  <c r="J333" i="1"/>
  <c r="T332" i="1"/>
  <c r="BK299" i="1"/>
  <c r="BK298" i="1" s="1"/>
  <c r="J298" i="1" s="1"/>
  <c r="J110" i="1" s="1"/>
  <c r="BI299" i="1"/>
  <c r="BH299" i="1"/>
  <c r="BG299" i="1"/>
  <c r="BF299" i="1"/>
  <c r="BE299" i="1"/>
  <c r="T299" i="1"/>
  <c r="R299" i="1"/>
  <c r="P299" i="1"/>
  <c r="P298" i="1" s="1"/>
  <c r="J299" i="1"/>
  <c r="T298" i="1"/>
  <c r="R298" i="1"/>
  <c r="BK291" i="1"/>
  <c r="BK290" i="1" s="1"/>
  <c r="J290" i="1" s="1"/>
  <c r="J109" i="1" s="1"/>
  <c r="BI291" i="1"/>
  <c r="BH291" i="1"/>
  <c r="BG291" i="1"/>
  <c r="BE291" i="1"/>
  <c r="T291" i="1"/>
  <c r="T290" i="1" s="1"/>
  <c r="R291" i="1"/>
  <c r="P291" i="1"/>
  <c r="J291" i="1"/>
  <c r="BF291" i="1" s="1"/>
  <c r="R290" i="1"/>
  <c r="P290" i="1"/>
  <c r="BK286" i="1"/>
  <c r="BI286" i="1"/>
  <c r="BH286" i="1"/>
  <c r="BG286" i="1"/>
  <c r="BE286" i="1"/>
  <c r="T286" i="1"/>
  <c r="R286" i="1"/>
  <c r="P286" i="1"/>
  <c r="J286" i="1"/>
  <c r="BF286" i="1" s="1"/>
  <c r="BK282" i="1"/>
  <c r="BI282" i="1"/>
  <c r="BH282" i="1"/>
  <c r="BG282" i="1"/>
  <c r="BF282" i="1"/>
  <c r="BE282" i="1"/>
  <c r="T282" i="1"/>
  <c r="R282" i="1"/>
  <c r="P282" i="1"/>
  <c r="J282" i="1"/>
  <c r="BK278" i="1"/>
  <c r="BI278" i="1"/>
  <c r="BH278" i="1"/>
  <c r="BG278" i="1"/>
  <c r="BE278" i="1"/>
  <c r="T278" i="1"/>
  <c r="R278" i="1"/>
  <c r="P278" i="1"/>
  <c r="J278" i="1"/>
  <c r="BF278" i="1" s="1"/>
  <c r="BK276" i="1"/>
  <c r="BI276" i="1"/>
  <c r="BH276" i="1"/>
  <c r="BG276" i="1"/>
  <c r="BF276" i="1"/>
  <c r="BE276" i="1"/>
  <c r="T276" i="1"/>
  <c r="R276" i="1"/>
  <c r="P276" i="1"/>
  <c r="P270" i="1" s="1"/>
  <c r="J276" i="1"/>
  <c r="BK271" i="1"/>
  <c r="BI271" i="1"/>
  <c r="BH271" i="1"/>
  <c r="BG271" i="1"/>
  <c r="BE271" i="1"/>
  <c r="T271" i="1"/>
  <c r="T270" i="1" s="1"/>
  <c r="R271" i="1"/>
  <c r="R270" i="1" s="1"/>
  <c r="P271" i="1"/>
  <c r="J271" i="1"/>
  <c r="BF271" i="1" s="1"/>
  <c r="BK270" i="1"/>
  <c r="J270" i="1" s="1"/>
  <c r="J108" i="1" s="1"/>
  <c r="BK261" i="1"/>
  <c r="BK260" i="1" s="1"/>
  <c r="J260" i="1" s="1"/>
  <c r="J107" i="1" s="1"/>
  <c r="BI261" i="1"/>
  <c r="BH261" i="1"/>
  <c r="BG261" i="1"/>
  <c r="BF261" i="1"/>
  <c r="BE261" i="1"/>
  <c r="T261" i="1"/>
  <c r="R261" i="1"/>
  <c r="R260" i="1" s="1"/>
  <c r="P261" i="1"/>
  <c r="P260" i="1" s="1"/>
  <c r="J261" i="1"/>
  <c r="T260" i="1"/>
  <c r="BK254" i="1"/>
  <c r="BI254" i="1"/>
  <c r="BH254" i="1"/>
  <c r="BG254" i="1"/>
  <c r="BF254" i="1"/>
  <c r="BE254" i="1"/>
  <c r="T254" i="1"/>
  <c r="R254" i="1"/>
  <c r="P254" i="1"/>
  <c r="J254" i="1"/>
  <c r="BK248" i="1"/>
  <c r="BI248" i="1"/>
  <c r="BH248" i="1"/>
  <c r="BG248" i="1"/>
  <c r="BE248" i="1"/>
  <c r="T248" i="1"/>
  <c r="R248" i="1"/>
  <c r="P248" i="1"/>
  <c r="J248" i="1"/>
  <c r="BF248" i="1" s="1"/>
  <c r="BK244" i="1"/>
  <c r="BI244" i="1"/>
  <c r="BH244" i="1"/>
  <c r="BG244" i="1"/>
  <c r="BE244" i="1"/>
  <c r="T244" i="1"/>
  <c r="T243" i="1" s="1"/>
  <c r="R244" i="1"/>
  <c r="P244" i="1"/>
  <c r="P243" i="1" s="1"/>
  <c r="J244" i="1"/>
  <c r="BF244" i="1" s="1"/>
  <c r="R243" i="1"/>
  <c r="BK241" i="1"/>
  <c r="BK240" i="1" s="1"/>
  <c r="J240" i="1" s="1"/>
  <c r="J104" i="1" s="1"/>
  <c r="BI241" i="1"/>
  <c r="BH241" i="1"/>
  <c r="BG241" i="1"/>
  <c r="BE241" i="1"/>
  <c r="T241" i="1"/>
  <c r="T240" i="1" s="1"/>
  <c r="R241" i="1"/>
  <c r="P241" i="1"/>
  <c r="P240" i="1" s="1"/>
  <c r="J241" i="1"/>
  <c r="BF241" i="1" s="1"/>
  <c r="R240" i="1"/>
  <c r="BK239" i="1"/>
  <c r="BI239" i="1"/>
  <c r="BH239" i="1"/>
  <c r="BG239" i="1"/>
  <c r="BE239" i="1"/>
  <c r="T239" i="1"/>
  <c r="R239" i="1"/>
  <c r="P239" i="1"/>
  <c r="J239" i="1"/>
  <c r="BF239" i="1" s="1"/>
  <c r="BK238" i="1"/>
  <c r="BI238" i="1"/>
  <c r="BH238" i="1"/>
  <c r="BG238" i="1"/>
  <c r="BF238" i="1"/>
  <c r="BE238" i="1"/>
  <c r="T238" i="1"/>
  <c r="R238" i="1"/>
  <c r="P238" i="1"/>
  <c r="J238" i="1"/>
  <c r="BK235" i="1"/>
  <c r="BI235" i="1"/>
  <c r="BH235" i="1"/>
  <c r="BG235" i="1"/>
  <c r="BE235" i="1"/>
  <c r="T235" i="1"/>
  <c r="R235" i="1"/>
  <c r="P235" i="1"/>
  <c r="J235" i="1"/>
  <c r="BF235" i="1" s="1"/>
  <c r="BK234" i="1"/>
  <c r="BI234" i="1"/>
  <c r="BH234" i="1"/>
  <c r="BG234" i="1"/>
  <c r="BF234" i="1"/>
  <c r="BE234" i="1"/>
  <c r="T234" i="1"/>
  <c r="R234" i="1"/>
  <c r="P234" i="1"/>
  <c r="J234" i="1"/>
  <c r="BK231" i="1"/>
  <c r="BI231" i="1"/>
  <c r="BH231" i="1"/>
  <c r="BG231" i="1"/>
  <c r="BE231" i="1"/>
  <c r="T231" i="1"/>
  <c r="R231" i="1"/>
  <c r="P231" i="1"/>
  <c r="J231" i="1"/>
  <c r="BF231" i="1" s="1"/>
  <c r="BK230" i="1"/>
  <c r="BI230" i="1"/>
  <c r="BH230" i="1"/>
  <c r="BG230" i="1"/>
  <c r="BF230" i="1"/>
  <c r="BE230" i="1"/>
  <c r="T230" i="1"/>
  <c r="R230" i="1"/>
  <c r="P230" i="1"/>
  <c r="J230" i="1"/>
  <c r="BK229" i="1"/>
  <c r="BI229" i="1"/>
  <c r="BH229" i="1"/>
  <c r="BG229" i="1"/>
  <c r="BE229" i="1"/>
  <c r="T229" i="1"/>
  <c r="R229" i="1"/>
  <c r="P229" i="1"/>
  <c r="J229" i="1"/>
  <c r="BF229" i="1" s="1"/>
  <c r="BK228" i="1"/>
  <c r="BI228" i="1"/>
  <c r="BH228" i="1"/>
  <c r="BG228" i="1"/>
  <c r="BE228" i="1"/>
  <c r="T228" i="1"/>
  <c r="R228" i="1"/>
  <c r="P228" i="1"/>
  <c r="J228" i="1"/>
  <c r="BF228" i="1" s="1"/>
  <c r="BK224" i="1"/>
  <c r="BI224" i="1"/>
  <c r="BH224" i="1"/>
  <c r="BG224" i="1"/>
  <c r="BE224" i="1"/>
  <c r="T224" i="1"/>
  <c r="R224" i="1"/>
  <c r="P224" i="1"/>
  <c r="J224" i="1"/>
  <c r="BF224" i="1" s="1"/>
  <c r="BK216" i="1"/>
  <c r="BI216" i="1"/>
  <c r="BH216" i="1"/>
  <c r="BG216" i="1"/>
  <c r="BE216" i="1"/>
  <c r="T216" i="1"/>
  <c r="R216" i="1"/>
  <c r="P216" i="1"/>
  <c r="J216" i="1"/>
  <c r="BF216" i="1" s="1"/>
  <c r="BK215" i="1"/>
  <c r="BI215" i="1"/>
  <c r="BH215" i="1"/>
  <c r="BG215" i="1"/>
  <c r="BE215" i="1"/>
  <c r="T215" i="1"/>
  <c r="R215" i="1"/>
  <c r="P215" i="1"/>
  <c r="J215" i="1"/>
  <c r="BF215" i="1" s="1"/>
  <c r="BK212" i="1"/>
  <c r="BI212" i="1"/>
  <c r="BH212" i="1"/>
  <c r="BG212" i="1"/>
  <c r="BF212" i="1"/>
  <c r="BE212" i="1"/>
  <c r="T212" i="1"/>
  <c r="R212" i="1"/>
  <c r="P212" i="1"/>
  <c r="J212" i="1"/>
  <c r="BK206" i="1"/>
  <c r="BI206" i="1"/>
  <c r="BH206" i="1"/>
  <c r="BG206" i="1"/>
  <c r="BE206" i="1"/>
  <c r="T206" i="1"/>
  <c r="R206" i="1"/>
  <c r="P206" i="1"/>
  <c r="J206" i="1"/>
  <c r="BF206" i="1" s="1"/>
  <c r="BK200" i="1"/>
  <c r="BI200" i="1"/>
  <c r="BH200" i="1"/>
  <c r="BG200" i="1"/>
  <c r="BF200" i="1"/>
  <c r="BE200" i="1"/>
  <c r="T200" i="1"/>
  <c r="R200" i="1"/>
  <c r="P200" i="1"/>
  <c r="J200" i="1"/>
  <c r="BK194" i="1"/>
  <c r="BI194" i="1"/>
  <c r="BH194" i="1"/>
  <c r="BG194" i="1"/>
  <c r="BE194" i="1"/>
  <c r="T194" i="1"/>
  <c r="R194" i="1"/>
  <c r="P194" i="1"/>
  <c r="J194" i="1"/>
  <c r="BF194" i="1" s="1"/>
  <c r="BK183" i="1"/>
  <c r="BI183" i="1"/>
  <c r="BH183" i="1"/>
  <c r="BG183" i="1"/>
  <c r="BE183" i="1"/>
  <c r="T183" i="1"/>
  <c r="R183" i="1"/>
  <c r="P183" i="1"/>
  <c r="J183" i="1"/>
  <c r="BF183" i="1" s="1"/>
  <c r="BK179" i="1"/>
  <c r="BI179" i="1"/>
  <c r="BH179" i="1"/>
  <c r="BG179" i="1"/>
  <c r="BE179" i="1"/>
  <c r="T179" i="1"/>
  <c r="R179" i="1"/>
  <c r="P179" i="1"/>
  <c r="J179" i="1"/>
  <c r="BF179" i="1" s="1"/>
  <c r="BK167" i="1"/>
  <c r="BI167" i="1"/>
  <c r="BH167" i="1"/>
  <c r="BG167" i="1"/>
  <c r="BE167" i="1"/>
  <c r="T167" i="1"/>
  <c r="R167" i="1"/>
  <c r="P167" i="1"/>
  <c r="J167" i="1"/>
  <c r="BF167" i="1" s="1"/>
  <c r="BK165" i="1"/>
  <c r="BI165" i="1"/>
  <c r="BH165" i="1"/>
  <c r="BG165" i="1"/>
  <c r="BE165" i="1"/>
  <c r="T165" i="1"/>
  <c r="R165" i="1"/>
  <c r="P165" i="1"/>
  <c r="J165" i="1"/>
  <c r="BF165" i="1" s="1"/>
  <c r="BK164" i="1"/>
  <c r="BI164" i="1"/>
  <c r="BH164" i="1"/>
  <c r="BG164" i="1"/>
  <c r="BF164" i="1"/>
  <c r="BE164" i="1"/>
  <c r="T164" i="1"/>
  <c r="R164" i="1"/>
  <c r="P164" i="1"/>
  <c r="J164" i="1"/>
  <c r="BK161" i="1"/>
  <c r="BI161" i="1"/>
  <c r="BH161" i="1"/>
  <c r="BG161" i="1"/>
  <c r="BE161" i="1"/>
  <c r="T161" i="1"/>
  <c r="R161" i="1"/>
  <c r="P161" i="1"/>
  <c r="J161" i="1"/>
  <c r="BF161" i="1" s="1"/>
  <c r="BK159" i="1"/>
  <c r="BI159" i="1"/>
  <c r="BH159" i="1"/>
  <c r="BG159" i="1"/>
  <c r="BE159" i="1"/>
  <c r="T159" i="1"/>
  <c r="R159" i="1"/>
  <c r="P159" i="1"/>
  <c r="J159" i="1"/>
  <c r="BF159" i="1" s="1"/>
  <c r="BK156" i="1"/>
  <c r="BI156" i="1"/>
  <c r="BH156" i="1"/>
  <c r="BG156" i="1"/>
  <c r="F39" i="1" s="1"/>
  <c r="BE156" i="1"/>
  <c r="T156" i="1"/>
  <c r="R156" i="1"/>
  <c r="P156" i="1"/>
  <c r="J156" i="1"/>
  <c r="BF156" i="1" s="1"/>
  <c r="BK152" i="1"/>
  <c r="BI152" i="1"/>
  <c r="BH152" i="1"/>
  <c r="BG152" i="1"/>
  <c r="BE152" i="1"/>
  <c r="T152" i="1"/>
  <c r="R152" i="1"/>
  <c r="P152" i="1"/>
  <c r="J152" i="1"/>
  <c r="BF152" i="1" s="1"/>
  <c r="BK148" i="1"/>
  <c r="BK147" i="1" s="1"/>
  <c r="J147" i="1" s="1"/>
  <c r="J103" i="1" s="1"/>
  <c r="BI148" i="1"/>
  <c r="BH148" i="1"/>
  <c r="BG148" i="1"/>
  <c r="BE148" i="1"/>
  <c r="T148" i="1"/>
  <c r="T147" i="1" s="1"/>
  <c r="R148" i="1"/>
  <c r="R147" i="1" s="1"/>
  <c r="P148" i="1"/>
  <c r="J148" i="1"/>
  <c r="BF148" i="1" s="1"/>
  <c r="P147" i="1"/>
  <c r="BK145" i="1"/>
  <c r="BI145" i="1"/>
  <c r="BH145" i="1"/>
  <c r="BG145" i="1"/>
  <c r="BE145" i="1"/>
  <c r="T145" i="1"/>
  <c r="R145" i="1"/>
  <c r="P145" i="1"/>
  <c r="J145" i="1"/>
  <c r="BF145" i="1" s="1"/>
  <c r="BK143" i="1"/>
  <c r="BI143" i="1"/>
  <c r="BH143" i="1"/>
  <c r="BG143" i="1"/>
  <c r="BE143" i="1"/>
  <c r="T143" i="1"/>
  <c r="R143" i="1"/>
  <c r="P143" i="1"/>
  <c r="J143" i="1"/>
  <c r="BF143" i="1" s="1"/>
  <c r="BK138" i="1"/>
  <c r="BI138" i="1"/>
  <c r="BH138" i="1"/>
  <c r="BG138" i="1"/>
  <c r="BF138" i="1"/>
  <c r="BE138" i="1"/>
  <c r="T138" i="1"/>
  <c r="T137" i="1" s="1"/>
  <c r="R138" i="1"/>
  <c r="R137" i="1" s="1"/>
  <c r="R136" i="1" s="1"/>
  <c r="P138" i="1"/>
  <c r="P137" i="1" s="1"/>
  <c r="P136" i="1" s="1"/>
  <c r="J138" i="1"/>
  <c r="J132" i="1"/>
  <c r="J131" i="1"/>
  <c r="F131" i="1"/>
  <c r="F129" i="1"/>
  <c r="E127" i="1"/>
  <c r="J96" i="1"/>
  <c r="J95" i="1"/>
  <c r="F95" i="1"/>
  <c r="F93" i="1"/>
  <c r="E91" i="1"/>
  <c r="J41" i="1"/>
  <c r="J40" i="1"/>
  <c r="J39" i="1"/>
  <c r="J22" i="1"/>
  <c r="E22" i="1"/>
  <c r="F132" i="1" s="1"/>
  <c r="J21" i="1"/>
  <c r="J19" i="1"/>
  <c r="E19" i="1"/>
  <c r="J18" i="1"/>
  <c r="J16" i="1"/>
  <c r="J129" i="1" s="1"/>
  <c r="E7" i="1"/>
  <c r="E121" i="1" s="1"/>
  <c r="F37" i="1" l="1"/>
  <c r="BK243" i="1"/>
  <c r="F41" i="1"/>
  <c r="J37" i="1"/>
  <c r="BK137" i="1"/>
  <c r="BK136" i="1" s="1"/>
  <c r="J136" i="1" s="1"/>
  <c r="J101" i="1" s="1"/>
  <c r="F38" i="1"/>
  <c r="F40" i="1"/>
  <c r="P242" i="1"/>
  <c r="J243" i="1"/>
  <c r="J106" i="1" s="1"/>
  <c r="BK242" i="1"/>
  <c r="J242" i="1" s="1"/>
  <c r="J105" i="1" s="1"/>
  <c r="P135" i="1"/>
  <c r="J38" i="1"/>
  <c r="T136" i="1"/>
  <c r="T135" i="1" s="1"/>
  <c r="R242" i="1"/>
  <c r="R135" i="1" s="1"/>
  <c r="T242" i="1"/>
  <c r="F96" i="1"/>
  <c r="J137" i="1"/>
  <c r="J102" i="1" s="1"/>
  <c r="J93" i="1"/>
  <c r="E85" i="1"/>
  <c r="BK135" i="1" l="1"/>
  <c r="J135" i="1" s="1"/>
  <c r="J100" i="1" l="1"/>
  <c r="J34" i="1"/>
  <c r="J43" i="1" s="1"/>
</calcChain>
</file>

<file path=xl/sharedStrings.xml><?xml version="1.0" encoding="utf-8"?>
<sst xmlns="http://schemas.openxmlformats.org/spreadsheetml/2006/main" count="2077" uniqueCount="373">
  <si>
    <t>&gt;&gt;  skryté stĺpce  &lt;&lt;</t>
  </si>
  <si>
    <t>{76ff0520-e61e-4bb9-ae0a-91028546897a}</t>
  </si>
  <si>
    <t>priečky_1NP</t>
  </si>
  <si>
    <t>m2</t>
  </si>
  <si>
    <t>127,782</t>
  </si>
  <si>
    <t>2</t>
  </si>
  <si>
    <t>0</t>
  </si>
  <si>
    <t>B05_podlaha</t>
  </si>
  <si>
    <t>445,448</t>
  </si>
  <si>
    <t>KRYCÍ LIST ROZPOČTU</t>
  </si>
  <si>
    <t>v ---  nižšie sa nachádzajú doplnkové a pomocné údaje k zostavám  --- v</t>
  </si>
  <si>
    <t>False</t>
  </si>
  <si>
    <t>B06_podhľad</t>
  </si>
  <si>
    <t>202,7</t>
  </si>
  <si>
    <t>priestorové_lešenie</t>
  </si>
  <si>
    <t>m3</t>
  </si>
  <si>
    <t>756</t>
  </si>
  <si>
    <t>Stavba:</t>
  </si>
  <si>
    <t>Objekt:</t>
  </si>
  <si>
    <t>E1 - Obnova Mestskej Tržnice - PD Obchodné centrum</t>
  </si>
  <si>
    <t>Časť:</t>
  </si>
  <si>
    <t>E1.1 - Architektonické a stavebné riešenie</t>
  </si>
  <si>
    <t>Úroveň 3:</t>
  </si>
  <si>
    <t>I. etapa - Búracie práce a stavebná pripravenosť pre rekonštrukčné práce</t>
  </si>
  <si>
    <t>JKSO:</t>
  </si>
  <si>
    <t/>
  </si>
  <si>
    <t>KS:</t>
  </si>
  <si>
    <t>Miesto:</t>
  </si>
  <si>
    <t>Štefánikova trieda 50, 949 01, Nitra</t>
  </si>
  <si>
    <t>Dátum:</t>
  </si>
  <si>
    <t>Objednávateľ:</t>
  </si>
  <si>
    <t>IČO:</t>
  </si>
  <si>
    <t>IČ DPH:</t>
  </si>
  <si>
    <t>Zhotoviteľ:</t>
  </si>
  <si>
    <t>Projektant:</t>
  </si>
  <si>
    <t>ORA-Architekti s.r.o.</t>
  </si>
  <si>
    <t>Spracovateľ:</t>
  </si>
  <si>
    <t>Ing. Hladíková, Ing. Žarnovický</t>
  </si>
  <si>
    <t>Poznámka: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</si>
  <si>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</si>
  <si>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</si>
  <si>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</si>
  <si>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</si>
  <si>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</si>
  <si>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</si>
  <si>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</si>
  <si>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</si>
  <si>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</si>
  <si>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</si>
  <si>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</si>
  <si>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</si>
  <si>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</si>
  <si>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</si>
  <si>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</si>
  <si>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</si>
  <si>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</si>
  <si>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</si>
  <si>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</si>
  <si>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</si>
  <si>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</si>
  <si>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</si>
  <si>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</si>
  <si>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</si>
  <si>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</si>
  <si>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</si>
  <si>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</si>
  <si>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</si>
  <si>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</si>
  <si>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725 - Zdravotechnika - zariaďovacie predmety</t>
  </si>
  <si>
    <t xml:space="preserve">    763 - Konštrukcie - drevostavby</t>
  </si>
  <si>
    <t xml:space="preserve">    767 - Konštrukcie doplnkové kovové</t>
  </si>
  <si>
    <t xml:space="preserve">    783 - Nátery</t>
  </si>
  <si>
    <t xml:space="preserve">    784 - Maľby</t>
  </si>
  <si>
    <t>VRN - Vedľajšie rozpočtové náklady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</si>
  <si>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</si>
  <si>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</si>
  <si>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</si>
  <si>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</si>
  <si>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</si>
  <si>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</si>
  <si>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</si>
  <si>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</si>
  <si>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</si>
  <si>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</si>
  <si>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</si>
  <si>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</si>
  <si>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</si>
  <si>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</si>
  <si>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</si>
  <si>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</si>
  <si>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HSV</t>
  </si>
  <si>
    <t>Práce a dodávky HSV</t>
  </si>
  <si>
    <t>1</t>
  </si>
  <si>
    <t>ROZPOCET</t>
  </si>
  <si>
    <t>6</t>
  </si>
  <si>
    <t>Úpravy povrchov, podlahy, osadenie</t>
  </si>
  <si>
    <t>K</t>
  </si>
  <si>
    <t>610991111.S</t>
  </si>
  <si>
    <t>Zakrývanie výplní okenných otvorov</t>
  </si>
  <si>
    <t>4</t>
  </si>
  <si>
    <t>1633511973</t>
  </si>
  <si>
    <t>VV</t>
  </si>
  <si>
    <t>"vyplne otvorov na fasáde"  257,7*2</t>
  </si>
  <si>
    <t>True</t>
  </si>
  <si>
    <t>"2.NP, zasklená stena"  (38,15+3)*3,3*2</t>
  </si>
  <si>
    <t>"interiérové dvere" 20*1*2,02*2</t>
  </si>
  <si>
    <t>Súčet</t>
  </si>
  <si>
    <t>632311001.S</t>
  </si>
  <si>
    <t>Brúsenie nerovností podláh - zbrúsenie hrúbky do 2 mm</t>
  </si>
  <si>
    <t>1044460027</t>
  </si>
  <si>
    <t>3</t>
  </si>
  <si>
    <t>632311091.S</t>
  </si>
  <si>
    <t>Príplatok k brúseniu nerovností nových betónových podláh - za každý ďalší 1 mm hrúbky</t>
  </si>
  <si>
    <t>1601032760</t>
  </si>
  <si>
    <t>9</t>
  </si>
  <si>
    <t>Ostatné konštrukcie a práce-búranie</t>
  </si>
  <si>
    <t>941955001.S</t>
  </si>
  <si>
    <t>Lešenie ľahké pracovné pomocné, s výškou lešeňovej podlahy do 1,20 m</t>
  </si>
  <si>
    <t>-1858399790</t>
  </si>
  <si>
    <t>"oceľové väzníky na 2.NP" 163</t>
  </si>
  <si>
    <t>5</t>
  </si>
  <si>
    <t>943943221.S</t>
  </si>
  <si>
    <t>Montáž lešenia priestorového ľahkého bez podláh pri zaťaženie do 2 kPa, výšky do 10 m</t>
  </si>
  <si>
    <t>1898814618</t>
  </si>
  <si>
    <t>"miestnosť 101"  108*7</t>
  </si>
  <si>
    <t>Medzisúčet</t>
  </si>
  <si>
    <t>943943292.S</t>
  </si>
  <si>
    <t>Príplatok za prvý a každý ďalší i začatý mesiac používania lešenia priestorového ľahkého bez podláh výšky do 10 m a nad 10 do 22 m</t>
  </si>
  <si>
    <t>716034993</t>
  </si>
  <si>
    <t>P</t>
  </si>
  <si>
    <t>Poznámka k položke:_x000D_
Prenájom priestorového lešenia 1 mesiac.</t>
  </si>
  <si>
    <t>7</t>
  </si>
  <si>
    <t>943943821.S</t>
  </si>
  <si>
    <t>Demontáž lešenia priestorového ľahkého bez podláh pri zaťažení do 2 kPa, výšky do 10 m</t>
  </si>
  <si>
    <t>-1830067904</t>
  </si>
  <si>
    <t>8</t>
  </si>
  <si>
    <t>943955021.S</t>
  </si>
  <si>
    <t>Montáž lešeňovej podlahy s priečnikmi alebo pozdĺžnikmi výšky do do 10 m</t>
  </si>
  <si>
    <t>569222361</t>
  </si>
  <si>
    <t>"miestnosť 101"  108</t>
  </si>
  <si>
    <t>943955821.S</t>
  </si>
  <si>
    <t>Demontáž lešeňovej podlahy s priečnikmi alebo pozdľžnikmi výšky do 10 m</t>
  </si>
  <si>
    <t>-1466110459</t>
  </si>
  <si>
    <t>10</t>
  </si>
  <si>
    <t>952902110.S</t>
  </si>
  <si>
    <t xml:space="preserve">Čistenie budov zametaním v miestnostiach, chodbách, na schodišti </t>
  </si>
  <si>
    <t>1151028369</t>
  </si>
  <si>
    <t>11</t>
  </si>
  <si>
    <t>962031132.S</t>
  </si>
  <si>
    <t>Búranie priečok alebo vybúranie otvorov plochy nad 4 m2 z tehál pálených, plných alebo dutých hr. do 150 mm,  -0,19600t</t>
  </si>
  <si>
    <t>-1074436717</t>
  </si>
  <si>
    <t xml:space="preserve">"1.NP"  </t>
  </si>
  <si>
    <t>"priečky hr.150mm"  (0,155+0,225+2,3)*2,9</t>
  </si>
  <si>
    <t>"priečky hr.139mm"  6,6*2,9</t>
  </si>
  <si>
    <t>"priečky hr.130mm"  (1,2+1,1+1,320+0,78*2+8,77+0,77+4,3+2,88)*2,9-(0,7*2,02*2+1*2,1*2+5,66*1,59)</t>
  </si>
  <si>
    <t>"priečky hr.125mm"  (3,2+2,2)*2,9-(0,81*2,02)</t>
  </si>
  <si>
    <t>"priečky hr.120mm"  (1,170+2,17+1,15+2)*2,9</t>
  </si>
  <si>
    <t>"priečky hr.110mm"  3,67*2,9</t>
  </si>
  <si>
    <t>"priečky hr.70mm"  4,11*2,9-(1*2,02)</t>
  </si>
  <si>
    <t>"B02, odhad 70% z vybúranej plochy sú murované konštrukcie"</t>
  </si>
  <si>
    <t>priečky_1NP*0,7</t>
  </si>
  <si>
    <t>12</t>
  </si>
  <si>
    <t>962032231.S</t>
  </si>
  <si>
    <t>Búranie muriva alebo vybúranie otvorov plochy nad 4 m2 nadzákladového z tehál pálených, vápenopieskových, cementových na maltu,  -1,90500t</t>
  </si>
  <si>
    <t>-672421334</t>
  </si>
  <si>
    <t>"B02, priečky hr.180mm"  0,877*2,9*0,18</t>
  </si>
  <si>
    <t>13</t>
  </si>
  <si>
    <t>965081712.S</t>
  </si>
  <si>
    <t>Búranie dlažieb, bez podklad. lôžka z xylolit., alebo keramických dlaždíc hr. do 10 mm,  -0,02000t</t>
  </si>
  <si>
    <t>1729655331</t>
  </si>
  <si>
    <t>"1.NP"</t>
  </si>
  <si>
    <t>"B05"  221+112</t>
  </si>
  <si>
    <t>"miestnosť 117"  5,7</t>
  </si>
  <si>
    <t>"miestnosť 118"  5,1</t>
  </si>
  <si>
    <t>"miestnosť 119, odhad opravovanej plochy 40%"  11,57*0,4</t>
  </si>
  <si>
    <t>"miestnosť 120, odhad opravovanej plochy 40%"  7,05*0,4</t>
  </si>
  <si>
    <t>"2.NP"</t>
  </si>
  <si>
    <t>"B05, pasáž"  94,2</t>
  </si>
  <si>
    <t>14</t>
  </si>
  <si>
    <t>968061125.S</t>
  </si>
  <si>
    <t>Vyvesenie dreveného dverného krídla do suti plochy do 2 m2, -0,02400t</t>
  </si>
  <si>
    <t>ks</t>
  </si>
  <si>
    <t>2121668507</t>
  </si>
  <si>
    <t>"B04, dvere š.600mm"  5</t>
  </si>
  <si>
    <t>"B04, dvere š.800mm"  5</t>
  </si>
  <si>
    <t>"B04, dvere š.900mm"  2</t>
  </si>
  <si>
    <t>15</t>
  </si>
  <si>
    <t>968072455.S</t>
  </si>
  <si>
    <t>Vybúranie kovových dverových zárubní plochy do 2 m2,  -0,07600t</t>
  </si>
  <si>
    <t>-225771044</t>
  </si>
  <si>
    <t>"B04, dvere š.600mm"  0,7*2,02*5</t>
  </si>
  <si>
    <t>"B04, dvere š.800mm"  0,9*2,02*5</t>
  </si>
  <si>
    <t>"B04, dvere š.900mm"  1*2,02*2</t>
  </si>
  <si>
    <t>16</t>
  </si>
  <si>
    <t>971033651.S</t>
  </si>
  <si>
    <t>Vybúranie otvorov v murive tehl. plochy do 4 m2 hr. do 600 mm,  -1,87500t</t>
  </si>
  <si>
    <t>1041646825</t>
  </si>
  <si>
    <t xml:space="preserve">"1.NP" </t>
  </si>
  <si>
    <t>"B08"  1*2,38*0,42</t>
  </si>
  <si>
    <t xml:space="preserve">"2.NP" </t>
  </si>
  <si>
    <t>"B09"  1,8*1,5*0,428*4</t>
  </si>
  <si>
    <t>17</t>
  </si>
  <si>
    <t>97103365x</t>
  </si>
  <si>
    <t>Vytvorenie prechodu na prepojenie s ext. výťahom (prepoj Tržnica/OC)</t>
  </si>
  <si>
    <t>sub.</t>
  </si>
  <si>
    <t>-187452767</t>
  </si>
  <si>
    <t>"B11"  1</t>
  </si>
  <si>
    <t>18</t>
  </si>
  <si>
    <t>973031336.S</t>
  </si>
  <si>
    <t>Vysekanie kapsy pre osadenie prekladov</t>
  </si>
  <si>
    <t>-579815402</t>
  </si>
  <si>
    <t>19</t>
  </si>
  <si>
    <t>978059531.S</t>
  </si>
  <si>
    <t>Odsekanie a odobratie obkladov stien z obkladačiek vnútorných nad 2 m2,  -0,06800t</t>
  </si>
  <si>
    <t>615130930</t>
  </si>
  <si>
    <t>"B03"  37,8*2-(0,9*2,02*2+0,7*2,02+1*2,1)</t>
  </si>
  <si>
    <t>"plocha za umývadlom"  1,5*1,5*10</t>
  </si>
  <si>
    <t>20</t>
  </si>
  <si>
    <t>981011112.S</t>
  </si>
  <si>
    <t>Demolácia budov, postupným rozoberaním, ostatných,obojstranne obitých, prípadne omietnutých,  -0,22200t</t>
  </si>
  <si>
    <t>-32447782</t>
  </si>
  <si>
    <t>"B10, prístavba"  3,5*2,1*2,41</t>
  </si>
  <si>
    <t>21</t>
  </si>
  <si>
    <t>979011111.S</t>
  </si>
  <si>
    <t>Zvislá doprava sutiny a vybúraných hmôt za prvé podlažie nad alebo pod základným podlažím</t>
  </si>
  <si>
    <t>t</t>
  </si>
  <si>
    <t>-1567130200</t>
  </si>
  <si>
    <t>22</t>
  </si>
  <si>
    <t>979011131.S</t>
  </si>
  <si>
    <t>Zvislá doprava sutiny po schodoch ručne do 3,5 m</t>
  </si>
  <si>
    <t>620146777</t>
  </si>
  <si>
    <t>23</t>
  </si>
  <si>
    <t>979081111.S</t>
  </si>
  <si>
    <t>Odvoz sutiny a vybúraných hmôt na skládku do 1 km</t>
  </si>
  <si>
    <t>1428534262</t>
  </si>
  <si>
    <t>24</t>
  </si>
  <si>
    <t>979081121.S</t>
  </si>
  <si>
    <t>Odvoz sutiny a vybúraných hmôt na skládku za každý ďalší 1 km</t>
  </si>
  <si>
    <t>1876605676</t>
  </si>
  <si>
    <t>Poznámka k položke:_x000D_
Uvažované s odvozom do vzdialenosti 10 km</t>
  </si>
  <si>
    <t>61,786*10 'Prepočítané koeficientom množstva</t>
  </si>
  <si>
    <t>25</t>
  </si>
  <si>
    <t>979082111.S</t>
  </si>
  <si>
    <t>Vnútrostavenisková doprava sutiny a vybúraných hmôt do 10 m</t>
  </si>
  <si>
    <t>2120562883</t>
  </si>
  <si>
    <t>26</t>
  </si>
  <si>
    <t>979082121.S</t>
  </si>
  <si>
    <t>Vnútrostavenisková doprava sutiny a vybúraných hmôt za každých ďalších 5 m</t>
  </si>
  <si>
    <t>979211042</t>
  </si>
  <si>
    <t>Poznámka k položke:_x000D_
Uvažované s vnútrostaveniskovým presunom sutiny do vzdialenosti 35 m.</t>
  </si>
  <si>
    <t>61,786*5 'Prepočítané koeficientom množstva</t>
  </si>
  <si>
    <t>27</t>
  </si>
  <si>
    <t>979089012.S</t>
  </si>
  <si>
    <t>Poplatok za skladovanie - betón, tehly, dlaždice (17 01) ostatné</t>
  </si>
  <si>
    <t>47692303</t>
  </si>
  <si>
    <t>28</t>
  </si>
  <si>
    <t>979089714.S</t>
  </si>
  <si>
    <t>Prenájom kontajneru 10 m3</t>
  </si>
  <si>
    <t>250346622</t>
  </si>
  <si>
    <t>99</t>
  </si>
  <si>
    <t>Presun hmôt HSV</t>
  </si>
  <si>
    <t>29</t>
  </si>
  <si>
    <t>999281111.S</t>
  </si>
  <si>
    <t>Presun hmôt pre opravy a údržbu objektov vrátane vonkajších plášťov výšky do 25 m</t>
  </si>
  <si>
    <t>-622563251</t>
  </si>
  <si>
    <t>PSV</t>
  </si>
  <si>
    <t>Práce a dodávky PSV</t>
  </si>
  <si>
    <t>725</t>
  </si>
  <si>
    <t>Zdravotechnika - zariaďovacie predmety</t>
  </si>
  <si>
    <t>30</t>
  </si>
  <si>
    <t>725110811.S</t>
  </si>
  <si>
    <t>Demontáž záchoda splachovacieho s nádržou alebo s tlakovým splachovačom,  -0,01933t</t>
  </si>
  <si>
    <t>súb.</t>
  </si>
  <si>
    <t>1203321873</t>
  </si>
  <si>
    <t>"B03"  1</t>
  </si>
  <si>
    <t>31</t>
  </si>
  <si>
    <t>725210821.S</t>
  </si>
  <si>
    <t>Demontáž umývadiel alebo umývadielok bez výtokovej armatúry,  -0,01946t</t>
  </si>
  <si>
    <t>1938021254</t>
  </si>
  <si>
    <t>"B03"  4</t>
  </si>
  <si>
    <t>"B03"  10</t>
  </si>
  <si>
    <t>32</t>
  </si>
  <si>
    <t>725820810.S</t>
  </si>
  <si>
    <t>Demontáž batérie drezovej, umývadlovej nástennej,  -0,0026t</t>
  </si>
  <si>
    <t>499644361</t>
  </si>
  <si>
    <t>763</t>
  </si>
  <si>
    <t>Konštrukcie - drevostavby</t>
  </si>
  <si>
    <t>33</t>
  </si>
  <si>
    <t>763119521.S</t>
  </si>
  <si>
    <t>Demontáž sadrokartónovej priečky, jednoduchá nosná oceľová konštrukcia, jednoduché opláštenie, -0,03036t</t>
  </si>
  <si>
    <t>-730740647</t>
  </si>
  <si>
    <t>"B01, odhad 70% z vybúranej plochy sú SDK konštrukcie" priečky_1NP*0,3</t>
  </si>
  <si>
    <t>"B01, SDK priečky"  (1,495+26,9+4,36*6+1,35*4)*2,4</t>
  </si>
  <si>
    <t>"odočet otvorov"  -(0,7*6+0,52)*2,02</t>
  </si>
  <si>
    <t>767</t>
  </si>
  <si>
    <t>Konštrukcie doplnkové kovové</t>
  </si>
  <si>
    <t>34</t>
  </si>
  <si>
    <t>767581801.S</t>
  </si>
  <si>
    <t>Demontáž podhľadov kaziet,  -0,00500t</t>
  </si>
  <si>
    <t>-1987645264</t>
  </si>
  <si>
    <t>"B06"  202,7</t>
  </si>
  <si>
    <t>35</t>
  </si>
  <si>
    <t>767621902.S</t>
  </si>
  <si>
    <t>Úprava okna, skrátenie</t>
  </si>
  <si>
    <t>-1261977905</t>
  </si>
  <si>
    <t>"miestnosť 125"  1</t>
  </si>
  <si>
    <t>36</t>
  </si>
  <si>
    <t>767658801.S</t>
  </si>
  <si>
    <t>Demontáž rolovacej brány s elektro pohonom plochy do 6 m2, -0,243t</t>
  </si>
  <si>
    <t>-1199014200</t>
  </si>
  <si>
    <t>"B07"  1</t>
  </si>
  <si>
    <t>37</t>
  </si>
  <si>
    <t>767658803.S</t>
  </si>
  <si>
    <t>Demontáž rolovacej brány s elektro pohonom plochy nad 9 do 13 m2, -0,328t</t>
  </si>
  <si>
    <t>823475940</t>
  </si>
  <si>
    <t>38</t>
  </si>
  <si>
    <t>767658804.S</t>
  </si>
  <si>
    <t>Demontáž brány zdvíhacej s elektro pohonom plochy nad 13 m2, -0,507t</t>
  </si>
  <si>
    <t>-658072628</t>
  </si>
  <si>
    <t>"B07"  1+1</t>
  </si>
  <si>
    <t>783</t>
  </si>
  <si>
    <t>Nátery</t>
  </si>
  <si>
    <t>39</t>
  </si>
  <si>
    <t>783201811.S</t>
  </si>
  <si>
    <t>Odstránenie starých náterov z kovových stavebných konštrukcií oškrabaním</t>
  </si>
  <si>
    <t>-97531408</t>
  </si>
  <si>
    <t>"oceľový väzník"  7,92*11*2</t>
  </si>
  <si>
    <t>"oceľové stĺpy"  (2*PI*0,11*7,2)*22</t>
  </si>
  <si>
    <t>"zábradlie, interiér"  (37,1+7,7+5,2+7+7)*1,0*2</t>
  </si>
  <si>
    <t>784</t>
  </si>
  <si>
    <t>Maľby</t>
  </si>
  <si>
    <t>40</t>
  </si>
  <si>
    <t>784402801.S</t>
  </si>
  <si>
    <t>Odstránenie malieb oškrabaním, výšky do 3,80 m, -0,0003 t</t>
  </si>
  <si>
    <t>930479265</t>
  </si>
  <si>
    <t>"1.NP, steny"</t>
  </si>
  <si>
    <t>"miestnosť 101"  (3,8+3,3+14,5+3,6)*2,9+41,5*7,2-(0,9*2,02+1*2,02+32*6,5)</t>
  </si>
  <si>
    <t>"miestnosť 107"  101,7*2,9-(1,32*2,02+0,7*2,02*2+0,9*2,02*5+1*2,02+1,05*2,02)</t>
  </si>
  <si>
    <t>"miestnosť 109"  10*2,9-0,9*2,02*2</t>
  </si>
  <si>
    <t>"miestnosť 110"  5,8*2,9-0,9*2,02</t>
  </si>
  <si>
    <t>"miestnosť 111"  12,9*2,9-0,9*2,02</t>
  </si>
  <si>
    <t>"miestnosť 112"  14,4*2,9-0,9*2,02</t>
  </si>
  <si>
    <t>"miestnosť 113"  7,7*2,9-0,83*2,02</t>
  </si>
  <si>
    <t>"miestnosť 114"  15,2*2,9-(0,83*2,02+0,9*2,02)</t>
  </si>
  <si>
    <t>"miestnosť 115"  12,4*2,9-1*2,02</t>
  </si>
  <si>
    <t>"miestnosť 116"  8,3*2,9-(1*2,02+0,9*2,02)</t>
  </si>
  <si>
    <t>"miestnosť 117"  12,3*2,78-0,7*2,02</t>
  </si>
  <si>
    <t>"miestnosť 118"  11,5*2,75-0,7*2,02</t>
  </si>
  <si>
    <t>"miestnosť 119"  11,5*2,51-0,7*2,02</t>
  </si>
  <si>
    <t>"miestnosť 120"  (12,4+4,1+4,4+4,2+4,3)*2,5-0,7*2,02*9</t>
  </si>
  <si>
    <t>"miestnosť 121" 21,2*2,55-(0,9*2,02*2+1*2,02+0,7*2,02*2)</t>
  </si>
  <si>
    <t>"miestnosť 125" 6,8*2,56-(0,9*2,02+1*2,15)</t>
  </si>
  <si>
    <t>"miestnosť 126" 13,8*2,88-(1,14*2,1+1*2,02)</t>
  </si>
  <si>
    <t>"miestnosť 127" 10,3*2,85-1*2,02</t>
  </si>
  <si>
    <t>"odpočet obklad"  -82,24</t>
  </si>
  <si>
    <t>"miestnosť 201" (9+5,7+6)*3,5-(1*2,02+0,9*2,02+3*3,4)</t>
  </si>
  <si>
    <t>"miestnosť 202" 22,5*3,5-(0,7*2,02+3*3,4+1,8*1,5)</t>
  </si>
  <si>
    <t>"miestnosť 203" 7,4*3,5-0,7*2,02</t>
  </si>
  <si>
    <t>"miestnosť 204" 25,8*3,3-(1,8*1,5+0,7*2,02)</t>
  </si>
  <si>
    <t>"miestnosť 205" 11,2*3,3-0,7*2,02</t>
  </si>
  <si>
    <t>"miestnosť 206" (8,7+8,5+14,6)*3,3-0,7*2,02*4</t>
  </si>
  <si>
    <t>"miestnosť 207" 21,2*3,3</t>
  </si>
  <si>
    <t>"miestnosť 208" (28,2+4,6+8,7)*3,3-(0,7*2,02+1,8*1,5*2+0,7*2,02*2)</t>
  </si>
  <si>
    <t>"miestnosť 209" (5,7+4,9)*3</t>
  </si>
  <si>
    <t>maľba_steny</t>
  </si>
  <si>
    <t>VRN</t>
  </si>
  <si>
    <t>Vedľajšie rozpočtové náklady</t>
  </si>
  <si>
    <t>41</t>
  </si>
  <si>
    <t>000100041.S</t>
  </si>
  <si>
    <t>Zmluvné požiadavky - finančná rezerva bez rozlíšenia 10%</t>
  </si>
  <si>
    <t>eur</t>
  </si>
  <si>
    <t>1024</t>
  </si>
  <si>
    <t>389996285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</si>
</sst>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%"/>
    <numFmt numFmtId="166" formatCode="#,##0.00000"/>
    <numFmt numFmtId="167" formatCode="#,##0.000"/>
  </numFmts>
  <fonts count="29" x14ac:knownFonts="1">
    <font>
      <sz val="8"/>
      <name val="Arial CE"/>
      <family val="2"/>
    </font>
    <font>
      <sz val="8"/>
      <color rgb="FF3366FF"/>
      <name val="Arial CE"/>
    </font>
    <font>
      <sz val="8"/>
      <color rgb="FF000000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sz val="8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10"/>
      <color rgb="FFFFFFFF"/>
      <name val="Arial CE"/>
    </font>
    <font>
      <sz val="8"/>
      <color rgb="FFFFFFFF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8"/>
      <color rgb="FF505050"/>
      <name val="Arial CE"/>
    </font>
    <font>
      <sz val="7"/>
      <color rgb="FF969696"/>
      <name val="Arial CE"/>
    </font>
    <font>
      <sz val="8"/>
      <color rgb="FFFF0000"/>
      <name val="Arial CE"/>
    </font>
    <font>
      <sz val="8"/>
      <color rgb="FF0000A8"/>
      <name val="Arial CE"/>
    </font>
    <font>
      <i/>
      <sz val="7"/>
      <color rgb="FF969696"/>
      <name val="Arial CE"/>
    </font>
    <font>
      <sz val="8"/>
      <color rgb="FF800080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Protection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4" fontId="10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5" fontId="11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13" fillId="3" borderId="5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vertical="center"/>
    </xf>
    <xf numFmtId="0" fontId="13" fillId="3" borderId="6" xfId="0" applyFont="1" applyFill="1" applyBorder="1" applyAlignment="1">
      <alignment horizontal="right" vertical="center"/>
    </xf>
    <xf numFmtId="0" fontId="13" fillId="3" borderId="6" xfId="0" applyFont="1" applyFill="1" applyBorder="1" applyAlignment="1">
      <alignment horizontal="center" vertical="center"/>
    </xf>
    <xf numFmtId="4" fontId="13" fillId="3" borderId="6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14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15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vertical="center"/>
    </xf>
    <xf numFmtId="4" fontId="17" fillId="0" borderId="12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vertical="center"/>
    </xf>
    <xf numFmtId="4" fontId="18" fillId="0" borderId="12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/>
    <xf numFmtId="0" fontId="0" fillId="0" borderId="16" xfId="0" applyFont="1" applyBorder="1" applyAlignment="1">
      <alignment vertical="center"/>
    </xf>
    <xf numFmtId="166" fontId="20" fillId="0" borderId="4" xfId="0" applyNumberFormat="1" applyFont="1" applyBorder="1" applyAlignment="1"/>
    <xf numFmtId="166" fontId="20" fillId="0" borderId="17" xfId="0" applyNumberFormat="1" applyFont="1" applyBorder="1" applyAlignment="1"/>
    <xf numFmtId="4" fontId="21" fillId="0" borderId="0" xfId="0" applyNumberFormat="1" applyFont="1" applyAlignment="1">
      <alignment vertical="center"/>
    </xf>
    <xf numFmtId="0" fontId="22" fillId="0" borderId="0" xfId="0" applyFont="1" applyAlignment="1"/>
    <xf numFmtId="0" fontId="22" fillId="0" borderId="3" xfId="0" applyFont="1" applyBorder="1" applyAlignment="1"/>
    <xf numFmtId="0" fontId="2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/>
    <xf numFmtId="0" fontId="22" fillId="0" borderId="18" xfId="0" applyFont="1" applyBorder="1" applyAlignment="1"/>
    <xf numFmtId="0" fontId="22" fillId="0" borderId="0" xfId="0" applyFont="1" applyBorder="1" applyAlignment="1"/>
    <xf numFmtId="166" fontId="22" fillId="0" borderId="0" xfId="0" applyNumberFormat="1" applyFont="1" applyBorder="1" applyAlignment="1"/>
    <xf numFmtId="166" fontId="22" fillId="0" borderId="19" xfId="0" applyNumberFormat="1" applyFont="1" applyBorder="1" applyAlignment="1"/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vertical="center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5" fillId="0" borderId="20" xfId="0" applyFont="1" applyBorder="1" applyAlignment="1" applyProtection="1">
      <alignment horizontal="center" vertical="center"/>
      <protection locked="0"/>
    </xf>
    <xf numFmtId="49" fontId="15" fillId="0" borderId="20" xfId="0" applyNumberFormat="1" applyFont="1" applyBorder="1" applyAlignment="1" applyProtection="1">
      <alignment horizontal="left" vertical="center" wrapText="1"/>
      <protection locked="0"/>
    </xf>
    <xf numFmtId="0" fontId="15" fillId="0" borderId="20" xfId="0" applyFont="1" applyBorder="1" applyAlignment="1" applyProtection="1">
      <alignment horizontal="left" vertical="center" wrapText="1"/>
      <protection locked="0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167" fontId="15" fillId="0" borderId="20" xfId="0" applyNumberFormat="1" applyFont="1" applyBorder="1" applyAlignment="1" applyProtection="1">
      <alignment vertical="center"/>
      <protection locked="0"/>
    </xf>
    <xf numFmtId="4" fontId="15" fillId="0" borderId="20" xfId="0" applyNumberFormat="1" applyFont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  <protection locked="0"/>
    </xf>
    <xf numFmtId="0" fontId="19" fillId="0" borderId="18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166" fontId="19" fillId="0" borderId="0" xfId="0" applyNumberFormat="1" applyFont="1" applyBorder="1" applyAlignment="1">
      <alignment vertical="center"/>
    </xf>
    <xf numFmtId="166" fontId="19" fillId="0" borderId="19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167" fontId="23" fillId="0" borderId="0" xfId="0" applyNumberFormat="1" applyFont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167" fontId="25" fillId="0" borderId="0" xfId="0" applyNumberFormat="1" applyFont="1" applyAlignment="1">
      <alignment vertical="center"/>
    </xf>
    <xf numFmtId="0" fontId="25" fillId="0" borderId="18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167" fontId="26" fillId="0" borderId="0" xfId="0" applyNumberFormat="1" applyFont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7" fillId="0" borderId="0" xfId="0" applyFont="1" applyAlignment="1">
      <alignment vertical="center" wrapText="1"/>
    </xf>
    <xf numFmtId="0" fontId="0" fillId="0" borderId="18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3" xfId="0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18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9" xfId="0" applyFont="1" applyBorder="1" applyAlignment="1">
      <alignment vertical="center"/>
    </xf>
    <xf numFmtId="0" fontId="19" fillId="0" borderId="21" xfId="0" applyFont="1" applyBorder="1" applyAlignment="1">
      <alignment horizontal="left" vertical="center"/>
    </xf>
    <xf numFmtId="166" fontId="19" fillId="0" borderId="12" xfId="0" applyNumberFormat="1" applyFont="1" applyBorder="1" applyAlignment="1">
      <alignment vertical="center"/>
    </xf>
    <xf numFmtId="166" fontId="19" fillId="0" borderId="22" xfId="0" applyNumberFormat="1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ula/AppData/Local/Microsoft/Windows/INetCache/Content.Outlook/3DP74QNR/22-034%20-%20Rozpo&#269;et_Obnova%20Mestskej%20tr&#382;nice%20-%20Obchodn&#233;%20centrum%20Nitra_2804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I. etapa - Búracie práce ..."/>
      <sheetName val="II. etapa - Rekonštrukčné..."/>
      <sheetName val="E1.3 - Vzduchotechnika"/>
      <sheetName val="E1.4 - Zdravotechnika"/>
      <sheetName val="E1.5 - Vykurovanie"/>
      <sheetName val="E1.8 - Elektroinštalácia ..."/>
    </sheetNames>
    <sheetDataSet>
      <sheetData sheetId="0">
        <row r="6">
          <cell r="K6" t="str">
            <v>Obnova Mestskej tržnice – Obchodné centrum, Nitra</v>
          </cell>
        </row>
        <row r="8">
          <cell r="AN8" t="str">
            <v>27. 4. 2022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F2C46-C383-4A9B-A30E-32FFA278E2D5}">
  <sheetPr>
    <pageSetUpPr fitToPage="1"/>
  </sheetPr>
  <dimension ref="A1:BM335"/>
  <sheetViews>
    <sheetView showGridLines="0" tabSelected="1" workbookViewId="0">
      <selection activeCell="V8" sqref="V8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1" spans="1:56" x14ac:dyDescent="0.2">
      <c r="A1" s="1"/>
    </row>
    <row r="2" spans="1:56" ht="36.950000000000003" customHeight="1" x14ac:dyDescent="0.2">
      <c r="L2" s="2" t="s">
        <v>0</v>
      </c>
      <c r="M2" s="3"/>
      <c r="N2" s="3"/>
      <c r="O2" s="3"/>
      <c r="P2" s="3"/>
      <c r="Q2" s="3"/>
      <c r="R2" s="3"/>
      <c r="S2" s="3"/>
      <c r="T2" s="3"/>
      <c r="U2" s="3"/>
      <c r="V2" s="3"/>
      <c r="AT2" s="4" t="s">
        <v>1</v>
      </c>
      <c r="AZ2" s="5" t="s">
        <v>2</v>
      </c>
      <c r="BA2" s="5" t="s">
        <v>2</v>
      </c>
      <c r="BB2" s="5" t="s">
        <v>3</v>
      </c>
      <c r="BC2" s="5" t="s">
        <v>4</v>
      </c>
      <c r="BD2" s="5" t="s">
        <v>5</v>
      </c>
    </row>
    <row r="3" spans="1:56" ht="6.95" customHeight="1" x14ac:dyDescent="0.2">
      <c r="B3" s="6"/>
      <c r="C3" s="7"/>
      <c r="D3" s="7"/>
      <c r="E3" s="7"/>
      <c r="F3" s="7"/>
      <c r="G3" s="7"/>
      <c r="H3" s="7"/>
      <c r="I3" s="7"/>
      <c r="J3" s="7"/>
      <c r="K3" s="7"/>
      <c r="L3" s="8"/>
      <c r="AT3" s="4" t="s">
        <v>6</v>
      </c>
      <c r="AZ3" s="5" t="s">
        <v>7</v>
      </c>
      <c r="BA3" s="5" t="s">
        <v>7</v>
      </c>
      <c r="BB3" s="5" t="s">
        <v>3</v>
      </c>
      <c r="BC3" s="5" t="s">
        <v>8</v>
      </c>
      <c r="BD3" s="5" t="s">
        <v>5</v>
      </c>
    </row>
    <row r="4" spans="1:56" ht="24.95" customHeight="1" x14ac:dyDescent="0.2">
      <c r="B4" s="8"/>
      <c r="D4" s="9" t="s">
        <v>9</v>
      </c>
      <c r="L4" s="8"/>
      <c r="M4" s="10" t="s">
        <v>10</v>
      </c>
      <c r="AT4" s="4" t="s">
        <v>11</v>
      </c>
      <c r="AZ4" s="5" t="s">
        <v>12</v>
      </c>
      <c r="BA4" s="5" t="s">
        <v>12</v>
      </c>
      <c r="BB4" s="5" t="s">
        <v>3</v>
      </c>
      <c r="BC4" s="5" t="s">
        <v>13</v>
      </c>
      <c r="BD4" s="5" t="s">
        <v>5</v>
      </c>
    </row>
    <row r="5" spans="1:56" ht="6.95" customHeight="1" x14ac:dyDescent="0.2">
      <c r="B5" s="8"/>
      <c r="L5" s="8"/>
      <c r="AZ5" s="5" t="s">
        <v>14</v>
      </c>
      <c r="BA5" s="5" t="s">
        <v>14</v>
      </c>
      <c r="BB5" s="5" t="s">
        <v>15</v>
      </c>
      <c r="BC5" s="5" t="s">
        <v>16</v>
      </c>
      <c r="BD5" s="5" t="s">
        <v>5</v>
      </c>
    </row>
    <row r="6" spans="1:56" ht="12" customHeight="1" x14ac:dyDescent="0.2">
      <c r="B6" s="8"/>
      <c r="D6" s="11" t="s">
        <v>17</v>
      </c>
      <c r="L6" s="8"/>
    </row>
    <row r="7" spans="1:56" ht="16.5" customHeight="1" x14ac:dyDescent="0.2">
      <c r="B7" s="8"/>
      <c r="E7" s="12" t="str">
        <f>'[1]Rekapitulácia stavby'!K6</f>
        <v>Obnova Mestskej tržnice – Obchodné centrum, Nitra</v>
      </c>
      <c r="F7" s="13"/>
      <c r="G7" s="13"/>
      <c r="H7" s="13"/>
      <c r="L7" s="8"/>
    </row>
    <row r="8" spans="1:56" ht="12.75" x14ac:dyDescent="0.2">
      <c r="B8" s="8"/>
      <c r="D8" s="11" t="s">
        <v>18</v>
      </c>
      <c r="L8" s="8"/>
    </row>
    <row r="9" spans="1:56" ht="16.5" customHeight="1" x14ac:dyDescent="0.2">
      <c r="B9" s="8"/>
      <c r="E9" s="12" t="s">
        <v>19</v>
      </c>
      <c r="F9" s="3"/>
      <c r="G9" s="3"/>
      <c r="H9" s="3"/>
      <c r="L9" s="8"/>
    </row>
    <row r="10" spans="1:56" ht="12" customHeight="1" x14ac:dyDescent="0.2">
      <c r="B10" s="8"/>
      <c r="D10" s="11" t="s">
        <v>20</v>
      </c>
      <c r="L10" s="8"/>
    </row>
    <row r="11" spans="1:56" s="19" customFormat="1" ht="16.5" customHeight="1" x14ac:dyDescent="0.2">
      <c r="A11" s="14"/>
      <c r="B11" s="15"/>
      <c r="C11" s="14"/>
      <c r="D11" s="14"/>
      <c r="E11" s="16" t="s">
        <v>21</v>
      </c>
      <c r="F11" s="17"/>
      <c r="G11" s="17"/>
      <c r="H11" s="17"/>
      <c r="I11" s="14"/>
      <c r="J11" s="14"/>
      <c r="K11" s="14"/>
      <c r="L11" s="18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1:56" s="19" customFormat="1" ht="12" customHeight="1" x14ac:dyDescent="0.2">
      <c r="A12" s="14"/>
      <c r="B12" s="15"/>
      <c r="C12" s="14"/>
      <c r="D12" s="11" t="s">
        <v>22</v>
      </c>
      <c r="E12" s="14"/>
      <c r="F12" s="14"/>
      <c r="G12" s="14"/>
      <c r="H12" s="14"/>
      <c r="I12" s="14"/>
      <c r="J12" s="14"/>
      <c r="K12" s="14"/>
      <c r="L12" s="18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56" s="19" customFormat="1" ht="30" customHeight="1" x14ac:dyDescent="0.2">
      <c r="A13" s="14"/>
      <c r="B13" s="15"/>
      <c r="C13" s="14"/>
      <c r="D13" s="14"/>
      <c r="E13" s="20" t="s">
        <v>23</v>
      </c>
      <c r="F13" s="17"/>
      <c r="G13" s="17"/>
      <c r="H13" s="17"/>
      <c r="I13" s="14"/>
      <c r="J13" s="14"/>
      <c r="K13" s="14"/>
      <c r="L13" s="18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56" s="19" customFormat="1" x14ac:dyDescent="0.2">
      <c r="A14" s="14"/>
      <c r="B14" s="15"/>
      <c r="C14" s="14"/>
      <c r="D14" s="14"/>
      <c r="E14" s="14"/>
      <c r="F14" s="14"/>
      <c r="G14" s="14"/>
      <c r="H14" s="14"/>
      <c r="I14" s="14"/>
      <c r="J14" s="14"/>
      <c r="K14" s="14"/>
      <c r="L14" s="18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</row>
    <row r="15" spans="1:56" s="19" customFormat="1" ht="12" customHeight="1" x14ac:dyDescent="0.2">
      <c r="A15" s="14"/>
      <c r="B15" s="15"/>
      <c r="C15" s="14"/>
      <c r="D15" s="11" t="s">
        <v>24</v>
      </c>
      <c r="E15" s="14"/>
      <c r="F15" s="21" t="s">
        <v>25</v>
      </c>
      <c r="G15" s="14"/>
      <c r="H15" s="14"/>
      <c r="I15" s="11" t="s">
        <v>26</v>
      </c>
      <c r="J15" s="21" t="s">
        <v>25</v>
      </c>
      <c r="K15" s="14"/>
      <c r="L15" s="18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</row>
    <row r="16" spans="1:56" s="19" customFormat="1" ht="12" customHeight="1" x14ac:dyDescent="0.2">
      <c r="A16" s="14"/>
      <c r="B16" s="15"/>
      <c r="C16" s="14"/>
      <c r="D16" s="11" t="s">
        <v>27</v>
      </c>
      <c r="E16" s="14"/>
      <c r="F16" s="21" t="s">
        <v>28</v>
      </c>
      <c r="G16" s="14"/>
      <c r="H16" s="14"/>
      <c r="I16" s="11" t="s">
        <v>29</v>
      </c>
      <c r="J16" s="22" t="str">
        <f>'[1]Rekapitulácia stavby'!AN8</f>
        <v>27. 4. 2022</v>
      </c>
      <c r="K16" s="14"/>
      <c r="L16" s="18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1:31" s="19" customFormat="1" ht="10.9" customHeight="1" x14ac:dyDescent="0.2">
      <c r="A17" s="14"/>
      <c r="B17" s="15"/>
      <c r="C17" s="14"/>
      <c r="D17" s="14"/>
      <c r="E17" s="14"/>
      <c r="F17" s="14"/>
      <c r="G17" s="14"/>
      <c r="H17" s="14"/>
      <c r="I17" s="14"/>
      <c r="J17" s="14"/>
      <c r="K17" s="14"/>
      <c r="L17" s="18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1" s="19" customFormat="1" ht="12" customHeight="1" x14ac:dyDescent="0.2">
      <c r="A18" s="14"/>
      <c r="B18" s="15"/>
      <c r="C18" s="14"/>
      <c r="D18" s="11" t="s">
        <v>30</v>
      </c>
      <c r="E18" s="14"/>
      <c r="F18" s="14"/>
      <c r="G18" s="14"/>
      <c r="H18" s="14"/>
      <c r="I18" s="11" t="s">
        <v>31</v>
      </c>
      <c r="J18" s="21" t="str">
        <f>IF('[1]Rekapitulácia stavby'!AN10="","",'[1]Rekapitulácia stavby'!AN10)</f>
        <v/>
      </c>
      <c r="K18" s="14"/>
      <c r="L18" s="18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</row>
    <row r="19" spans="1:31" s="19" customFormat="1" ht="18" customHeight="1" x14ac:dyDescent="0.2">
      <c r="A19" s="14"/>
      <c r="B19" s="15"/>
      <c r="C19" s="14"/>
      <c r="D19" s="14"/>
      <c r="E19" s="21" t="str">
        <f>IF('[1]Rekapitulácia stavby'!E11="","",'[1]Rekapitulácia stavby'!E11)</f>
        <v xml:space="preserve"> </v>
      </c>
      <c r="F19" s="14"/>
      <c r="G19" s="14"/>
      <c r="H19" s="14"/>
      <c r="I19" s="11" t="s">
        <v>32</v>
      </c>
      <c r="J19" s="21" t="str">
        <f>IF('[1]Rekapitulácia stavby'!AN11="","",'[1]Rekapitulácia stavby'!AN11)</f>
        <v/>
      </c>
      <c r="K19" s="14"/>
      <c r="L19" s="18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 spans="1:31" s="19" customFormat="1" ht="6.95" customHeight="1" x14ac:dyDescent="0.2">
      <c r="A20" s="14"/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8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 spans="1:31" s="19" customFormat="1" ht="12" customHeight="1" x14ac:dyDescent="0.2">
      <c r="A21" s="14"/>
      <c r="B21" s="15"/>
      <c r="C21" s="14"/>
      <c r="D21" s="11" t="s">
        <v>33</v>
      </c>
      <c r="E21" s="14"/>
      <c r="F21" s="14"/>
      <c r="G21" s="14"/>
      <c r="H21" s="14"/>
      <c r="I21" s="11" t="s">
        <v>31</v>
      </c>
      <c r="J21" s="21" t="str">
        <f>'[1]Rekapitulácia stavby'!AN13</f>
        <v/>
      </c>
      <c r="K21" s="14"/>
      <c r="L21" s="18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31" s="19" customFormat="1" ht="18" customHeight="1" x14ac:dyDescent="0.2">
      <c r="A22" s="14"/>
      <c r="B22" s="15"/>
      <c r="C22" s="14"/>
      <c r="D22" s="14"/>
      <c r="E22" s="23" t="str">
        <f>'[1]Rekapitulácia stavby'!E14</f>
        <v xml:space="preserve"> </v>
      </c>
      <c r="F22" s="23"/>
      <c r="G22" s="23"/>
      <c r="H22" s="23"/>
      <c r="I22" s="11" t="s">
        <v>32</v>
      </c>
      <c r="J22" s="21" t="str">
        <f>'[1]Rekapitulácia stavby'!AN14</f>
        <v/>
      </c>
      <c r="K22" s="14"/>
      <c r="L22" s="18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pans="1:31" s="19" customFormat="1" ht="6.95" customHeight="1" x14ac:dyDescent="0.2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8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 s="19" customFormat="1" ht="12" customHeight="1" x14ac:dyDescent="0.2">
      <c r="A24" s="14"/>
      <c r="B24" s="15"/>
      <c r="C24" s="14"/>
      <c r="D24" s="11" t="s">
        <v>34</v>
      </c>
      <c r="E24" s="14"/>
      <c r="F24" s="14"/>
      <c r="G24" s="14"/>
      <c r="H24" s="14"/>
      <c r="I24" s="11" t="s">
        <v>31</v>
      </c>
      <c r="J24" s="21" t="s">
        <v>25</v>
      </c>
      <c r="K24" s="14"/>
      <c r="L24" s="18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</row>
    <row r="25" spans="1:31" s="19" customFormat="1" ht="18" customHeight="1" x14ac:dyDescent="0.2">
      <c r="A25" s="14"/>
      <c r="B25" s="15"/>
      <c r="C25" s="14"/>
      <c r="D25" s="14"/>
      <c r="E25" s="21" t="s">
        <v>35</v>
      </c>
      <c r="F25" s="14"/>
      <c r="G25" s="14"/>
      <c r="H25" s="14"/>
      <c r="I25" s="11" t="s">
        <v>32</v>
      </c>
      <c r="J25" s="21" t="s">
        <v>25</v>
      </c>
      <c r="K25" s="14"/>
      <c r="L25" s="18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</row>
    <row r="26" spans="1:31" s="19" customFormat="1" ht="6.95" customHeight="1" x14ac:dyDescent="0.2">
      <c r="A26" s="14"/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8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</row>
    <row r="27" spans="1:31" s="19" customFormat="1" ht="12" customHeight="1" x14ac:dyDescent="0.2">
      <c r="A27" s="14"/>
      <c r="B27" s="15"/>
      <c r="C27" s="14"/>
      <c r="D27" s="11" t="s">
        <v>36</v>
      </c>
      <c r="E27" s="14"/>
      <c r="F27" s="14"/>
      <c r="G27" s="14"/>
      <c r="H27" s="14"/>
      <c r="I27" s="11" t="s">
        <v>31</v>
      </c>
      <c r="J27" s="21" t="s">
        <v>25</v>
      </c>
      <c r="K27" s="14"/>
      <c r="L27" s="18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</row>
    <row r="28" spans="1:31" s="19" customFormat="1" ht="18" customHeight="1" x14ac:dyDescent="0.2">
      <c r="A28" s="14"/>
      <c r="B28" s="15"/>
      <c r="C28" s="14"/>
      <c r="D28" s="14"/>
      <c r="E28" s="21" t="s">
        <v>37</v>
      </c>
      <c r="F28" s="14"/>
      <c r="G28" s="14"/>
      <c r="H28" s="14"/>
      <c r="I28" s="11" t="s">
        <v>32</v>
      </c>
      <c r="J28" s="21" t="s">
        <v>25</v>
      </c>
      <c r="K28" s="14"/>
      <c r="L28" s="18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</row>
    <row r="29" spans="1:31" s="19" customFormat="1" ht="6.95" customHeight="1" x14ac:dyDescent="0.2">
      <c r="A29" s="14"/>
      <c r="B29" s="15"/>
      <c r="C29" s="14"/>
      <c r="D29" s="14"/>
      <c r="E29" s="14"/>
      <c r="F29" s="14"/>
      <c r="G29" s="14"/>
      <c r="H29" s="14"/>
      <c r="I29" s="14"/>
      <c r="J29" s="14"/>
      <c r="K29" s="14"/>
      <c r="L29" s="18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</row>
    <row r="30" spans="1:31" s="19" customFormat="1" ht="12" customHeight="1" x14ac:dyDescent="0.2">
      <c r="A30" s="14"/>
      <c r="B30" s="15"/>
      <c r="C30" s="14"/>
      <c r="D30" s="11" t="s">
        <v>38</v>
      </c>
      <c r="E30" s="14"/>
      <c r="F30" s="14"/>
      <c r="G30" s="14"/>
      <c r="H30" s="14"/>
      <c r="I30" s="14"/>
      <c r="J30" s="14"/>
      <c r="K30" s="14"/>
      <c r="L30" s="18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</row>
    <row r="31" spans="1:31" s="28" customFormat="1" ht="16.5" customHeight="1" x14ac:dyDescent="0.2">
      <c r="A31" s="24"/>
      <c r="B31" s="25"/>
      <c r="C31" s="24"/>
      <c r="D31" s="24"/>
      <c r="E31" s="26" t="s">
        <v>25</v>
      </c>
      <c r="F31" s="26"/>
      <c r="G31" s="26"/>
      <c r="H31" s="26"/>
      <c r="I31" s="24"/>
      <c r="J31" s="24"/>
      <c r="K31" s="24"/>
      <c r="L31" s="27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</row>
    <row r="32" spans="1:31" s="19" customFormat="1" ht="6.95" customHeight="1" x14ac:dyDescent="0.2">
      <c r="A32" s="14"/>
      <c r="B32" s="15"/>
      <c r="C32" s="14"/>
      <c r="D32" s="14"/>
      <c r="E32" s="14"/>
      <c r="F32" s="14"/>
      <c r="G32" s="14"/>
      <c r="H32" s="14"/>
      <c r="I32" s="14"/>
      <c r="J32" s="14"/>
      <c r="K32" s="14"/>
      <c r="L32" s="18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</row>
    <row r="33" spans="1:31" s="19" customFormat="1" ht="6.95" customHeight="1" x14ac:dyDescent="0.2">
      <c r="A33" s="14"/>
      <c r="B33" s="15"/>
      <c r="C33" s="14"/>
      <c r="D33" s="29"/>
      <c r="E33" s="29"/>
      <c r="F33" s="29"/>
      <c r="G33" s="29"/>
      <c r="H33" s="29"/>
      <c r="I33" s="29"/>
      <c r="J33" s="29"/>
      <c r="K33" s="29"/>
      <c r="L33" s="18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</row>
    <row r="34" spans="1:31" s="19" customFormat="1" ht="25.35" customHeight="1" x14ac:dyDescent="0.2">
      <c r="A34" s="14"/>
      <c r="B34" s="15"/>
      <c r="C34" s="14"/>
      <c r="D34" s="30" t="s">
        <v>39</v>
      </c>
      <c r="E34" s="14"/>
      <c r="F34" s="14"/>
      <c r="G34" s="14"/>
      <c r="H34" s="14"/>
      <c r="I34" s="14"/>
      <c r="J34" s="31">
        <f>ROUND(J135, 2)</f>
        <v>0</v>
      </c>
      <c r="K34" s="14"/>
      <c r="L34" s="18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</row>
    <row r="35" spans="1:31" s="19" customFormat="1" ht="6.95" customHeight="1" x14ac:dyDescent="0.2">
      <c r="A35" s="14"/>
      <c r="B35" s="15"/>
      <c r="C35" s="14"/>
      <c r="D35" s="29"/>
      <c r="E35" s="29"/>
      <c r="F35" s="29"/>
      <c r="G35" s="29"/>
      <c r="H35" s="29"/>
      <c r="I35" s="29"/>
      <c r="J35" s="29"/>
      <c r="K35" s="29"/>
      <c r="L35" s="18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</row>
    <row r="36" spans="1:31" s="19" customFormat="1" ht="14.45" customHeight="1" x14ac:dyDescent="0.2">
      <c r="A36" s="14"/>
      <c r="B36" s="15"/>
      <c r="C36" s="14"/>
      <c r="D36" s="14"/>
      <c r="E36" s="14"/>
      <c r="F36" s="32" t="s">
        <v>40</v>
      </c>
      <c r="G36" s="14"/>
      <c r="H36" s="14"/>
      <c r="I36" s="32" t="s">
        <v>41</v>
      </c>
      <c r="J36" s="32" t="s">
        <v>42</v>
      </c>
      <c r="K36" s="14"/>
      <c r="L36" s="18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</row>
    <row r="37" spans="1:31" s="19" customFormat="1" ht="14.45" customHeight="1" x14ac:dyDescent="0.2">
      <c r="A37" s="14"/>
      <c r="B37" s="15"/>
      <c r="C37" s="14"/>
      <c r="D37" s="33" t="s">
        <v>43</v>
      </c>
      <c r="E37" s="34" t="s">
        <v>44</v>
      </c>
      <c r="F37" s="35">
        <f>ROUND((SUM(BE135:BE333)),  2)</f>
        <v>0</v>
      </c>
      <c r="G37" s="36"/>
      <c r="H37" s="36"/>
      <c r="I37" s="37">
        <v>0.2</v>
      </c>
      <c r="J37" s="35">
        <f>ROUND(((SUM(BE135:BE333))*I37),  2)</f>
        <v>0</v>
      </c>
      <c r="K37" s="14"/>
      <c r="L37" s="18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</row>
    <row r="38" spans="1:31" s="19" customFormat="1" ht="14.45" customHeight="1" x14ac:dyDescent="0.2">
      <c r="A38" s="14"/>
      <c r="B38" s="15"/>
      <c r="C38" s="14"/>
      <c r="D38" s="14"/>
      <c r="E38" s="34" t="s">
        <v>45</v>
      </c>
      <c r="F38" s="38">
        <f>ROUND((SUM(BF135:BF333)),  2)</f>
        <v>0</v>
      </c>
      <c r="G38" s="14"/>
      <c r="H38" s="14"/>
      <c r="I38" s="39">
        <v>0.2</v>
      </c>
      <c r="J38" s="38">
        <f>ROUND(((SUM(BF135:BF333))*I38),  2)</f>
        <v>0</v>
      </c>
      <c r="K38" s="14"/>
      <c r="L38" s="18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  <row r="39" spans="1:31" s="19" customFormat="1" ht="14.45" hidden="1" customHeight="1" x14ac:dyDescent="0.2">
      <c r="A39" s="14"/>
      <c r="B39" s="15"/>
      <c r="C39" s="14"/>
      <c r="D39" s="14"/>
      <c r="E39" s="11" t="s">
        <v>46</v>
      </c>
      <c r="F39" s="38">
        <f>ROUND((SUM(BG135:BG333)),  2)</f>
        <v>0</v>
      </c>
      <c r="G39" s="14"/>
      <c r="H39" s="14"/>
      <c r="I39" s="39">
        <v>0.2</v>
      </c>
      <c r="J39" s="38">
        <f>0</f>
        <v>0</v>
      </c>
      <c r="K39" s="14"/>
      <c r="L39" s="18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</row>
    <row r="40" spans="1:31" s="19" customFormat="1" ht="14.45" hidden="1" customHeight="1" x14ac:dyDescent="0.2">
      <c r="A40" s="14"/>
      <c r="B40" s="15"/>
      <c r="C40" s="14"/>
      <c r="D40" s="14"/>
      <c r="E40" s="11" t="s">
        <v>47</v>
      </c>
      <c r="F40" s="38">
        <f>ROUND((SUM(BH135:BH333)),  2)</f>
        <v>0</v>
      </c>
      <c r="G40" s="14"/>
      <c r="H40" s="14"/>
      <c r="I40" s="39">
        <v>0.2</v>
      </c>
      <c r="J40" s="38">
        <f>0</f>
        <v>0</v>
      </c>
      <c r="K40" s="14"/>
      <c r="L40" s="18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</row>
    <row r="41" spans="1:31" s="19" customFormat="1" ht="14.45" hidden="1" customHeight="1" x14ac:dyDescent="0.2">
      <c r="A41" s="14"/>
      <c r="B41" s="15"/>
      <c r="C41" s="14"/>
      <c r="D41" s="14"/>
      <c r="E41" s="34" t="s">
        <v>48</v>
      </c>
      <c r="F41" s="35">
        <f>ROUND((SUM(BI135:BI333)),  2)</f>
        <v>0</v>
      </c>
      <c r="G41" s="36"/>
      <c r="H41" s="36"/>
      <c r="I41" s="37">
        <v>0</v>
      </c>
      <c r="J41" s="35">
        <f>0</f>
        <v>0</v>
      </c>
      <c r="K41" s="14"/>
      <c r="L41" s="18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</row>
    <row r="42" spans="1:31" s="19" customFormat="1" ht="6.95" customHeight="1" x14ac:dyDescent="0.2">
      <c r="A42" s="14"/>
      <c r="B42" s="15"/>
      <c r="C42" s="14"/>
      <c r="D42" s="14"/>
      <c r="E42" s="14"/>
      <c r="F42" s="14"/>
      <c r="G42" s="14"/>
      <c r="H42" s="14"/>
      <c r="I42" s="14"/>
      <c r="J42" s="14"/>
      <c r="K42" s="14"/>
      <c r="L42" s="18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</row>
    <row r="43" spans="1:31" s="19" customFormat="1" ht="25.35" customHeight="1" x14ac:dyDescent="0.2">
      <c r="A43" s="14"/>
      <c r="B43" s="15"/>
      <c r="C43" s="40"/>
      <c r="D43" s="41" t="s">
        <v>49</v>
      </c>
      <c r="E43" s="42"/>
      <c r="F43" s="42"/>
      <c r="G43" s="43" t="s">
        <v>50</v>
      </c>
      <c r="H43" s="44" t="s">
        <v>51</v>
      </c>
      <c r="I43" s="42"/>
      <c r="J43" s="45">
        <f>SUM(J34:J41)</f>
        <v>0</v>
      </c>
      <c r="K43" s="46"/>
      <c r="L43" s="18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</row>
    <row r="44" spans="1:31" s="19" customFormat="1" ht="14.45" customHeight="1" x14ac:dyDescent="0.2">
      <c r="A44" s="14"/>
      <c r="B44" s="15"/>
      <c r="C44" s="14"/>
      <c r="D44" s="14"/>
      <c r="E44" s="14"/>
      <c r="F44" s="14"/>
      <c r="G44" s="14"/>
      <c r="H44" s="14"/>
      <c r="I44" s="14"/>
      <c r="J44" s="14"/>
      <c r="K44" s="14"/>
      <c r="L44" s="18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</row>
    <row r="45" spans="1:31" ht="14.45" customHeight="1" x14ac:dyDescent="0.2">
      <c r="B45" s="8"/>
      <c r="L45" s="8"/>
    </row>
    <row r="46" spans="1:31" ht="14.45" customHeight="1" x14ac:dyDescent="0.2">
      <c r="B46" s="8"/>
      <c r="L46" s="8"/>
    </row>
    <row r="47" spans="1:31" ht="14.45" customHeight="1" x14ac:dyDescent="0.2">
      <c r="B47" s="8"/>
      <c r="L47" s="8"/>
    </row>
    <row r="48" spans="1:31" ht="14.45" customHeight="1" x14ac:dyDescent="0.2">
      <c r="B48" s="8"/>
      <c r="L48" s="8"/>
    </row>
    <row r="49" spans="1:31" ht="14.45" customHeight="1" x14ac:dyDescent="0.2">
      <c r="B49" s="8"/>
      <c r="L49" s="8"/>
    </row>
    <row r="50" spans="1:31" s="19" customFormat="1" ht="14.45" customHeight="1" x14ac:dyDescent="0.2">
      <c r="B50" s="18"/>
      <c r="D50" s="47" t="s">
        <v>52</v>
      </c>
      <c r="E50" s="48"/>
      <c r="F50" s="48"/>
      <c r="G50" s="47" t="s">
        <v>53</v>
      </c>
      <c r="H50" s="48"/>
      <c r="I50" s="48"/>
      <c r="J50" s="48"/>
      <c r="K50" s="48"/>
      <c r="L50" s="18"/>
    </row>
    <row r="51" spans="1:31" x14ac:dyDescent="0.2">
      <c r="B51" s="8"/>
      <c r="L51" s="8"/>
    </row>
    <row r="52" spans="1:31" x14ac:dyDescent="0.2">
      <c r="B52" s="8"/>
      <c r="L52" s="8"/>
    </row>
    <row r="53" spans="1:31" x14ac:dyDescent="0.2">
      <c r="B53" s="8"/>
      <c r="L53" s="8"/>
    </row>
    <row r="54" spans="1:31" x14ac:dyDescent="0.2">
      <c r="B54" s="8"/>
      <c r="L54" s="8"/>
    </row>
    <row r="55" spans="1:31" x14ac:dyDescent="0.2">
      <c r="B55" s="8"/>
      <c r="L55" s="8"/>
    </row>
    <row r="56" spans="1:31" x14ac:dyDescent="0.2">
      <c r="B56" s="8"/>
      <c r="L56" s="8"/>
    </row>
    <row r="57" spans="1:31" x14ac:dyDescent="0.2">
      <c r="B57" s="8"/>
      <c r="L57" s="8"/>
    </row>
    <row r="58" spans="1:31" x14ac:dyDescent="0.2">
      <c r="B58" s="8"/>
      <c r="L58" s="8"/>
    </row>
    <row r="59" spans="1:31" x14ac:dyDescent="0.2">
      <c r="B59" s="8"/>
      <c r="L59" s="8"/>
    </row>
    <row r="60" spans="1:31" x14ac:dyDescent="0.2">
      <c r="B60" s="8"/>
      <c r="L60" s="8"/>
    </row>
    <row r="61" spans="1:31" s="19" customFormat="1" ht="12.75" x14ac:dyDescent="0.2">
      <c r="A61" s="14"/>
      <c r="B61" s="15"/>
      <c r="C61" s="14"/>
      <c r="D61" s="49" t="s">
        <v>54</v>
      </c>
      <c r="E61" s="50"/>
      <c r="F61" s="51" t="s">
        <v>55</v>
      </c>
      <c r="G61" s="49" t="s">
        <v>54</v>
      </c>
      <c r="H61" s="50"/>
      <c r="I61" s="50"/>
      <c r="J61" s="52" t="s">
        <v>55</v>
      </c>
      <c r="K61" s="50"/>
      <c r="L61" s="18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</row>
    <row r="62" spans="1:31" x14ac:dyDescent="0.2">
      <c r="B62" s="8"/>
      <c r="L62" s="8"/>
    </row>
    <row r="63" spans="1:31" x14ac:dyDescent="0.2">
      <c r="B63" s="8"/>
      <c r="L63" s="8"/>
    </row>
    <row r="64" spans="1:31" x14ac:dyDescent="0.2">
      <c r="B64" s="8"/>
      <c r="L64" s="8"/>
    </row>
    <row r="65" spans="1:31" s="19" customFormat="1" ht="12.75" x14ac:dyDescent="0.2">
      <c r="A65" s="14"/>
      <c r="B65" s="15"/>
      <c r="C65" s="14"/>
      <c r="D65" s="47" t="s">
        <v>56</v>
      </c>
      <c r="E65" s="53"/>
      <c r="F65" s="53"/>
      <c r="G65" s="47" t="s">
        <v>57</v>
      </c>
      <c r="H65" s="53"/>
      <c r="I65" s="53"/>
      <c r="J65" s="53"/>
      <c r="K65" s="53"/>
      <c r="L65" s="18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</row>
    <row r="66" spans="1:31" x14ac:dyDescent="0.2">
      <c r="B66" s="8"/>
      <c r="L66" s="8"/>
    </row>
    <row r="67" spans="1:31" x14ac:dyDescent="0.2">
      <c r="B67" s="8"/>
      <c r="L67" s="8"/>
    </row>
    <row r="68" spans="1:31" x14ac:dyDescent="0.2">
      <c r="B68" s="8"/>
      <c r="L68" s="8"/>
    </row>
    <row r="69" spans="1:31" x14ac:dyDescent="0.2">
      <c r="B69" s="8"/>
      <c r="L69" s="8"/>
    </row>
    <row r="70" spans="1:31" x14ac:dyDescent="0.2">
      <c r="B70" s="8"/>
      <c r="L70" s="8"/>
    </row>
    <row r="71" spans="1:31" x14ac:dyDescent="0.2">
      <c r="B71" s="8"/>
      <c r="L71" s="8"/>
    </row>
    <row r="72" spans="1:31" x14ac:dyDescent="0.2">
      <c r="B72" s="8"/>
      <c r="L72" s="8"/>
    </row>
    <row r="73" spans="1:31" x14ac:dyDescent="0.2">
      <c r="B73" s="8"/>
      <c r="L73" s="8"/>
    </row>
    <row r="74" spans="1:31" x14ac:dyDescent="0.2">
      <c r="B74" s="8"/>
      <c r="L74" s="8"/>
    </row>
    <row r="75" spans="1:31" x14ac:dyDescent="0.2">
      <c r="B75" s="8"/>
      <c r="L75" s="8"/>
    </row>
    <row r="76" spans="1:31" s="19" customFormat="1" ht="12.75" x14ac:dyDescent="0.2">
      <c r="A76" s="14"/>
      <c r="B76" s="15"/>
      <c r="C76" s="14"/>
      <c r="D76" s="49" t="s">
        <v>54</v>
      </c>
      <c r="E76" s="50"/>
      <c r="F76" s="51" t="s">
        <v>55</v>
      </c>
      <c r="G76" s="49" t="s">
        <v>54</v>
      </c>
      <c r="H76" s="50"/>
      <c r="I76" s="50"/>
      <c r="J76" s="52" t="s">
        <v>55</v>
      </c>
      <c r="K76" s="50"/>
      <c r="L76" s="18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</row>
    <row r="77" spans="1:31" s="19" customFormat="1" ht="14.45" customHeight="1" x14ac:dyDescent="0.2">
      <c r="A77" s="1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18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</row>
    <row r="81" spans="1:31" s="19" customFormat="1" ht="6.95" hidden="1" customHeight="1" x14ac:dyDescent="0.2">
      <c r="A81" s="1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18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</row>
    <row r="82" spans="1:31" s="19" customFormat="1" ht="24.95" hidden="1" customHeight="1" x14ac:dyDescent="0.2">
      <c r="A82" s="14"/>
      <c r="B82" s="15"/>
      <c r="C82" s="9" t="s">
        <v>58</v>
      </c>
      <c r="D82" s="14"/>
      <c r="E82" s="14"/>
      <c r="F82" s="14"/>
      <c r="G82" s="14"/>
      <c r="H82" s="14"/>
      <c r="I82" s="14"/>
      <c r="J82" s="14"/>
      <c r="K82" s="14"/>
      <c r="L82" s="18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</row>
    <row r="83" spans="1:31" s="19" customFormat="1" ht="6.95" hidden="1" customHeight="1" x14ac:dyDescent="0.2">
      <c r="A83" s="14"/>
      <c r="B83" s="15"/>
      <c r="C83" s="14"/>
      <c r="D83" s="14"/>
      <c r="E83" s="14"/>
      <c r="F83" s="14"/>
      <c r="G83" s="14"/>
      <c r="H83" s="14"/>
      <c r="I83" s="14"/>
      <c r="J83" s="14"/>
      <c r="K83" s="14"/>
      <c r="L83" s="18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</row>
    <row r="84" spans="1:31" s="19" customFormat="1" ht="12" hidden="1" customHeight="1" x14ac:dyDescent="0.2">
      <c r="A84" s="14"/>
      <c r="B84" s="15"/>
      <c r="C84" s="11" t="s">
        <v>17</v>
      </c>
      <c r="D84" s="14"/>
      <c r="E84" s="14"/>
      <c r="F84" s="14"/>
      <c r="G84" s="14"/>
      <c r="H84" s="14"/>
      <c r="I84" s="14"/>
      <c r="J84" s="14"/>
      <c r="K84" s="14"/>
      <c r="L84" s="18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</row>
    <row r="85" spans="1:31" s="19" customFormat="1" ht="16.5" hidden="1" customHeight="1" x14ac:dyDescent="0.2">
      <c r="A85" s="14"/>
      <c r="B85" s="15"/>
      <c r="C85" s="14"/>
      <c r="D85" s="14"/>
      <c r="E85" s="12" t="str">
        <f>E7</f>
        <v>Obnova Mestskej tržnice – Obchodné centrum, Nitra</v>
      </c>
      <c r="F85" s="13"/>
      <c r="G85" s="13"/>
      <c r="H85" s="13"/>
      <c r="I85" s="14"/>
      <c r="J85" s="14"/>
      <c r="K85" s="14"/>
      <c r="L85" s="18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</row>
    <row r="86" spans="1:31" ht="12" hidden="1" customHeight="1" x14ac:dyDescent="0.2">
      <c r="B86" s="8"/>
      <c r="C86" s="11" t="s">
        <v>18</v>
      </c>
      <c r="L86" s="8"/>
    </row>
    <row r="87" spans="1:31" ht="16.5" hidden="1" customHeight="1" x14ac:dyDescent="0.2">
      <c r="B87" s="8"/>
      <c r="E87" s="12" t="s">
        <v>19</v>
      </c>
      <c r="F87" s="3"/>
      <c r="G87" s="3"/>
      <c r="H87" s="3"/>
      <c r="L87" s="8"/>
    </row>
    <row r="88" spans="1:31" ht="12" hidden="1" customHeight="1" x14ac:dyDescent="0.2">
      <c r="B88" s="8"/>
      <c r="C88" s="11" t="s">
        <v>20</v>
      </c>
      <c r="L88" s="8"/>
    </row>
    <row r="89" spans="1:31" s="19" customFormat="1" ht="16.5" hidden="1" customHeight="1" x14ac:dyDescent="0.2">
      <c r="A89" s="14"/>
      <c r="B89" s="15"/>
      <c r="C89" s="14"/>
      <c r="D89" s="14"/>
      <c r="E89" s="16" t="s">
        <v>21</v>
      </c>
      <c r="F89" s="17"/>
      <c r="G89" s="17"/>
      <c r="H89" s="17"/>
      <c r="I89" s="14"/>
      <c r="J89" s="14"/>
      <c r="K89" s="14"/>
      <c r="L89" s="18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</row>
    <row r="90" spans="1:31" s="19" customFormat="1" ht="12" hidden="1" customHeight="1" x14ac:dyDescent="0.2">
      <c r="A90" s="14"/>
      <c r="B90" s="15"/>
      <c r="C90" s="11" t="s">
        <v>22</v>
      </c>
      <c r="D90" s="14"/>
      <c r="E90" s="14"/>
      <c r="F90" s="14"/>
      <c r="G90" s="14"/>
      <c r="H90" s="14"/>
      <c r="I90" s="14"/>
      <c r="J90" s="14"/>
      <c r="K90" s="14"/>
      <c r="L90" s="18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</row>
    <row r="91" spans="1:31" s="19" customFormat="1" ht="30" hidden="1" customHeight="1" x14ac:dyDescent="0.2">
      <c r="A91" s="14"/>
      <c r="B91" s="15"/>
      <c r="C91" s="14"/>
      <c r="D91" s="14"/>
      <c r="E91" s="20" t="str">
        <f>E13</f>
        <v>I. etapa - Búracie práce a stavebná pripravenosť pre rekonštrukčné práce</v>
      </c>
      <c r="F91" s="17"/>
      <c r="G91" s="17"/>
      <c r="H91" s="17"/>
      <c r="I91" s="14"/>
      <c r="J91" s="14"/>
      <c r="K91" s="14"/>
      <c r="L91" s="18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</row>
    <row r="92" spans="1:31" s="19" customFormat="1" ht="6.95" hidden="1" customHeight="1" x14ac:dyDescent="0.2">
      <c r="A92" s="14"/>
      <c r="B92" s="15"/>
      <c r="C92" s="14"/>
      <c r="D92" s="14"/>
      <c r="E92" s="14"/>
      <c r="F92" s="14"/>
      <c r="G92" s="14"/>
      <c r="H92" s="14"/>
      <c r="I92" s="14"/>
      <c r="J92" s="14"/>
      <c r="K92" s="14"/>
      <c r="L92" s="18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</row>
    <row r="93" spans="1:31" s="19" customFormat="1" ht="12" hidden="1" customHeight="1" x14ac:dyDescent="0.2">
      <c r="A93" s="14"/>
      <c r="B93" s="15"/>
      <c r="C93" s="11" t="s">
        <v>27</v>
      </c>
      <c r="D93" s="14"/>
      <c r="E93" s="14"/>
      <c r="F93" s="21" t="str">
        <f>F16</f>
        <v>Štefánikova trieda 50, 949 01, Nitra</v>
      </c>
      <c r="G93" s="14"/>
      <c r="H93" s="14"/>
      <c r="I93" s="11" t="s">
        <v>29</v>
      </c>
      <c r="J93" s="22" t="str">
        <f>IF(J16="","",J16)</f>
        <v>27. 4. 2022</v>
      </c>
      <c r="K93" s="14"/>
      <c r="L93" s="18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</row>
    <row r="94" spans="1:31" s="19" customFormat="1" ht="6.95" hidden="1" customHeight="1" x14ac:dyDescent="0.2">
      <c r="A94" s="14"/>
      <c r="B94" s="15"/>
      <c r="C94" s="14"/>
      <c r="D94" s="14"/>
      <c r="E94" s="14"/>
      <c r="F94" s="14"/>
      <c r="G94" s="14"/>
      <c r="H94" s="14"/>
      <c r="I94" s="14"/>
      <c r="J94" s="14"/>
      <c r="K94" s="14"/>
      <c r="L94" s="18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</row>
    <row r="95" spans="1:31" s="19" customFormat="1" ht="15.2" hidden="1" customHeight="1" x14ac:dyDescent="0.2">
      <c r="A95" s="14"/>
      <c r="B95" s="15"/>
      <c r="C95" s="11" t="s">
        <v>30</v>
      </c>
      <c r="D95" s="14"/>
      <c r="E95" s="14"/>
      <c r="F95" s="21" t="str">
        <f>E19</f>
        <v xml:space="preserve"> </v>
      </c>
      <c r="G95" s="14"/>
      <c r="H95" s="14"/>
      <c r="I95" s="11" t="s">
        <v>34</v>
      </c>
      <c r="J95" s="58" t="str">
        <f>E25</f>
        <v>ORA-Architekti s.r.o.</v>
      </c>
      <c r="K95" s="14"/>
      <c r="L95" s="18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</row>
    <row r="96" spans="1:31" s="19" customFormat="1" ht="25.7" hidden="1" customHeight="1" x14ac:dyDescent="0.2">
      <c r="A96" s="14"/>
      <c r="B96" s="15"/>
      <c r="C96" s="11" t="s">
        <v>33</v>
      </c>
      <c r="D96" s="14"/>
      <c r="E96" s="14"/>
      <c r="F96" s="21" t="str">
        <f>IF(E22="","",E22)</f>
        <v xml:space="preserve"> </v>
      </c>
      <c r="G96" s="14"/>
      <c r="H96" s="14"/>
      <c r="I96" s="11" t="s">
        <v>36</v>
      </c>
      <c r="J96" s="58" t="str">
        <f>E28</f>
        <v>Ing. Hladíková, Ing. Žarnovický</v>
      </c>
      <c r="K96" s="14"/>
      <c r="L96" s="18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</row>
    <row r="97" spans="1:47" s="19" customFormat="1" ht="10.35" hidden="1" customHeight="1" x14ac:dyDescent="0.2">
      <c r="A97" s="14"/>
      <c r="B97" s="15"/>
      <c r="C97" s="14"/>
      <c r="D97" s="14"/>
      <c r="E97" s="14"/>
      <c r="F97" s="14"/>
      <c r="G97" s="14"/>
      <c r="H97" s="14"/>
      <c r="I97" s="14"/>
      <c r="J97" s="14"/>
      <c r="K97" s="14"/>
      <c r="L97" s="18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</row>
    <row r="98" spans="1:47" s="19" customFormat="1" ht="29.25" hidden="1" customHeight="1" x14ac:dyDescent="0.2">
      <c r="A98" s="14"/>
      <c r="B98" s="15"/>
      <c r="C98" s="59" t="s">
        <v>59</v>
      </c>
      <c r="D98" s="40"/>
      <c r="E98" s="40"/>
      <c r="F98" s="40"/>
      <c r="G98" s="40"/>
      <c r="H98" s="40"/>
      <c r="I98" s="40"/>
      <c r="J98" s="60" t="s">
        <v>60</v>
      </c>
      <c r="K98" s="40"/>
      <c r="L98" s="18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</row>
    <row r="99" spans="1:47" s="19" customFormat="1" ht="10.35" hidden="1" customHeight="1" x14ac:dyDescent="0.2">
      <c r="A99" s="14"/>
      <c r="B99" s="15"/>
      <c r="C99" s="14"/>
      <c r="D99" s="14"/>
      <c r="E99" s="14"/>
      <c r="F99" s="14"/>
      <c r="G99" s="14"/>
      <c r="H99" s="14"/>
      <c r="I99" s="14"/>
      <c r="J99" s="14"/>
      <c r="K99" s="14"/>
      <c r="L99" s="18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</row>
    <row r="100" spans="1:47" s="19" customFormat="1" ht="22.9" hidden="1" customHeight="1" x14ac:dyDescent="0.2">
      <c r="A100" s="14"/>
      <c r="B100" s="15"/>
      <c r="C100" s="61" t="s">
        <v>61</v>
      </c>
      <c r="D100" s="14"/>
      <c r="E100" s="14"/>
      <c r="F100" s="14"/>
      <c r="G100" s="14"/>
      <c r="H100" s="14"/>
      <c r="I100" s="14"/>
      <c r="J100" s="31">
        <f>J135</f>
        <v>0</v>
      </c>
      <c r="K100" s="14"/>
      <c r="L100" s="18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U100" s="4" t="s">
        <v>62</v>
      </c>
    </row>
    <row r="101" spans="1:47" s="62" customFormat="1" ht="24.95" hidden="1" customHeight="1" x14ac:dyDescent="0.2">
      <c r="B101" s="63"/>
      <c r="D101" s="64" t="s">
        <v>63</v>
      </c>
      <c r="E101" s="65"/>
      <c r="F101" s="65"/>
      <c r="G101" s="65"/>
      <c r="H101" s="65"/>
      <c r="I101" s="65"/>
      <c r="J101" s="66">
        <f>J136</f>
        <v>0</v>
      </c>
      <c r="L101" s="63"/>
    </row>
    <row r="102" spans="1:47" s="67" customFormat="1" ht="19.899999999999999" hidden="1" customHeight="1" x14ac:dyDescent="0.2">
      <c r="B102" s="68"/>
      <c r="D102" s="69" t="s">
        <v>64</v>
      </c>
      <c r="E102" s="70"/>
      <c r="F102" s="70"/>
      <c r="G102" s="70"/>
      <c r="H102" s="70"/>
      <c r="I102" s="70"/>
      <c r="J102" s="71">
        <f>J137</f>
        <v>0</v>
      </c>
      <c r="L102" s="68"/>
    </row>
    <row r="103" spans="1:47" s="67" customFormat="1" ht="19.899999999999999" hidden="1" customHeight="1" x14ac:dyDescent="0.2">
      <c r="B103" s="68"/>
      <c r="D103" s="69" t="s">
        <v>65</v>
      </c>
      <c r="E103" s="70"/>
      <c r="F103" s="70"/>
      <c r="G103" s="70"/>
      <c r="H103" s="70"/>
      <c r="I103" s="70"/>
      <c r="J103" s="71">
        <f>J147</f>
        <v>0</v>
      </c>
      <c r="L103" s="68"/>
    </row>
    <row r="104" spans="1:47" s="67" customFormat="1" ht="19.899999999999999" hidden="1" customHeight="1" x14ac:dyDescent="0.2">
      <c r="B104" s="68"/>
      <c r="D104" s="69" t="s">
        <v>66</v>
      </c>
      <c r="E104" s="70"/>
      <c r="F104" s="70"/>
      <c r="G104" s="70"/>
      <c r="H104" s="70"/>
      <c r="I104" s="70"/>
      <c r="J104" s="71">
        <f>J240</f>
        <v>0</v>
      </c>
      <c r="L104" s="68"/>
    </row>
    <row r="105" spans="1:47" s="62" customFormat="1" ht="24.95" hidden="1" customHeight="1" x14ac:dyDescent="0.2">
      <c r="B105" s="63"/>
      <c r="D105" s="64" t="s">
        <v>67</v>
      </c>
      <c r="E105" s="65"/>
      <c r="F105" s="65"/>
      <c r="G105" s="65"/>
      <c r="H105" s="65"/>
      <c r="I105" s="65"/>
      <c r="J105" s="66">
        <f>J242</f>
        <v>0</v>
      </c>
      <c r="L105" s="63"/>
    </row>
    <row r="106" spans="1:47" s="67" customFormat="1" ht="19.899999999999999" hidden="1" customHeight="1" x14ac:dyDescent="0.2">
      <c r="B106" s="68"/>
      <c r="D106" s="69" t="s">
        <v>68</v>
      </c>
      <c r="E106" s="70"/>
      <c r="F106" s="70"/>
      <c r="G106" s="70"/>
      <c r="H106" s="70"/>
      <c r="I106" s="70"/>
      <c r="J106" s="71">
        <f>J243</f>
        <v>0</v>
      </c>
      <c r="L106" s="68"/>
    </row>
    <row r="107" spans="1:47" s="67" customFormat="1" ht="19.899999999999999" hidden="1" customHeight="1" x14ac:dyDescent="0.2">
      <c r="B107" s="68"/>
      <c r="D107" s="69" t="s">
        <v>69</v>
      </c>
      <c r="E107" s="70"/>
      <c r="F107" s="70"/>
      <c r="G107" s="70"/>
      <c r="H107" s="70"/>
      <c r="I107" s="70"/>
      <c r="J107" s="71">
        <f>J260</f>
        <v>0</v>
      </c>
      <c r="L107" s="68"/>
    </row>
    <row r="108" spans="1:47" s="67" customFormat="1" ht="19.899999999999999" hidden="1" customHeight="1" x14ac:dyDescent="0.2">
      <c r="B108" s="68"/>
      <c r="D108" s="69" t="s">
        <v>70</v>
      </c>
      <c r="E108" s="70"/>
      <c r="F108" s="70"/>
      <c r="G108" s="70"/>
      <c r="H108" s="70"/>
      <c r="I108" s="70"/>
      <c r="J108" s="71">
        <f>J270</f>
        <v>0</v>
      </c>
      <c r="L108" s="68"/>
    </row>
    <row r="109" spans="1:47" s="67" customFormat="1" ht="19.899999999999999" hidden="1" customHeight="1" x14ac:dyDescent="0.2">
      <c r="B109" s="68"/>
      <c r="D109" s="69" t="s">
        <v>71</v>
      </c>
      <c r="E109" s="70"/>
      <c r="F109" s="70"/>
      <c r="G109" s="70"/>
      <c r="H109" s="70"/>
      <c r="I109" s="70"/>
      <c r="J109" s="71">
        <f>J290</f>
        <v>0</v>
      </c>
      <c r="L109" s="68"/>
    </row>
    <row r="110" spans="1:47" s="67" customFormat="1" ht="19.899999999999999" hidden="1" customHeight="1" x14ac:dyDescent="0.2">
      <c r="B110" s="68"/>
      <c r="D110" s="69" t="s">
        <v>72</v>
      </c>
      <c r="E110" s="70"/>
      <c r="F110" s="70"/>
      <c r="G110" s="70"/>
      <c r="H110" s="70"/>
      <c r="I110" s="70"/>
      <c r="J110" s="71">
        <f>J298</f>
        <v>0</v>
      </c>
      <c r="L110" s="68"/>
    </row>
    <row r="111" spans="1:47" s="62" customFormat="1" ht="24.95" hidden="1" customHeight="1" x14ac:dyDescent="0.2">
      <c r="B111" s="63"/>
      <c r="D111" s="64" t="s">
        <v>73</v>
      </c>
      <c r="E111" s="65"/>
      <c r="F111" s="65"/>
      <c r="G111" s="65"/>
      <c r="H111" s="65"/>
      <c r="I111" s="65"/>
      <c r="J111" s="66">
        <f>J332</f>
        <v>0</v>
      </c>
      <c r="L111" s="63"/>
    </row>
    <row r="112" spans="1:47" s="19" customFormat="1" ht="21.75" hidden="1" customHeight="1" x14ac:dyDescent="0.2">
      <c r="A112" s="14"/>
      <c r="B112" s="15"/>
      <c r="C112" s="14"/>
      <c r="D112" s="14"/>
      <c r="E112" s="14"/>
      <c r="F112" s="14"/>
      <c r="G112" s="14"/>
      <c r="H112" s="14"/>
      <c r="I112" s="14"/>
      <c r="J112" s="14"/>
      <c r="K112" s="14"/>
      <c r="L112" s="18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</row>
    <row r="113" spans="1:31" s="19" customFormat="1" ht="6.95" hidden="1" customHeight="1" x14ac:dyDescent="0.2">
      <c r="A113" s="14"/>
      <c r="B113" s="54"/>
      <c r="C113" s="55"/>
      <c r="D113" s="55"/>
      <c r="E113" s="55"/>
      <c r="F113" s="55"/>
      <c r="G113" s="55"/>
      <c r="H113" s="55"/>
      <c r="I113" s="55"/>
      <c r="J113" s="55"/>
      <c r="K113" s="55"/>
      <c r="L113" s="18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</row>
    <row r="114" spans="1:31" hidden="1" x14ac:dyDescent="0.2"/>
    <row r="115" spans="1:31" hidden="1" x14ac:dyDescent="0.2"/>
    <row r="116" spans="1:31" hidden="1" x14ac:dyDescent="0.2"/>
    <row r="117" spans="1:31" s="19" customFormat="1" ht="6.95" customHeight="1" x14ac:dyDescent="0.2">
      <c r="A117" s="14"/>
      <c r="B117" s="56"/>
      <c r="C117" s="57"/>
      <c r="D117" s="57"/>
      <c r="E117" s="57"/>
      <c r="F117" s="57"/>
      <c r="G117" s="57"/>
      <c r="H117" s="57"/>
      <c r="I117" s="57"/>
      <c r="J117" s="57"/>
      <c r="K117" s="57"/>
      <c r="L117" s="18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</row>
    <row r="118" spans="1:31" s="19" customFormat="1" ht="24.95" customHeight="1" x14ac:dyDescent="0.2">
      <c r="A118" s="14"/>
      <c r="B118" s="15"/>
      <c r="C118" s="9" t="s">
        <v>74</v>
      </c>
      <c r="D118" s="14"/>
      <c r="E118" s="14"/>
      <c r="F118" s="14"/>
      <c r="G118" s="14"/>
      <c r="H118" s="14"/>
      <c r="I118" s="14"/>
      <c r="J118" s="14"/>
      <c r="K118" s="14"/>
      <c r="L118" s="18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</row>
    <row r="119" spans="1:31" s="19" customFormat="1" ht="6.95" customHeight="1" x14ac:dyDescent="0.2">
      <c r="A119" s="14"/>
      <c r="B119" s="15"/>
      <c r="C119" s="14"/>
      <c r="D119" s="14"/>
      <c r="E119" s="14"/>
      <c r="F119" s="14"/>
      <c r="G119" s="14"/>
      <c r="H119" s="14"/>
      <c r="I119" s="14"/>
      <c r="J119" s="14"/>
      <c r="K119" s="14"/>
      <c r="L119" s="18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</row>
    <row r="120" spans="1:31" s="19" customFormat="1" ht="12" customHeight="1" x14ac:dyDescent="0.2">
      <c r="A120" s="14"/>
      <c r="B120" s="15"/>
      <c r="C120" s="11" t="s">
        <v>17</v>
      </c>
      <c r="D120" s="14"/>
      <c r="E120" s="14"/>
      <c r="F120" s="14"/>
      <c r="G120" s="14"/>
      <c r="H120" s="14"/>
      <c r="I120" s="14"/>
      <c r="J120" s="14"/>
      <c r="K120" s="14"/>
      <c r="L120" s="18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</row>
    <row r="121" spans="1:31" s="19" customFormat="1" ht="16.5" customHeight="1" x14ac:dyDescent="0.2">
      <c r="A121" s="14"/>
      <c r="B121" s="15"/>
      <c r="C121" s="14"/>
      <c r="D121" s="14"/>
      <c r="E121" s="12" t="str">
        <f>E7</f>
        <v>Obnova Mestskej tržnice – Obchodné centrum, Nitra</v>
      </c>
      <c r="F121" s="13"/>
      <c r="G121" s="13"/>
      <c r="H121" s="13"/>
      <c r="I121" s="14"/>
      <c r="J121" s="14"/>
      <c r="K121" s="14"/>
      <c r="L121" s="18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</row>
    <row r="122" spans="1:31" ht="12" customHeight="1" x14ac:dyDescent="0.2">
      <c r="B122" s="8"/>
      <c r="C122" s="11" t="s">
        <v>18</v>
      </c>
      <c r="L122" s="8"/>
    </row>
    <row r="123" spans="1:31" ht="16.5" customHeight="1" x14ac:dyDescent="0.2">
      <c r="B123" s="8"/>
      <c r="E123" s="12" t="s">
        <v>19</v>
      </c>
      <c r="F123" s="3"/>
      <c r="G123" s="3"/>
      <c r="H123" s="3"/>
      <c r="L123" s="8"/>
    </row>
    <row r="124" spans="1:31" ht="12" customHeight="1" x14ac:dyDescent="0.2">
      <c r="B124" s="8"/>
      <c r="C124" s="11" t="s">
        <v>20</v>
      </c>
      <c r="L124" s="8"/>
    </row>
    <row r="125" spans="1:31" s="19" customFormat="1" ht="16.5" customHeight="1" x14ac:dyDescent="0.2">
      <c r="A125" s="14"/>
      <c r="B125" s="15"/>
      <c r="C125" s="14"/>
      <c r="D125" s="14"/>
      <c r="E125" s="16" t="s">
        <v>21</v>
      </c>
      <c r="F125" s="17"/>
      <c r="G125" s="17"/>
      <c r="H125" s="17"/>
      <c r="I125" s="14"/>
      <c r="J125" s="14"/>
      <c r="K125" s="14"/>
      <c r="L125" s="18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</row>
    <row r="126" spans="1:31" s="19" customFormat="1" ht="12" customHeight="1" x14ac:dyDescent="0.2">
      <c r="A126" s="14"/>
      <c r="B126" s="15"/>
      <c r="C126" s="11" t="s">
        <v>22</v>
      </c>
      <c r="D126" s="14"/>
      <c r="E126" s="14"/>
      <c r="F126" s="14"/>
      <c r="G126" s="14"/>
      <c r="H126" s="14"/>
      <c r="I126" s="14"/>
      <c r="J126" s="14"/>
      <c r="K126" s="14"/>
      <c r="L126" s="18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</row>
    <row r="127" spans="1:31" s="19" customFormat="1" ht="30" customHeight="1" x14ac:dyDescent="0.2">
      <c r="A127" s="14"/>
      <c r="B127" s="15"/>
      <c r="C127" s="14"/>
      <c r="D127" s="14"/>
      <c r="E127" s="20" t="str">
        <f>E13</f>
        <v>I. etapa - Búracie práce a stavebná pripravenosť pre rekonštrukčné práce</v>
      </c>
      <c r="F127" s="17"/>
      <c r="G127" s="17"/>
      <c r="H127" s="17"/>
      <c r="I127" s="14"/>
      <c r="J127" s="14"/>
      <c r="K127" s="14"/>
      <c r="L127" s="18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</row>
    <row r="128" spans="1:31" s="19" customFormat="1" ht="6.95" customHeight="1" x14ac:dyDescent="0.2">
      <c r="A128" s="14"/>
      <c r="B128" s="15"/>
      <c r="C128" s="14"/>
      <c r="D128" s="14"/>
      <c r="E128" s="14"/>
      <c r="F128" s="14"/>
      <c r="G128" s="14"/>
      <c r="H128" s="14"/>
      <c r="I128" s="14"/>
      <c r="J128" s="14"/>
      <c r="K128" s="14"/>
      <c r="L128" s="18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</row>
    <row r="129" spans="1:65" s="19" customFormat="1" ht="12" customHeight="1" x14ac:dyDescent="0.2">
      <c r="A129" s="14"/>
      <c r="B129" s="15"/>
      <c r="C129" s="11" t="s">
        <v>27</v>
      </c>
      <c r="D129" s="14"/>
      <c r="E129" s="14"/>
      <c r="F129" s="21" t="str">
        <f>F16</f>
        <v>Štefánikova trieda 50, 949 01, Nitra</v>
      </c>
      <c r="G129" s="14"/>
      <c r="H129" s="14"/>
      <c r="I129" s="11" t="s">
        <v>29</v>
      </c>
      <c r="J129" s="22" t="str">
        <f>IF(J16="","",J16)</f>
        <v>27. 4. 2022</v>
      </c>
      <c r="K129" s="14"/>
      <c r="L129" s="18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</row>
    <row r="130" spans="1:65" s="19" customFormat="1" ht="6.95" customHeight="1" x14ac:dyDescent="0.2">
      <c r="A130" s="14"/>
      <c r="B130" s="15"/>
      <c r="C130" s="14"/>
      <c r="D130" s="14"/>
      <c r="E130" s="14"/>
      <c r="F130" s="14"/>
      <c r="G130" s="14"/>
      <c r="H130" s="14"/>
      <c r="I130" s="14"/>
      <c r="J130" s="14"/>
      <c r="K130" s="14"/>
      <c r="L130" s="18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</row>
    <row r="131" spans="1:65" s="19" customFormat="1" ht="15.2" customHeight="1" x14ac:dyDescent="0.2">
      <c r="A131" s="14"/>
      <c r="B131" s="15"/>
      <c r="C131" s="11" t="s">
        <v>30</v>
      </c>
      <c r="D131" s="14"/>
      <c r="E131" s="14"/>
      <c r="F131" s="21" t="str">
        <f>E19</f>
        <v xml:space="preserve"> </v>
      </c>
      <c r="G131" s="14"/>
      <c r="H131" s="14"/>
      <c r="I131" s="11" t="s">
        <v>34</v>
      </c>
      <c r="J131" s="58" t="str">
        <f>E25</f>
        <v>ORA-Architekti s.r.o.</v>
      </c>
      <c r="K131" s="14"/>
      <c r="L131" s="18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</row>
    <row r="132" spans="1:65" s="19" customFormat="1" ht="25.7" customHeight="1" x14ac:dyDescent="0.2">
      <c r="A132" s="14"/>
      <c r="B132" s="15"/>
      <c r="C132" s="11" t="s">
        <v>33</v>
      </c>
      <c r="D132" s="14"/>
      <c r="E132" s="14"/>
      <c r="F132" s="21" t="str">
        <f>IF(E22="","",E22)</f>
        <v xml:space="preserve"> </v>
      </c>
      <c r="G132" s="14"/>
      <c r="H132" s="14"/>
      <c r="I132" s="11" t="s">
        <v>36</v>
      </c>
      <c r="J132" s="58" t="str">
        <f>E28</f>
        <v>Ing. Hladíková, Ing. Žarnovický</v>
      </c>
      <c r="K132" s="14"/>
      <c r="L132" s="18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</row>
    <row r="133" spans="1:65" s="19" customFormat="1" ht="10.35" customHeight="1" x14ac:dyDescent="0.2">
      <c r="A133" s="14"/>
      <c r="B133" s="15"/>
      <c r="C133" s="14"/>
      <c r="D133" s="14"/>
      <c r="E133" s="14"/>
      <c r="F133" s="14"/>
      <c r="G133" s="14"/>
      <c r="H133" s="14"/>
      <c r="I133" s="14"/>
      <c r="J133" s="14"/>
      <c r="K133" s="14"/>
      <c r="L133" s="18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</row>
    <row r="134" spans="1:65" s="82" customFormat="1" ht="29.25" customHeight="1" x14ac:dyDescent="0.2">
      <c r="A134" s="72"/>
      <c r="B134" s="73"/>
      <c r="C134" s="74" t="s">
        <v>75</v>
      </c>
      <c r="D134" s="75" t="s">
        <v>76</v>
      </c>
      <c r="E134" s="75" t="s">
        <v>77</v>
      </c>
      <c r="F134" s="75" t="s">
        <v>78</v>
      </c>
      <c r="G134" s="75" t="s">
        <v>79</v>
      </c>
      <c r="H134" s="75" t="s">
        <v>80</v>
      </c>
      <c r="I134" s="75" t="s">
        <v>81</v>
      </c>
      <c r="J134" s="76" t="s">
        <v>60</v>
      </c>
      <c r="K134" s="77" t="s">
        <v>82</v>
      </c>
      <c r="L134" s="78"/>
      <c r="M134" s="79" t="s">
        <v>25</v>
      </c>
      <c r="N134" s="19"/>
      <c r="O134" s="80" t="s">
        <v>83</v>
      </c>
      <c r="P134" s="80" t="s">
        <v>84</v>
      </c>
      <c r="Q134" s="80" t="s">
        <v>85</v>
      </c>
      <c r="R134" s="80" t="s">
        <v>86</v>
      </c>
      <c r="S134" s="80" t="s">
        <v>87</v>
      </c>
      <c r="T134" s="81" t="s">
        <v>88</v>
      </c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</row>
    <row r="135" spans="1:65" s="19" customFormat="1" ht="22.9" customHeight="1" x14ac:dyDescent="0.25">
      <c r="A135" s="14"/>
      <c r="B135" s="15"/>
      <c r="C135" s="83" t="s">
        <v>61</v>
      </c>
      <c r="D135" s="14"/>
      <c r="E135" s="14"/>
      <c r="F135" s="14"/>
      <c r="G135" s="14"/>
      <c r="H135" s="14"/>
      <c r="I135" s="14"/>
      <c r="J135" s="84">
        <f>BK135</f>
        <v>0</v>
      </c>
      <c r="K135" s="14"/>
      <c r="L135" s="15"/>
      <c r="M135" s="85"/>
      <c r="O135" s="29"/>
      <c r="P135" s="86">
        <f>P136+P242+P332</f>
        <v>1163.9788326400001</v>
      </c>
      <c r="Q135" s="29"/>
      <c r="R135" s="86">
        <f>R136+R242+R332</f>
        <v>43.437321099999998</v>
      </c>
      <c r="S135" s="29"/>
      <c r="T135" s="87">
        <f>T136+T242+T332</f>
        <v>61.786391080000001</v>
      </c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4" t="s">
        <v>89</v>
      </c>
      <c r="AU135" s="4" t="s">
        <v>62</v>
      </c>
      <c r="BK135" s="88">
        <f>BK136+BK242+BK332</f>
        <v>0</v>
      </c>
    </row>
    <row r="136" spans="1:65" s="89" customFormat="1" ht="25.9" customHeight="1" x14ac:dyDescent="0.2">
      <c r="B136" s="90"/>
      <c r="D136" s="91" t="s">
        <v>89</v>
      </c>
      <c r="E136" s="92" t="s">
        <v>90</v>
      </c>
      <c r="F136" s="92" t="s">
        <v>91</v>
      </c>
      <c r="J136" s="93">
        <f>BK136</f>
        <v>0</v>
      </c>
      <c r="L136" s="90"/>
      <c r="M136" s="94"/>
      <c r="N136" s="95"/>
      <c r="O136" s="95"/>
      <c r="P136" s="96">
        <f>P137+P147+P240</f>
        <v>883.20076264000011</v>
      </c>
      <c r="Q136" s="95"/>
      <c r="R136" s="96">
        <f>R137+R147+R240</f>
        <v>43.437321099999998</v>
      </c>
      <c r="S136" s="95"/>
      <c r="T136" s="97">
        <f>T137+T147+T240</f>
        <v>53.181620000000002</v>
      </c>
      <c r="AR136" s="91" t="s">
        <v>92</v>
      </c>
      <c r="AT136" s="98" t="s">
        <v>89</v>
      </c>
      <c r="AU136" s="98" t="s">
        <v>6</v>
      </c>
      <c r="AY136" s="91" t="s">
        <v>93</v>
      </c>
      <c r="BK136" s="99">
        <f>BK137+BK147+BK240</f>
        <v>0</v>
      </c>
    </row>
    <row r="137" spans="1:65" s="89" customFormat="1" ht="22.9" customHeight="1" x14ac:dyDescent="0.2">
      <c r="B137" s="90"/>
      <c r="D137" s="91" t="s">
        <v>89</v>
      </c>
      <c r="E137" s="100" t="s">
        <v>94</v>
      </c>
      <c r="F137" s="100" t="s">
        <v>95</v>
      </c>
      <c r="J137" s="101">
        <f>BK137</f>
        <v>0</v>
      </c>
      <c r="L137" s="90"/>
      <c r="M137" s="94"/>
      <c r="N137" s="95"/>
      <c r="O137" s="95"/>
      <c r="P137" s="96">
        <f>SUM(P138:P146)</f>
        <v>176.19894864000003</v>
      </c>
      <c r="Q137" s="95"/>
      <c r="R137" s="96">
        <f>SUM(R138:R146)</f>
        <v>0.1648801</v>
      </c>
      <c r="S137" s="95"/>
      <c r="T137" s="97">
        <f>SUM(T138:T146)</f>
        <v>0</v>
      </c>
      <c r="AR137" s="91" t="s">
        <v>92</v>
      </c>
      <c r="AT137" s="98" t="s">
        <v>89</v>
      </c>
      <c r="AU137" s="98" t="s">
        <v>92</v>
      </c>
      <c r="AY137" s="91" t="s">
        <v>93</v>
      </c>
      <c r="BK137" s="99">
        <f>SUM(BK138:BK146)</f>
        <v>0</v>
      </c>
    </row>
    <row r="138" spans="1:65" s="19" customFormat="1" ht="16.5" customHeight="1" x14ac:dyDescent="0.2">
      <c r="A138" s="14"/>
      <c r="B138" s="102"/>
      <c r="C138" s="103" t="s">
        <v>92</v>
      </c>
      <c r="D138" s="103" t="s">
        <v>96</v>
      </c>
      <c r="E138" s="104" t="s">
        <v>97</v>
      </c>
      <c r="F138" s="105" t="s">
        <v>98</v>
      </c>
      <c r="G138" s="106" t="s">
        <v>3</v>
      </c>
      <c r="H138" s="107">
        <v>867.79</v>
      </c>
      <c r="I138" s="107"/>
      <c r="J138" s="108">
        <f>ROUND(I138*H138,2)</f>
        <v>0</v>
      </c>
      <c r="K138" s="109"/>
      <c r="L138" s="15"/>
      <c r="M138" s="110" t="s">
        <v>25</v>
      </c>
      <c r="N138" s="111"/>
      <c r="O138" s="112">
        <v>8.2040000000000002E-2</v>
      </c>
      <c r="P138" s="112">
        <f>O138*H138</f>
        <v>71.193491600000002</v>
      </c>
      <c r="Q138" s="112">
        <v>1.9000000000000001E-4</v>
      </c>
      <c r="R138" s="112">
        <f>Q138*H138</f>
        <v>0.1648801</v>
      </c>
      <c r="S138" s="112">
        <v>0</v>
      </c>
      <c r="T138" s="113">
        <f>S138*H138</f>
        <v>0</v>
      </c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R138" s="114" t="s">
        <v>99</v>
      </c>
      <c r="AT138" s="114" t="s">
        <v>96</v>
      </c>
      <c r="AU138" s="114" t="s">
        <v>5</v>
      </c>
      <c r="AY138" s="4" t="s">
        <v>93</v>
      </c>
      <c r="BE138" s="115">
        <f>IF(N138="základná",J138,0)</f>
        <v>0</v>
      </c>
      <c r="BF138" s="115">
        <f>IF(N138="znížená",J138,0)</f>
        <v>0</v>
      </c>
      <c r="BG138" s="115">
        <f>IF(N138="zákl. prenesená",J138,0)</f>
        <v>0</v>
      </c>
      <c r="BH138" s="115">
        <f>IF(N138="zníž. prenesená",J138,0)</f>
        <v>0</v>
      </c>
      <c r="BI138" s="115">
        <f>IF(N138="nulová",J138,0)</f>
        <v>0</v>
      </c>
      <c r="BJ138" s="4" t="s">
        <v>5</v>
      </c>
      <c r="BK138" s="115">
        <f>ROUND(I138*H138,2)</f>
        <v>0</v>
      </c>
      <c r="BL138" s="4" t="s">
        <v>99</v>
      </c>
      <c r="BM138" s="114" t="s">
        <v>100</v>
      </c>
    </row>
    <row r="139" spans="1:65" s="116" customFormat="1" x14ac:dyDescent="0.2">
      <c r="B139" s="117"/>
      <c r="D139" s="118" t="s">
        <v>101</v>
      </c>
      <c r="E139" s="119" t="s">
        <v>25</v>
      </c>
      <c r="F139" s="120" t="s">
        <v>102</v>
      </c>
      <c r="H139" s="121">
        <v>515.4</v>
      </c>
      <c r="L139" s="117"/>
      <c r="M139" s="122"/>
      <c r="N139" s="123"/>
      <c r="O139" s="123"/>
      <c r="P139" s="123"/>
      <c r="Q139" s="123"/>
      <c r="R139" s="123"/>
      <c r="S139" s="123"/>
      <c r="T139" s="124"/>
      <c r="AT139" s="119" t="s">
        <v>101</v>
      </c>
      <c r="AU139" s="119" t="s">
        <v>5</v>
      </c>
      <c r="AV139" s="116" t="s">
        <v>5</v>
      </c>
      <c r="AW139" s="116" t="s">
        <v>103</v>
      </c>
      <c r="AX139" s="116" t="s">
        <v>6</v>
      </c>
      <c r="AY139" s="119" t="s">
        <v>93</v>
      </c>
    </row>
    <row r="140" spans="1:65" s="116" customFormat="1" x14ac:dyDescent="0.2">
      <c r="B140" s="117"/>
      <c r="D140" s="118" t="s">
        <v>101</v>
      </c>
      <c r="E140" s="119" t="s">
        <v>25</v>
      </c>
      <c r="F140" s="120" t="s">
        <v>104</v>
      </c>
      <c r="H140" s="121">
        <v>271.58999999999997</v>
      </c>
      <c r="L140" s="117"/>
      <c r="M140" s="122"/>
      <c r="N140" s="123"/>
      <c r="O140" s="123"/>
      <c r="P140" s="123"/>
      <c r="Q140" s="123"/>
      <c r="R140" s="123"/>
      <c r="S140" s="123"/>
      <c r="T140" s="124"/>
      <c r="AT140" s="119" t="s">
        <v>101</v>
      </c>
      <c r="AU140" s="119" t="s">
        <v>5</v>
      </c>
      <c r="AV140" s="116" t="s">
        <v>5</v>
      </c>
      <c r="AW140" s="116" t="s">
        <v>103</v>
      </c>
      <c r="AX140" s="116" t="s">
        <v>6</v>
      </c>
      <c r="AY140" s="119" t="s">
        <v>93</v>
      </c>
    </row>
    <row r="141" spans="1:65" s="116" customFormat="1" x14ac:dyDescent="0.2">
      <c r="B141" s="117"/>
      <c r="D141" s="118" t="s">
        <v>101</v>
      </c>
      <c r="E141" s="119" t="s">
        <v>25</v>
      </c>
      <c r="F141" s="120" t="s">
        <v>105</v>
      </c>
      <c r="H141" s="121">
        <v>80.8</v>
      </c>
      <c r="L141" s="117"/>
      <c r="M141" s="122"/>
      <c r="N141" s="123"/>
      <c r="O141" s="123"/>
      <c r="P141" s="123"/>
      <c r="Q141" s="123"/>
      <c r="R141" s="123"/>
      <c r="S141" s="123"/>
      <c r="T141" s="124"/>
      <c r="AT141" s="119" t="s">
        <v>101</v>
      </c>
      <c r="AU141" s="119" t="s">
        <v>5</v>
      </c>
      <c r="AV141" s="116" t="s">
        <v>5</v>
      </c>
      <c r="AW141" s="116" t="s">
        <v>103</v>
      </c>
      <c r="AX141" s="116" t="s">
        <v>6</v>
      </c>
      <c r="AY141" s="119" t="s">
        <v>93</v>
      </c>
    </row>
    <row r="142" spans="1:65" s="125" customFormat="1" x14ac:dyDescent="0.2">
      <c r="B142" s="126"/>
      <c r="D142" s="118" t="s">
        <v>101</v>
      </c>
      <c r="E142" s="127" t="s">
        <v>25</v>
      </c>
      <c r="F142" s="128" t="s">
        <v>106</v>
      </c>
      <c r="H142" s="129">
        <v>867.79</v>
      </c>
      <c r="L142" s="126"/>
      <c r="M142" s="130"/>
      <c r="N142" s="131"/>
      <c r="O142" s="131"/>
      <c r="P142" s="131"/>
      <c r="Q142" s="131"/>
      <c r="R142" s="131"/>
      <c r="S142" s="131"/>
      <c r="T142" s="132"/>
      <c r="AT142" s="127" t="s">
        <v>101</v>
      </c>
      <c r="AU142" s="127" t="s">
        <v>5</v>
      </c>
      <c r="AV142" s="125" t="s">
        <v>99</v>
      </c>
      <c r="AW142" s="125" t="s">
        <v>103</v>
      </c>
      <c r="AX142" s="125" t="s">
        <v>92</v>
      </c>
      <c r="AY142" s="127" t="s">
        <v>93</v>
      </c>
    </row>
    <row r="143" spans="1:65" s="19" customFormat="1" ht="24.2" customHeight="1" x14ac:dyDescent="0.2">
      <c r="A143" s="14"/>
      <c r="B143" s="102"/>
      <c r="C143" s="103" t="s">
        <v>5</v>
      </c>
      <c r="D143" s="103" t="s">
        <v>96</v>
      </c>
      <c r="E143" s="104" t="s">
        <v>107</v>
      </c>
      <c r="F143" s="105" t="s">
        <v>108</v>
      </c>
      <c r="G143" s="106" t="s">
        <v>3</v>
      </c>
      <c r="H143" s="107">
        <v>445.44799999999998</v>
      </c>
      <c r="I143" s="107"/>
      <c r="J143" s="108">
        <f>ROUND(I143*H143,2)</f>
        <v>0</v>
      </c>
      <c r="K143" s="109"/>
      <c r="L143" s="15"/>
      <c r="M143" s="110" t="s">
        <v>25</v>
      </c>
      <c r="N143" s="111"/>
      <c r="O143" s="112">
        <v>0.13320000000000001</v>
      </c>
      <c r="P143" s="112">
        <f>O143*H143</f>
        <v>59.333673600000004</v>
      </c>
      <c r="Q143" s="112">
        <v>0</v>
      </c>
      <c r="R143" s="112">
        <f>Q143*H143</f>
        <v>0</v>
      </c>
      <c r="S143" s="112">
        <v>0</v>
      </c>
      <c r="T143" s="113">
        <f>S143*H143</f>
        <v>0</v>
      </c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R143" s="114" t="s">
        <v>99</v>
      </c>
      <c r="AT143" s="114" t="s">
        <v>96</v>
      </c>
      <c r="AU143" s="114" t="s">
        <v>5</v>
      </c>
      <c r="AY143" s="4" t="s">
        <v>93</v>
      </c>
      <c r="BE143" s="115">
        <f>IF(N143="základná",J143,0)</f>
        <v>0</v>
      </c>
      <c r="BF143" s="115">
        <f>IF(N143="znížená",J143,0)</f>
        <v>0</v>
      </c>
      <c r="BG143" s="115">
        <f>IF(N143="zákl. prenesená",J143,0)</f>
        <v>0</v>
      </c>
      <c r="BH143" s="115">
        <f>IF(N143="zníž. prenesená",J143,0)</f>
        <v>0</v>
      </c>
      <c r="BI143" s="115">
        <f>IF(N143="nulová",J143,0)</f>
        <v>0</v>
      </c>
      <c r="BJ143" s="4" t="s">
        <v>5</v>
      </c>
      <c r="BK143" s="115">
        <f>ROUND(I143*H143,2)</f>
        <v>0</v>
      </c>
      <c r="BL143" s="4" t="s">
        <v>99</v>
      </c>
      <c r="BM143" s="114" t="s">
        <v>109</v>
      </c>
    </row>
    <row r="144" spans="1:65" s="116" customFormat="1" x14ac:dyDescent="0.2">
      <c r="B144" s="117"/>
      <c r="D144" s="118" t="s">
        <v>101</v>
      </c>
      <c r="E144" s="119" t="s">
        <v>25</v>
      </c>
      <c r="F144" s="120" t="s">
        <v>7</v>
      </c>
      <c r="H144" s="121">
        <v>445.44799999999998</v>
      </c>
      <c r="L144" s="117"/>
      <c r="M144" s="122"/>
      <c r="N144" s="123"/>
      <c r="O144" s="123"/>
      <c r="P144" s="123"/>
      <c r="Q144" s="123"/>
      <c r="R144" s="123"/>
      <c r="S144" s="123"/>
      <c r="T144" s="124"/>
      <c r="AT144" s="119" t="s">
        <v>101</v>
      </c>
      <c r="AU144" s="119" t="s">
        <v>5</v>
      </c>
      <c r="AV144" s="116" t="s">
        <v>5</v>
      </c>
      <c r="AW144" s="116" t="s">
        <v>103</v>
      </c>
      <c r="AX144" s="116" t="s">
        <v>92</v>
      </c>
      <c r="AY144" s="119" t="s">
        <v>93</v>
      </c>
    </row>
    <row r="145" spans="1:65" s="19" customFormat="1" ht="33" customHeight="1" x14ac:dyDescent="0.2">
      <c r="A145" s="14"/>
      <c r="B145" s="102"/>
      <c r="C145" s="103" t="s">
        <v>110</v>
      </c>
      <c r="D145" s="103" t="s">
        <v>96</v>
      </c>
      <c r="E145" s="104" t="s">
        <v>111</v>
      </c>
      <c r="F145" s="105" t="s">
        <v>112</v>
      </c>
      <c r="G145" s="106" t="s">
        <v>3</v>
      </c>
      <c r="H145" s="107">
        <v>445.44799999999998</v>
      </c>
      <c r="I145" s="107"/>
      <c r="J145" s="108">
        <f>ROUND(I145*H145,2)</f>
        <v>0</v>
      </c>
      <c r="K145" s="109"/>
      <c r="L145" s="15"/>
      <c r="M145" s="110" t="s">
        <v>25</v>
      </c>
      <c r="N145" s="111"/>
      <c r="O145" s="112">
        <v>0.10253</v>
      </c>
      <c r="P145" s="112">
        <f>O145*H145</f>
        <v>45.671783439999999</v>
      </c>
      <c r="Q145" s="112">
        <v>0</v>
      </c>
      <c r="R145" s="112">
        <f>Q145*H145</f>
        <v>0</v>
      </c>
      <c r="S145" s="112">
        <v>0</v>
      </c>
      <c r="T145" s="113">
        <f>S145*H145</f>
        <v>0</v>
      </c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R145" s="114" t="s">
        <v>99</v>
      </c>
      <c r="AT145" s="114" t="s">
        <v>96</v>
      </c>
      <c r="AU145" s="114" t="s">
        <v>5</v>
      </c>
      <c r="AY145" s="4" t="s">
        <v>93</v>
      </c>
      <c r="BE145" s="115">
        <f>IF(N145="základná",J145,0)</f>
        <v>0</v>
      </c>
      <c r="BF145" s="115">
        <f>IF(N145="znížená",J145,0)</f>
        <v>0</v>
      </c>
      <c r="BG145" s="115">
        <f>IF(N145="zákl. prenesená",J145,0)</f>
        <v>0</v>
      </c>
      <c r="BH145" s="115">
        <f>IF(N145="zníž. prenesená",J145,0)</f>
        <v>0</v>
      </c>
      <c r="BI145" s="115">
        <f>IF(N145="nulová",J145,0)</f>
        <v>0</v>
      </c>
      <c r="BJ145" s="4" t="s">
        <v>5</v>
      </c>
      <c r="BK145" s="115">
        <f>ROUND(I145*H145,2)</f>
        <v>0</v>
      </c>
      <c r="BL145" s="4" t="s">
        <v>99</v>
      </c>
      <c r="BM145" s="114" t="s">
        <v>113</v>
      </c>
    </row>
    <row r="146" spans="1:65" s="116" customFormat="1" x14ac:dyDescent="0.2">
      <c r="B146" s="117"/>
      <c r="D146" s="118" t="s">
        <v>101</v>
      </c>
      <c r="E146" s="119" t="s">
        <v>25</v>
      </c>
      <c r="F146" s="120" t="s">
        <v>7</v>
      </c>
      <c r="H146" s="121">
        <v>445.44799999999998</v>
      </c>
      <c r="L146" s="117"/>
      <c r="M146" s="122"/>
      <c r="N146" s="123"/>
      <c r="O146" s="123"/>
      <c r="P146" s="123"/>
      <c r="Q146" s="123"/>
      <c r="R146" s="123"/>
      <c r="S146" s="123"/>
      <c r="T146" s="124"/>
      <c r="AT146" s="119" t="s">
        <v>101</v>
      </c>
      <c r="AU146" s="119" t="s">
        <v>5</v>
      </c>
      <c r="AV146" s="116" t="s">
        <v>5</v>
      </c>
      <c r="AW146" s="116" t="s">
        <v>103</v>
      </c>
      <c r="AX146" s="116" t="s">
        <v>92</v>
      </c>
      <c r="AY146" s="119" t="s">
        <v>93</v>
      </c>
    </row>
    <row r="147" spans="1:65" s="89" customFormat="1" ht="22.9" customHeight="1" x14ac:dyDescent="0.2">
      <c r="B147" s="90"/>
      <c r="D147" s="91" t="s">
        <v>89</v>
      </c>
      <c r="E147" s="100" t="s">
        <v>114</v>
      </c>
      <c r="F147" s="100" t="s">
        <v>115</v>
      </c>
      <c r="J147" s="101">
        <f>BK147</f>
        <v>0</v>
      </c>
      <c r="L147" s="90"/>
      <c r="M147" s="94"/>
      <c r="N147" s="95"/>
      <c r="O147" s="95"/>
      <c r="P147" s="96">
        <f>SUM(P148:P239)</f>
        <v>600.01648300000011</v>
      </c>
      <c r="Q147" s="95"/>
      <c r="R147" s="96">
        <f>SUM(R148:R239)</f>
        <v>43.272441000000001</v>
      </c>
      <c r="S147" s="95"/>
      <c r="T147" s="97">
        <f>SUM(T148:T239)</f>
        <v>53.181620000000002</v>
      </c>
      <c r="AR147" s="91" t="s">
        <v>92</v>
      </c>
      <c r="AT147" s="98" t="s">
        <v>89</v>
      </c>
      <c r="AU147" s="98" t="s">
        <v>92</v>
      </c>
      <c r="AY147" s="91" t="s">
        <v>93</v>
      </c>
      <c r="BK147" s="99">
        <f>SUM(BK148:BK239)</f>
        <v>0</v>
      </c>
    </row>
    <row r="148" spans="1:65" s="19" customFormat="1" ht="24.2" customHeight="1" x14ac:dyDescent="0.2">
      <c r="A148" s="14"/>
      <c r="B148" s="102"/>
      <c r="C148" s="103" t="s">
        <v>99</v>
      </c>
      <c r="D148" s="103" t="s">
        <v>96</v>
      </c>
      <c r="E148" s="104" t="s">
        <v>116</v>
      </c>
      <c r="F148" s="105" t="s">
        <v>117</v>
      </c>
      <c r="G148" s="106" t="s">
        <v>3</v>
      </c>
      <c r="H148" s="107">
        <v>365.7</v>
      </c>
      <c r="I148" s="107"/>
      <c r="J148" s="108">
        <f>ROUND(I148*H148,2)</f>
        <v>0</v>
      </c>
      <c r="K148" s="109"/>
      <c r="L148" s="15"/>
      <c r="M148" s="110" t="s">
        <v>25</v>
      </c>
      <c r="N148" s="111"/>
      <c r="O148" s="112">
        <v>9.9210000000000007E-2</v>
      </c>
      <c r="P148" s="112">
        <f>O148*H148</f>
        <v>36.281097000000003</v>
      </c>
      <c r="Q148" s="112">
        <v>1.5299999999999999E-3</v>
      </c>
      <c r="R148" s="112">
        <f>Q148*H148</f>
        <v>0.55952099999999994</v>
      </c>
      <c r="S148" s="112">
        <v>0</v>
      </c>
      <c r="T148" s="113">
        <f>S148*H148</f>
        <v>0</v>
      </c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R148" s="114" t="s">
        <v>99</v>
      </c>
      <c r="AT148" s="114" t="s">
        <v>96</v>
      </c>
      <c r="AU148" s="114" t="s">
        <v>5</v>
      </c>
      <c r="AY148" s="4" t="s">
        <v>93</v>
      </c>
      <c r="BE148" s="115">
        <f>IF(N148="základná",J148,0)</f>
        <v>0</v>
      </c>
      <c r="BF148" s="115">
        <f>IF(N148="znížená",J148,0)</f>
        <v>0</v>
      </c>
      <c r="BG148" s="115">
        <f>IF(N148="zákl. prenesená",J148,0)</f>
        <v>0</v>
      </c>
      <c r="BH148" s="115">
        <f>IF(N148="zníž. prenesená",J148,0)</f>
        <v>0</v>
      </c>
      <c r="BI148" s="115">
        <f>IF(N148="nulová",J148,0)</f>
        <v>0</v>
      </c>
      <c r="BJ148" s="4" t="s">
        <v>5</v>
      </c>
      <c r="BK148" s="115">
        <f>ROUND(I148*H148,2)</f>
        <v>0</v>
      </c>
      <c r="BL148" s="4" t="s">
        <v>99</v>
      </c>
      <c r="BM148" s="114" t="s">
        <v>118</v>
      </c>
    </row>
    <row r="149" spans="1:65" s="116" customFormat="1" x14ac:dyDescent="0.2">
      <c r="B149" s="117"/>
      <c r="D149" s="118" t="s">
        <v>101</v>
      </c>
      <c r="E149" s="119" t="s">
        <v>25</v>
      </c>
      <c r="F149" s="120" t="s">
        <v>12</v>
      </c>
      <c r="H149" s="121">
        <v>202.7</v>
      </c>
      <c r="L149" s="117"/>
      <c r="M149" s="122"/>
      <c r="N149" s="123"/>
      <c r="O149" s="123"/>
      <c r="P149" s="123"/>
      <c r="Q149" s="123"/>
      <c r="R149" s="123"/>
      <c r="S149" s="123"/>
      <c r="T149" s="124"/>
      <c r="AT149" s="119" t="s">
        <v>101</v>
      </c>
      <c r="AU149" s="119" t="s">
        <v>5</v>
      </c>
      <c r="AV149" s="116" t="s">
        <v>5</v>
      </c>
      <c r="AW149" s="116" t="s">
        <v>103</v>
      </c>
      <c r="AX149" s="116" t="s">
        <v>6</v>
      </c>
      <c r="AY149" s="119" t="s">
        <v>93</v>
      </c>
    </row>
    <row r="150" spans="1:65" s="116" customFormat="1" x14ac:dyDescent="0.2">
      <c r="B150" s="117"/>
      <c r="D150" s="118" t="s">
        <v>101</v>
      </c>
      <c r="E150" s="119" t="s">
        <v>25</v>
      </c>
      <c r="F150" s="120" t="s">
        <v>119</v>
      </c>
      <c r="H150" s="121">
        <v>163</v>
      </c>
      <c r="L150" s="117"/>
      <c r="M150" s="122"/>
      <c r="N150" s="123"/>
      <c r="O150" s="123"/>
      <c r="P150" s="123"/>
      <c r="Q150" s="123"/>
      <c r="R150" s="123"/>
      <c r="S150" s="123"/>
      <c r="T150" s="124"/>
      <c r="AT150" s="119" t="s">
        <v>101</v>
      </c>
      <c r="AU150" s="119" t="s">
        <v>5</v>
      </c>
      <c r="AV150" s="116" t="s">
        <v>5</v>
      </c>
      <c r="AW150" s="116" t="s">
        <v>103</v>
      </c>
      <c r="AX150" s="116" t="s">
        <v>6</v>
      </c>
      <c r="AY150" s="119" t="s">
        <v>93</v>
      </c>
    </row>
    <row r="151" spans="1:65" s="125" customFormat="1" x14ac:dyDescent="0.2">
      <c r="B151" s="126"/>
      <c r="D151" s="118" t="s">
        <v>101</v>
      </c>
      <c r="E151" s="127" t="s">
        <v>25</v>
      </c>
      <c r="F151" s="128" t="s">
        <v>106</v>
      </c>
      <c r="H151" s="129">
        <v>365.7</v>
      </c>
      <c r="L151" s="126"/>
      <c r="M151" s="130"/>
      <c r="N151" s="131"/>
      <c r="O151" s="131"/>
      <c r="P151" s="131"/>
      <c r="Q151" s="131"/>
      <c r="R151" s="131"/>
      <c r="S151" s="131"/>
      <c r="T151" s="132"/>
      <c r="AT151" s="127" t="s">
        <v>101</v>
      </c>
      <c r="AU151" s="127" t="s">
        <v>5</v>
      </c>
      <c r="AV151" s="125" t="s">
        <v>99</v>
      </c>
      <c r="AW151" s="125" t="s">
        <v>103</v>
      </c>
      <c r="AX151" s="125" t="s">
        <v>92</v>
      </c>
      <c r="AY151" s="127" t="s">
        <v>93</v>
      </c>
    </row>
    <row r="152" spans="1:65" s="19" customFormat="1" ht="24.2" customHeight="1" x14ac:dyDescent="0.2">
      <c r="A152" s="14"/>
      <c r="B152" s="102"/>
      <c r="C152" s="103" t="s">
        <v>120</v>
      </c>
      <c r="D152" s="103" t="s">
        <v>96</v>
      </c>
      <c r="E152" s="104" t="s">
        <v>121</v>
      </c>
      <c r="F152" s="105" t="s">
        <v>122</v>
      </c>
      <c r="G152" s="106" t="s">
        <v>15</v>
      </c>
      <c r="H152" s="107">
        <v>756</v>
      </c>
      <c r="I152" s="107"/>
      <c r="J152" s="108">
        <f>ROUND(I152*H152,2)</f>
        <v>0</v>
      </c>
      <c r="K152" s="109"/>
      <c r="L152" s="15"/>
      <c r="M152" s="110" t="s">
        <v>25</v>
      </c>
      <c r="N152" s="111"/>
      <c r="O152" s="112">
        <v>3.3000000000000002E-2</v>
      </c>
      <c r="P152" s="112">
        <f>O152*H152</f>
        <v>24.948</v>
      </c>
      <c r="Q152" s="112">
        <v>2.8680000000000001E-2</v>
      </c>
      <c r="R152" s="112">
        <f>Q152*H152</f>
        <v>21.682079999999999</v>
      </c>
      <c r="S152" s="112">
        <v>0</v>
      </c>
      <c r="T152" s="113">
        <f>S152*H152</f>
        <v>0</v>
      </c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R152" s="114" t="s">
        <v>99</v>
      </c>
      <c r="AT152" s="114" t="s">
        <v>96</v>
      </c>
      <c r="AU152" s="114" t="s">
        <v>5</v>
      </c>
      <c r="AY152" s="4" t="s">
        <v>93</v>
      </c>
      <c r="BE152" s="115">
        <f>IF(N152="základná",J152,0)</f>
        <v>0</v>
      </c>
      <c r="BF152" s="115">
        <f>IF(N152="znížená",J152,0)</f>
        <v>0</v>
      </c>
      <c r="BG152" s="115">
        <f>IF(N152="zákl. prenesená",J152,0)</f>
        <v>0</v>
      </c>
      <c r="BH152" s="115">
        <f>IF(N152="zníž. prenesená",J152,0)</f>
        <v>0</v>
      </c>
      <c r="BI152" s="115">
        <f>IF(N152="nulová",J152,0)</f>
        <v>0</v>
      </c>
      <c r="BJ152" s="4" t="s">
        <v>5</v>
      </c>
      <c r="BK152" s="115">
        <f>ROUND(I152*H152,2)</f>
        <v>0</v>
      </c>
      <c r="BL152" s="4" t="s">
        <v>99</v>
      </c>
      <c r="BM152" s="114" t="s">
        <v>123</v>
      </c>
    </row>
    <row r="153" spans="1:65" s="116" customFormat="1" x14ac:dyDescent="0.2">
      <c r="B153" s="117"/>
      <c r="D153" s="118" t="s">
        <v>101</v>
      </c>
      <c r="E153" s="119" t="s">
        <v>25</v>
      </c>
      <c r="F153" s="120" t="s">
        <v>124</v>
      </c>
      <c r="H153" s="121">
        <v>756</v>
      </c>
      <c r="L153" s="117"/>
      <c r="M153" s="122"/>
      <c r="N153" s="123"/>
      <c r="O153" s="123"/>
      <c r="P153" s="123"/>
      <c r="Q153" s="123"/>
      <c r="R153" s="123"/>
      <c r="S153" s="123"/>
      <c r="T153" s="124"/>
      <c r="AT153" s="119" t="s">
        <v>101</v>
      </c>
      <c r="AU153" s="119" t="s">
        <v>5</v>
      </c>
      <c r="AV153" s="116" t="s">
        <v>5</v>
      </c>
      <c r="AW153" s="116" t="s">
        <v>103</v>
      </c>
      <c r="AX153" s="116" t="s">
        <v>6</v>
      </c>
      <c r="AY153" s="119" t="s">
        <v>93</v>
      </c>
    </row>
    <row r="154" spans="1:65" s="133" customFormat="1" x14ac:dyDescent="0.2">
      <c r="B154" s="134"/>
      <c r="D154" s="118" t="s">
        <v>101</v>
      </c>
      <c r="E154" s="135" t="s">
        <v>14</v>
      </c>
      <c r="F154" s="136" t="s">
        <v>125</v>
      </c>
      <c r="H154" s="137">
        <v>756</v>
      </c>
      <c r="L154" s="134"/>
      <c r="M154" s="138"/>
      <c r="N154" s="139"/>
      <c r="O154" s="139"/>
      <c r="P154" s="139"/>
      <c r="Q154" s="139"/>
      <c r="R154" s="139"/>
      <c r="S154" s="139"/>
      <c r="T154" s="140"/>
      <c r="AT154" s="135" t="s">
        <v>101</v>
      </c>
      <c r="AU154" s="135" t="s">
        <v>5</v>
      </c>
      <c r="AV154" s="133" t="s">
        <v>110</v>
      </c>
      <c r="AW154" s="133" t="s">
        <v>103</v>
      </c>
      <c r="AX154" s="133" t="s">
        <v>6</v>
      </c>
      <c r="AY154" s="135" t="s">
        <v>93</v>
      </c>
    </row>
    <row r="155" spans="1:65" s="125" customFormat="1" x14ac:dyDescent="0.2">
      <c r="B155" s="126"/>
      <c r="D155" s="118" t="s">
        <v>101</v>
      </c>
      <c r="E155" s="127" t="s">
        <v>25</v>
      </c>
      <c r="F155" s="128" t="s">
        <v>106</v>
      </c>
      <c r="H155" s="129">
        <v>756</v>
      </c>
      <c r="L155" s="126"/>
      <c r="M155" s="130"/>
      <c r="N155" s="131"/>
      <c r="O155" s="131"/>
      <c r="P155" s="131"/>
      <c r="Q155" s="131"/>
      <c r="R155" s="131"/>
      <c r="S155" s="131"/>
      <c r="T155" s="132"/>
      <c r="AT155" s="127" t="s">
        <v>101</v>
      </c>
      <c r="AU155" s="127" t="s">
        <v>5</v>
      </c>
      <c r="AV155" s="125" t="s">
        <v>99</v>
      </c>
      <c r="AW155" s="125" t="s">
        <v>103</v>
      </c>
      <c r="AX155" s="125" t="s">
        <v>92</v>
      </c>
      <c r="AY155" s="127" t="s">
        <v>93</v>
      </c>
    </row>
    <row r="156" spans="1:65" s="19" customFormat="1" ht="37.9" customHeight="1" x14ac:dyDescent="0.2">
      <c r="A156" s="14"/>
      <c r="B156" s="102"/>
      <c r="C156" s="103" t="s">
        <v>94</v>
      </c>
      <c r="D156" s="103" t="s">
        <v>96</v>
      </c>
      <c r="E156" s="104" t="s">
        <v>126</v>
      </c>
      <c r="F156" s="105" t="s">
        <v>127</v>
      </c>
      <c r="G156" s="106" t="s">
        <v>15</v>
      </c>
      <c r="H156" s="107">
        <v>756</v>
      </c>
      <c r="I156" s="107"/>
      <c r="J156" s="108">
        <f>ROUND(I156*H156,2)</f>
        <v>0</v>
      </c>
      <c r="K156" s="109"/>
      <c r="L156" s="15"/>
      <c r="M156" s="110" t="s">
        <v>25</v>
      </c>
      <c r="N156" s="111"/>
      <c r="O156" s="112">
        <v>2E-3</v>
      </c>
      <c r="P156" s="112">
        <f>O156*H156</f>
        <v>1.512</v>
      </c>
      <c r="Q156" s="112">
        <v>0</v>
      </c>
      <c r="R156" s="112">
        <f>Q156*H156</f>
        <v>0</v>
      </c>
      <c r="S156" s="112">
        <v>0</v>
      </c>
      <c r="T156" s="113">
        <f>S156*H156</f>
        <v>0</v>
      </c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R156" s="114" t="s">
        <v>99</v>
      </c>
      <c r="AT156" s="114" t="s">
        <v>96</v>
      </c>
      <c r="AU156" s="114" t="s">
        <v>5</v>
      </c>
      <c r="AY156" s="4" t="s">
        <v>93</v>
      </c>
      <c r="BE156" s="115">
        <f>IF(N156="základná",J156,0)</f>
        <v>0</v>
      </c>
      <c r="BF156" s="115">
        <f>IF(N156="znížená",J156,0)</f>
        <v>0</v>
      </c>
      <c r="BG156" s="115">
        <f>IF(N156="zákl. prenesená",J156,0)</f>
        <v>0</v>
      </c>
      <c r="BH156" s="115">
        <f>IF(N156="zníž. prenesená",J156,0)</f>
        <v>0</v>
      </c>
      <c r="BI156" s="115">
        <f>IF(N156="nulová",J156,0)</f>
        <v>0</v>
      </c>
      <c r="BJ156" s="4" t="s">
        <v>5</v>
      </c>
      <c r="BK156" s="115">
        <f>ROUND(I156*H156,2)</f>
        <v>0</v>
      </c>
      <c r="BL156" s="4" t="s">
        <v>99</v>
      </c>
      <c r="BM156" s="114" t="s">
        <v>128</v>
      </c>
    </row>
    <row r="157" spans="1:65" s="19" customFormat="1" ht="19.5" x14ac:dyDescent="0.2">
      <c r="A157" s="14"/>
      <c r="B157" s="15"/>
      <c r="C157" s="14"/>
      <c r="D157" s="118" t="s">
        <v>129</v>
      </c>
      <c r="E157" s="14"/>
      <c r="F157" s="141" t="s">
        <v>130</v>
      </c>
      <c r="G157" s="14"/>
      <c r="H157" s="14"/>
      <c r="I157" s="14"/>
      <c r="J157" s="14"/>
      <c r="K157" s="14"/>
      <c r="L157" s="15"/>
      <c r="M157" s="142"/>
      <c r="N157" s="143"/>
      <c r="O157" s="144"/>
      <c r="P157" s="144"/>
      <c r="Q157" s="144"/>
      <c r="R157" s="144"/>
      <c r="S157" s="144"/>
      <c r="T157" s="14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4" t="s">
        <v>129</v>
      </c>
      <c r="AU157" s="4" t="s">
        <v>5</v>
      </c>
    </row>
    <row r="158" spans="1:65" s="116" customFormat="1" x14ac:dyDescent="0.2">
      <c r="B158" s="117"/>
      <c r="D158" s="118" t="s">
        <v>101</v>
      </c>
      <c r="E158" s="119" t="s">
        <v>25</v>
      </c>
      <c r="F158" s="120" t="s">
        <v>14</v>
      </c>
      <c r="H158" s="121">
        <v>756</v>
      </c>
      <c r="L158" s="117"/>
      <c r="M158" s="122"/>
      <c r="N158" s="123"/>
      <c r="O158" s="123"/>
      <c r="P158" s="123"/>
      <c r="Q158" s="123"/>
      <c r="R158" s="123"/>
      <c r="S158" s="123"/>
      <c r="T158" s="124"/>
      <c r="AT158" s="119" t="s">
        <v>101</v>
      </c>
      <c r="AU158" s="119" t="s">
        <v>5</v>
      </c>
      <c r="AV158" s="116" t="s">
        <v>5</v>
      </c>
      <c r="AW158" s="116" t="s">
        <v>103</v>
      </c>
      <c r="AX158" s="116" t="s">
        <v>92</v>
      </c>
      <c r="AY158" s="119" t="s">
        <v>93</v>
      </c>
    </row>
    <row r="159" spans="1:65" s="19" customFormat="1" ht="24.2" customHeight="1" x14ac:dyDescent="0.2">
      <c r="A159" s="14"/>
      <c r="B159" s="102"/>
      <c r="C159" s="103" t="s">
        <v>131</v>
      </c>
      <c r="D159" s="103" t="s">
        <v>96</v>
      </c>
      <c r="E159" s="104" t="s">
        <v>132</v>
      </c>
      <c r="F159" s="105" t="s">
        <v>133</v>
      </c>
      <c r="G159" s="106" t="s">
        <v>15</v>
      </c>
      <c r="H159" s="107">
        <v>756</v>
      </c>
      <c r="I159" s="107"/>
      <c r="J159" s="108">
        <f>ROUND(I159*H159,2)</f>
        <v>0</v>
      </c>
      <c r="K159" s="109"/>
      <c r="L159" s="15"/>
      <c r="M159" s="110" t="s">
        <v>25</v>
      </c>
      <c r="N159" s="111"/>
      <c r="O159" s="112">
        <v>0.02</v>
      </c>
      <c r="P159" s="112">
        <f>O159*H159</f>
        <v>15.120000000000001</v>
      </c>
      <c r="Q159" s="112">
        <v>2.3900000000000001E-2</v>
      </c>
      <c r="R159" s="112">
        <f>Q159*H159</f>
        <v>18.0684</v>
      </c>
      <c r="S159" s="112">
        <v>0</v>
      </c>
      <c r="T159" s="113">
        <f>S159*H159</f>
        <v>0</v>
      </c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R159" s="114" t="s">
        <v>99</v>
      </c>
      <c r="AT159" s="114" t="s">
        <v>96</v>
      </c>
      <c r="AU159" s="114" t="s">
        <v>5</v>
      </c>
      <c r="AY159" s="4" t="s">
        <v>93</v>
      </c>
      <c r="BE159" s="115">
        <f>IF(N159="základná",J159,0)</f>
        <v>0</v>
      </c>
      <c r="BF159" s="115">
        <f>IF(N159="znížená",J159,0)</f>
        <v>0</v>
      </c>
      <c r="BG159" s="115">
        <f>IF(N159="zákl. prenesená",J159,0)</f>
        <v>0</v>
      </c>
      <c r="BH159" s="115">
        <f>IF(N159="zníž. prenesená",J159,0)</f>
        <v>0</v>
      </c>
      <c r="BI159" s="115">
        <f>IF(N159="nulová",J159,0)</f>
        <v>0</v>
      </c>
      <c r="BJ159" s="4" t="s">
        <v>5</v>
      </c>
      <c r="BK159" s="115">
        <f>ROUND(I159*H159,2)</f>
        <v>0</v>
      </c>
      <c r="BL159" s="4" t="s">
        <v>99</v>
      </c>
      <c r="BM159" s="114" t="s">
        <v>134</v>
      </c>
    </row>
    <row r="160" spans="1:65" s="116" customFormat="1" x14ac:dyDescent="0.2">
      <c r="B160" s="117"/>
      <c r="D160" s="118" t="s">
        <v>101</v>
      </c>
      <c r="E160" s="119" t="s">
        <v>25</v>
      </c>
      <c r="F160" s="120" t="s">
        <v>14</v>
      </c>
      <c r="H160" s="121">
        <v>756</v>
      </c>
      <c r="L160" s="117"/>
      <c r="M160" s="122"/>
      <c r="N160" s="123"/>
      <c r="O160" s="123"/>
      <c r="P160" s="123"/>
      <c r="Q160" s="123"/>
      <c r="R160" s="123"/>
      <c r="S160" s="123"/>
      <c r="T160" s="124"/>
      <c r="AT160" s="119" t="s">
        <v>101</v>
      </c>
      <c r="AU160" s="119" t="s">
        <v>5</v>
      </c>
      <c r="AV160" s="116" t="s">
        <v>5</v>
      </c>
      <c r="AW160" s="116" t="s">
        <v>103</v>
      </c>
      <c r="AX160" s="116" t="s">
        <v>92</v>
      </c>
      <c r="AY160" s="119" t="s">
        <v>93</v>
      </c>
    </row>
    <row r="161" spans="1:65" s="19" customFormat="1" ht="24.2" customHeight="1" x14ac:dyDescent="0.2">
      <c r="A161" s="14"/>
      <c r="B161" s="102"/>
      <c r="C161" s="103" t="s">
        <v>135</v>
      </c>
      <c r="D161" s="103" t="s">
        <v>96</v>
      </c>
      <c r="E161" s="104" t="s">
        <v>136</v>
      </c>
      <c r="F161" s="105" t="s">
        <v>137</v>
      </c>
      <c r="G161" s="106" t="s">
        <v>3</v>
      </c>
      <c r="H161" s="107">
        <v>108</v>
      </c>
      <c r="I161" s="107"/>
      <c r="J161" s="108">
        <f>ROUND(I161*H161,2)</f>
        <v>0</v>
      </c>
      <c r="K161" s="109"/>
      <c r="L161" s="15"/>
      <c r="M161" s="110" t="s">
        <v>25</v>
      </c>
      <c r="N161" s="111"/>
      <c r="O161" s="112">
        <v>8.2000000000000003E-2</v>
      </c>
      <c r="P161" s="112">
        <f>O161*H161</f>
        <v>8.8559999999999999</v>
      </c>
      <c r="Q161" s="112">
        <v>0</v>
      </c>
      <c r="R161" s="112">
        <f>Q161*H161</f>
        <v>0</v>
      </c>
      <c r="S161" s="112">
        <v>0</v>
      </c>
      <c r="T161" s="113">
        <f>S161*H161</f>
        <v>0</v>
      </c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R161" s="114" t="s">
        <v>99</v>
      </c>
      <c r="AT161" s="114" t="s">
        <v>96</v>
      </c>
      <c r="AU161" s="114" t="s">
        <v>5</v>
      </c>
      <c r="AY161" s="4" t="s">
        <v>93</v>
      </c>
      <c r="BE161" s="115">
        <f>IF(N161="základná",J161,0)</f>
        <v>0</v>
      </c>
      <c r="BF161" s="115">
        <f>IF(N161="znížená",J161,0)</f>
        <v>0</v>
      </c>
      <c r="BG161" s="115">
        <f>IF(N161="zákl. prenesená",J161,0)</f>
        <v>0</v>
      </c>
      <c r="BH161" s="115">
        <f>IF(N161="zníž. prenesená",J161,0)</f>
        <v>0</v>
      </c>
      <c r="BI161" s="115">
        <f>IF(N161="nulová",J161,0)</f>
        <v>0</v>
      </c>
      <c r="BJ161" s="4" t="s">
        <v>5</v>
      </c>
      <c r="BK161" s="115">
        <f>ROUND(I161*H161,2)</f>
        <v>0</v>
      </c>
      <c r="BL161" s="4" t="s">
        <v>99</v>
      </c>
      <c r="BM161" s="114" t="s">
        <v>138</v>
      </c>
    </row>
    <row r="162" spans="1:65" s="116" customFormat="1" x14ac:dyDescent="0.2">
      <c r="B162" s="117"/>
      <c r="D162" s="118" t="s">
        <v>101</v>
      </c>
      <c r="E162" s="119" t="s">
        <v>25</v>
      </c>
      <c r="F162" s="120" t="s">
        <v>139</v>
      </c>
      <c r="H162" s="121">
        <v>108</v>
      </c>
      <c r="L162" s="117"/>
      <c r="M162" s="122"/>
      <c r="N162" s="123"/>
      <c r="O162" s="123"/>
      <c r="P162" s="123"/>
      <c r="Q162" s="123"/>
      <c r="R162" s="123"/>
      <c r="S162" s="123"/>
      <c r="T162" s="124"/>
      <c r="AT162" s="119" t="s">
        <v>101</v>
      </c>
      <c r="AU162" s="119" t="s">
        <v>5</v>
      </c>
      <c r="AV162" s="116" t="s">
        <v>5</v>
      </c>
      <c r="AW162" s="116" t="s">
        <v>103</v>
      </c>
      <c r="AX162" s="116" t="s">
        <v>6</v>
      </c>
      <c r="AY162" s="119" t="s">
        <v>93</v>
      </c>
    </row>
    <row r="163" spans="1:65" s="125" customFormat="1" x14ac:dyDescent="0.2">
      <c r="B163" s="126"/>
      <c r="D163" s="118" t="s">
        <v>101</v>
      </c>
      <c r="E163" s="127" t="s">
        <v>25</v>
      </c>
      <c r="F163" s="128" t="s">
        <v>106</v>
      </c>
      <c r="H163" s="129">
        <v>108</v>
      </c>
      <c r="L163" s="126"/>
      <c r="M163" s="130"/>
      <c r="N163" s="131"/>
      <c r="O163" s="131"/>
      <c r="P163" s="131"/>
      <c r="Q163" s="131"/>
      <c r="R163" s="131"/>
      <c r="S163" s="131"/>
      <c r="T163" s="132"/>
      <c r="AT163" s="127" t="s">
        <v>101</v>
      </c>
      <c r="AU163" s="127" t="s">
        <v>5</v>
      </c>
      <c r="AV163" s="125" t="s">
        <v>99</v>
      </c>
      <c r="AW163" s="125" t="s">
        <v>103</v>
      </c>
      <c r="AX163" s="125" t="s">
        <v>92</v>
      </c>
      <c r="AY163" s="127" t="s">
        <v>93</v>
      </c>
    </row>
    <row r="164" spans="1:65" s="19" customFormat="1" ht="24.2" customHeight="1" x14ac:dyDescent="0.2">
      <c r="A164" s="14"/>
      <c r="B164" s="102"/>
      <c r="C164" s="103" t="s">
        <v>114</v>
      </c>
      <c r="D164" s="103" t="s">
        <v>96</v>
      </c>
      <c r="E164" s="104" t="s">
        <v>140</v>
      </c>
      <c r="F164" s="105" t="s">
        <v>141</v>
      </c>
      <c r="G164" s="106" t="s">
        <v>3</v>
      </c>
      <c r="H164" s="107">
        <v>108</v>
      </c>
      <c r="I164" s="107"/>
      <c r="J164" s="108">
        <f>ROUND(I164*H164,2)</f>
        <v>0</v>
      </c>
      <c r="K164" s="109"/>
      <c r="L164" s="15"/>
      <c r="M164" s="110" t="s">
        <v>25</v>
      </c>
      <c r="N164" s="111"/>
      <c r="O164" s="112">
        <v>6.4000000000000001E-2</v>
      </c>
      <c r="P164" s="112">
        <f>O164*H164</f>
        <v>6.9119999999999999</v>
      </c>
      <c r="Q164" s="112">
        <v>2.743E-2</v>
      </c>
      <c r="R164" s="112">
        <f>Q164*H164</f>
        <v>2.96244</v>
      </c>
      <c r="S164" s="112">
        <v>0</v>
      </c>
      <c r="T164" s="113">
        <f>S164*H164</f>
        <v>0</v>
      </c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R164" s="114" t="s">
        <v>99</v>
      </c>
      <c r="AT164" s="114" t="s">
        <v>96</v>
      </c>
      <c r="AU164" s="114" t="s">
        <v>5</v>
      </c>
      <c r="AY164" s="4" t="s">
        <v>93</v>
      </c>
      <c r="BE164" s="115">
        <f>IF(N164="základná",J164,0)</f>
        <v>0</v>
      </c>
      <c r="BF164" s="115">
        <f>IF(N164="znížená",J164,0)</f>
        <v>0</v>
      </c>
      <c r="BG164" s="115">
        <f>IF(N164="zákl. prenesená",J164,0)</f>
        <v>0</v>
      </c>
      <c r="BH164" s="115">
        <f>IF(N164="zníž. prenesená",J164,0)</f>
        <v>0</v>
      </c>
      <c r="BI164" s="115">
        <f>IF(N164="nulová",J164,0)</f>
        <v>0</v>
      </c>
      <c r="BJ164" s="4" t="s">
        <v>5</v>
      </c>
      <c r="BK164" s="115">
        <f>ROUND(I164*H164,2)</f>
        <v>0</v>
      </c>
      <c r="BL164" s="4" t="s">
        <v>99</v>
      </c>
      <c r="BM164" s="114" t="s">
        <v>142</v>
      </c>
    </row>
    <row r="165" spans="1:65" s="19" customFormat="1" ht="24.2" customHeight="1" x14ac:dyDescent="0.2">
      <c r="A165" s="14"/>
      <c r="B165" s="102"/>
      <c r="C165" s="103" t="s">
        <v>143</v>
      </c>
      <c r="D165" s="103" t="s">
        <v>96</v>
      </c>
      <c r="E165" s="104" t="s">
        <v>144</v>
      </c>
      <c r="F165" s="105" t="s">
        <v>145</v>
      </c>
      <c r="G165" s="106" t="s">
        <v>3</v>
      </c>
      <c r="H165" s="107">
        <v>445.44799999999998</v>
      </c>
      <c r="I165" s="107"/>
      <c r="J165" s="108">
        <f>ROUND(I165*H165,2)</f>
        <v>0</v>
      </c>
      <c r="K165" s="109"/>
      <c r="L165" s="15"/>
      <c r="M165" s="110" t="s">
        <v>25</v>
      </c>
      <c r="N165" s="111"/>
      <c r="O165" s="112">
        <v>1.4E-2</v>
      </c>
      <c r="P165" s="112">
        <f>O165*H165</f>
        <v>6.2362719999999996</v>
      </c>
      <c r="Q165" s="112">
        <v>0</v>
      </c>
      <c r="R165" s="112">
        <f>Q165*H165</f>
        <v>0</v>
      </c>
      <c r="S165" s="112">
        <v>0</v>
      </c>
      <c r="T165" s="113">
        <f>S165*H165</f>
        <v>0</v>
      </c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R165" s="114" t="s">
        <v>99</v>
      </c>
      <c r="AT165" s="114" t="s">
        <v>96</v>
      </c>
      <c r="AU165" s="114" t="s">
        <v>5</v>
      </c>
      <c r="AY165" s="4" t="s">
        <v>93</v>
      </c>
      <c r="BE165" s="115">
        <f>IF(N165="základná",J165,0)</f>
        <v>0</v>
      </c>
      <c r="BF165" s="115">
        <f>IF(N165="znížená",J165,0)</f>
        <v>0</v>
      </c>
      <c r="BG165" s="115">
        <f>IF(N165="zákl. prenesená",J165,0)</f>
        <v>0</v>
      </c>
      <c r="BH165" s="115">
        <f>IF(N165="zníž. prenesená",J165,0)</f>
        <v>0</v>
      </c>
      <c r="BI165" s="115">
        <f>IF(N165="nulová",J165,0)</f>
        <v>0</v>
      </c>
      <c r="BJ165" s="4" t="s">
        <v>5</v>
      </c>
      <c r="BK165" s="115">
        <f>ROUND(I165*H165,2)</f>
        <v>0</v>
      </c>
      <c r="BL165" s="4" t="s">
        <v>99</v>
      </c>
      <c r="BM165" s="114" t="s">
        <v>146</v>
      </c>
    </row>
    <row r="166" spans="1:65" s="116" customFormat="1" x14ac:dyDescent="0.2">
      <c r="B166" s="117"/>
      <c r="D166" s="118" t="s">
        <v>101</v>
      </c>
      <c r="E166" s="119" t="s">
        <v>25</v>
      </c>
      <c r="F166" s="120" t="s">
        <v>7</v>
      </c>
      <c r="H166" s="121">
        <v>445.44799999999998</v>
      </c>
      <c r="L166" s="117"/>
      <c r="M166" s="122"/>
      <c r="N166" s="123"/>
      <c r="O166" s="123"/>
      <c r="P166" s="123"/>
      <c r="Q166" s="123"/>
      <c r="R166" s="123"/>
      <c r="S166" s="123"/>
      <c r="T166" s="124"/>
      <c r="AT166" s="119" t="s">
        <v>101</v>
      </c>
      <c r="AU166" s="119" t="s">
        <v>5</v>
      </c>
      <c r="AV166" s="116" t="s">
        <v>5</v>
      </c>
      <c r="AW166" s="116" t="s">
        <v>103</v>
      </c>
      <c r="AX166" s="116" t="s">
        <v>92</v>
      </c>
      <c r="AY166" s="119" t="s">
        <v>93</v>
      </c>
    </row>
    <row r="167" spans="1:65" s="19" customFormat="1" ht="37.9" customHeight="1" x14ac:dyDescent="0.2">
      <c r="A167" s="14"/>
      <c r="B167" s="102"/>
      <c r="C167" s="103" t="s">
        <v>147</v>
      </c>
      <c r="D167" s="103" t="s">
        <v>96</v>
      </c>
      <c r="E167" s="104" t="s">
        <v>148</v>
      </c>
      <c r="F167" s="105" t="s">
        <v>149</v>
      </c>
      <c r="G167" s="106" t="s">
        <v>3</v>
      </c>
      <c r="H167" s="107">
        <v>89.447000000000003</v>
      </c>
      <c r="I167" s="107"/>
      <c r="J167" s="108">
        <f>ROUND(I167*H167,2)</f>
        <v>0</v>
      </c>
      <c r="K167" s="109"/>
      <c r="L167" s="15"/>
      <c r="M167" s="110" t="s">
        <v>25</v>
      </c>
      <c r="N167" s="111"/>
      <c r="O167" s="112">
        <v>0.16400000000000001</v>
      </c>
      <c r="P167" s="112">
        <f>O167*H167</f>
        <v>14.669308000000001</v>
      </c>
      <c r="Q167" s="112">
        <v>0</v>
      </c>
      <c r="R167" s="112">
        <f>Q167*H167</f>
        <v>0</v>
      </c>
      <c r="S167" s="112">
        <v>0.19600000000000001</v>
      </c>
      <c r="T167" s="113">
        <f>S167*H167</f>
        <v>17.531612000000003</v>
      </c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R167" s="114" t="s">
        <v>99</v>
      </c>
      <c r="AT167" s="114" t="s">
        <v>96</v>
      </c>
      <c r="AU167" s="114" t="s">
        <v>5</v>
      </c>
      <c r="AY167" s="4" t="s">
        <v>93</v>
      </c>
      <c r="BE167" s="115">
        <f>IF(N167="základná",J167,0)</f>
        <v>0</v>
      </c>
      <c r="BF167" s="115">
        <f>IF(N167="znížená",J167,0)</f>
        <v>0</v>
      </c>
      <c r="BG167" s="115">
        <f>IF(N167="zákl. prenesená",J167,0)</f>
        <v>0</v>
      </c>
      <c r="BH167" s="115">
        <f>IF(N167="zníž. prenesená",J167,0)</f>
        <v>0</v>
      </c>
      <c r="BI167" s="115">
        <f>IF(N167="nulová",J167,0)</f>
        <v>0</v>
      </c>
      <c r="BJ167" s="4" t="s">
        <v>5</v>
      </c>
      <c r="BK167" s="115">
        <f>ROUND(I167*H167,2)</f>
        <v>0</v>
      </c>
      <c r="BL167" s="4" t="s">
        <v>99</v>
      </c>
      <c r="BM167" s="114" t="s">
        <v>150</v>
      </c>
    </row>
    <row r="168" spans="1:65" s="146" customFormat="1" x14ac:dyDescent="0.2">
      <c r="B168" s="147"/>
      <c r="D168" s="118" t="s">
        <v>101</v>
      </c>
      <c r="E168" s="148" t="s">
        <v>25</v>
      </c>
      <c r="F168" s="149" t="s">
        <v>151</v>
      </c>
      <c r="H168" s="148" t="s">
        <v>25</v>
      </c>
      <c r="L168" s="147"/>
      <c r="M168" s="150"/>
      <c r="N168" s="151"/>
      <c r="O168" s="151"/>
      <c r="P168" s="151"/>
      <c r="Q168" s="151"/>
      <c r="R168" s="151"/>
      <c r="S168" s="151"/>
      <c r="T168" s="152"/>
      <c r="AT168" s="148" t="s">
        <v>101</v>
      </c>
      <c r="AU168" s="148" t="s">
        <v>5</v>
      </c>
      <c r="AV168" s="146" t="s">
        <v>92</v>
      </c>
      <c r="AW168" s="146" t="s">
        <v>103</v>
      </c>
      <c r="AX168" s="146" t="s">
        <v>6</v>
      </c>
      <c r="AY168" s="148" t="s">
        <v>93</v>
      </c>
    </row>
    <row r="169" spans="1:65" s="116" customFormat="1" x14ac:dyDescent="0.2">
      <c r="B169" s="117"/>
      <c r="D169" s="118" t="s">
        <v>101</v>
      </c>
      <c r="E169" s="119" t="s">
        <v>25</v>
      </c>
      <c r="F169" s="120" t="s">
        <v>152</v>
      </c>
      <c r="H169" s="121">
        <v>7.7720000000000002</v>
      </c>
      <c r="L169" s="117"/>
      <c r="M169" s="122"/>
      <c r="N169" s="123"/>
      <c r="O169" s="123"/>
      <c r="P169" s="123"/>
      <c r="Q169" s="123"/>
      <c r="R169" s="123"/>
      <c r="S169" s="123"/>
      <c r="T169" s="124"/>
      <c r="AT169" s="119" t="s">
        <v>101</v>
      </c>
      <c r="AU169" s="119" t="s">
        <v>5</v>
      </c>
      <c r="AV169" s="116" t="s">
        <v>5</v>
      </c>
      <c r="AW169" s="116" t="s">
        <v>103</v>
      </c>
      <c r="AX169" s="116" t="s">
        <v>6</v>
      </c>
      <c r="AY169" s="119" t="s">
        <v>93</v>
      </c>
    </row>
    <row r="170" spans="1:65" s="116" customFormat="1" x14ac:dyDescent="0.2">
      <c r="B170" s="117"/>
      <c r="D170" s="118" t="s">
        <v>101</v>
      </c>
      <c r="E170" s="119" t="s">
        <v>25</v>
      </c>
      <c r="F170" s="120" t="s">
        <v>153</v>
      </c>
      <c r="H170" s="121">
        <v>19.14</v>
      </c>
      <c r="L170" s="117"/>
      <c r="M170" s="122"/>
      <c r="N170" s="123"/>
      <c r="O170" s="123"/>
      <c r="P170" s="123"/>
      <c r="Q170" s="123"/>
      <c r="R170" s="123"/>
      <c r="S170" s="123"/>
      <c r="T170" s="124"/>
      <c r="AT170" s="119" t="s">
        <v>101</v>
      </c>
      <c r="AU170" s="119" t="s">
        <v>5</v>
      </c>
      <c r="AV170" s="116" t="s">
        <v>5</v>
      </c>
      <c r="AW170" s="116" t="s">
        <v>103</v>
      </c>
      <c r="AX170" s="116" t="s">
        <v>6</v>
      </c>
      <c r="AY170" s="119" t="s">
        <v>93</v>
      </c>
    </row>
    <row r="171" spans="1:65" s="116" customFormat="1" ht="33.75" x14ac:dyDescent="0.2">
      <c r="B171" s="117"/>
      <c r="D171" s="118" t="s">
        <v>101</v>
      </c>
      <c r="E171" s="119" t="s">
        <v>25</v>
      </c>
      <c r="F171" s="120" t="s">
        <v>154</v>
      </c>
      <c r="H171" s="121">
        <v>47.482999999999997</v>
      </c>
      <c r="L171" s="117"/>
      <c r="M171" s="122"/>
      <c r="N171" s="123"/>
      <c r="O171" s="123"/>
      <c r="P171" s="123"/>
      <c r="Q171" s="123"/>
      <c r="R171" s="123"/>
      <c r="S171" s="123"/>
      <c r="T171" s="124"/>
      <c r="AT171" s="119" t="s">
        <v>101</v>
      </c>
      <c r="AU171" s="119" t="s">
        <v>5</v>
      </c>
      <c r="AV171" s="116" t="s">
        <v>5</v>
      </c>
      <c r="AW171" s="116" t="s">
        <v>103</v>
      </c>
      <c r="AX171" s="116" t="s">
        <v>6</v>
      </c>
      <c r="AY171" s="119" t="s">
        <v>93</v>
      </c>
    </row>
    <row r="172" spans="1:65" s="116" customFormat="1" x14ac:dyDescent="0.2">
      <c r="B172" s="117"/>
      <c r="D172" s="118" t="s">
        <v>101</v>
      </c>
      <c r="E172" s="119" t="s">
        <v>25</v>
      </c>
      <c r="F172" s="120" t="s">
        <v>155</v>
      </c>
      <c r="H172" s="121">
        <v>14.023999999999999</v>
      </c>
      <c r="L172" s="117"/>
      <c r="M172" s="122"/>
      <c r="N172" s="123"/>
      <c r="O172" s="123"/>
      <c r="P172" s="123"/>
      <c r="Q172" s="123"/>
      <c r="R172" s="123"/>
      <c r="S172" s="123"/>
      <c r="T172" s="124"/>
      <c r="AT172" s="119" t="s">
        <v>101</v>
      </c>
      <c r="AU172" s="119" t="s">
        <v>5</v>
      </c>
      <c r="AV172" s="116" t="s">
        <v>5</v>
      </c>
      <c r="AW172" s="116" t="s">
        <v>103</v>
      </c>
      <c r="AX172" s="116" t="s">
        <v>6</v>
      </c>
      <c r="AY172" s="119" t="s">
        <v>93</v>
      </c>
    </row>
    <row r="173" spans="1:65" s="116" customFormat="1" x14ac:dyDescent="0.2">
      <c r="B173" s="117"/>
      <c r="D173" s="118" t="s">
        <v>101</v>
      </c>
      <c r="E173" s="119" t="s">
        <v>25</v>
      </c>
      <c r="F173" s="120" t="s">
        <v>156</v>
      </c>
      <c r="H173" s="121">
        <v>18.821000000000002</v>
      </c>
      <c r="L173" s="117"/>
      <c r="M173" s="122"/>
      <c r="N173" s="123"/>
      <c r="O173" s="123"/>
      <c r="P173" s="123"/>
      <c r="Q173" s="123"/>
      <c r="R173" s="123"/>
      <c r="S173" s="123"/>
      <c r="T173" s="124"/>
      <c r="AT173" s="119" t="s">
        <v>101</v>
      </c>
      <c r="AU173" s="119" t="s">
        <v>5</v>
      </c>
      <c r="AV173" s="116" t="s">
        <v>5</v>
      </c>
      <c r="AW173" s="116" t="s">
        <v>103</v>
      </c>
      <c r="AX173" s="116" t="s">
        <v>6</v>
      </c>
      <c r="AY173" s="119" t="s">
        <v>93</v>
      </c>
    </row>
    <row r="174" spans="1:65" s="116" customFormat="1" x14ac:dyDescent="0.2">
      <c r="B174" s="117"/>
      <c r="D174" s="118" t="s">
        <v>101</v>
      </c>
      <c r="E174" s="119" t="s">
        <v>25</v>
      </c>
      <c r="F174" s="120" t="s">
        <v>157</v>
      </c>
      <c r="H174" s="121">
        <v>10.643000000000001</v>
      </c>
      <c r="L174" s="117"/>
      <c r="M174" s="122"/>
      <c r="N174" s="123"/>
      <c r="O174" s="123"/>
      <c r="P174" s="123"/>
      <c r="Q174" s="123"/>
      <c r="R174" s="123"/>
      <c r="S174" s="123"/>
      <c r="T174" s="124"/>
      <c r="AT174" s="119" t="s">
        <v>101</v>
      </c>
      <c r="AU174" s="119" t="s">
        <v>5</v>
      </c>
      <c r="AV174" s="116" t="s">
        <v>5</v>
      </c>
      <c r="AW174" s="116" t="s">
        <v>103</v>
      </c>
      <c r="AX174" s="116" t="s">
        <v>6</v>
      </c>
      <c r="AY174" s="119" t="s">
        <v>93</v>
      </c>
    </row>
    <row r="175" spans="1:65" s="116" customFormat="1" x14ac:dyDescent="0.2">
      <c r="B175" s="117"/>
      <c r="D175" s="118" t="s">
        <v>101</v>
      </c>
      <c r="E175" s="119" t="s">
        <v>25</v>
      </c>
      <c r="F175" s="120" t="s">
        <v>158</v>
      </c>
      <c r="H175" s="121">
        <v>9.8989999999999991</v>
      </c>
      <c r="L175" s="117"/>
      <c r="M175" s="122"/>
      <c r="N175" s="123"/>
      <c r="O175" s="123"/>
      <c r="P175" s="123"/>
      <c r="Q175" s="123"/>
      <c r="R175" s="123"/>
      <c r="S175" s="123"/>
      <c r="T175" s="124"/>
      <c r="AT175" s="119" t="s">
        <v>101</v>
      </c>
      <c r="AU175" s="119" t="s">
        <v>5</v>
      </c>
      <c r="AV175" s="116" t="s">
        <v>5</v>
      </c>
      <c r="AW175" s="116" t="s">
        <v>103</v>
      </c>
      <c r="AX175" s="116" t="s">
        <v>6</v>
      </c>
      <c r="AY175" s="119" t="s">
        <v>93</v>
      </c>
    </row>
    <row r="176" spans="1:65" s="133" customFormat="1" x14ac:dyDescent="0.2">
      <c r="B176" s="134"/>
      <c r="D176" s="118" t="s">
        <v>101</v>
      </c>
      <c r="E176" s="135" t="s">
        <v>2</v>
      </c>
      <c r="F176" s="136" t="s">
        <v>125</v>
      </c>
      <c r="H176" s="137">
        <v>127.782</v>
      </c>
      <c r="L176" s="134"/>
      <c r="M176" s="138"/>
      <c r="N176" s="139"/>
      <c r="O176" s="139"/>
      <c r="P176" s="139"/>
      <c r="Q176" s="139"/>
      <c r="R176" s="139"/>
      <c r="S176" s="139"/>
      <c r="T176" s="140"/>
      <c r="AT176" s="135" t="s">
        <v>101</v>
      </c>
      <c r="AU176" s="135" t="s">
        <v>5</v>
      </c>
      <c r="AV176" s="133" t="s">
        <v>110</v>
      </c>
      <c r="AW176" s="133" t="s">
        <v>103</v>
      </c>
      <c r="AX176" s="133" t="s">
        <v>6</v>
      </c>
      <c r="AY176" s="135" t="s">
        <v>93</v>
      </c>
    </row>
    <row r="177" spans="1:65" s="146" customFormat="1" ht="22.5" x14ac:dyDescent="0.2">
      <c r="B177" s="147"/>
      <c r="D177" s="118" t="s">
        <v>101</v>
      </c>
      <c r="E177" s="148" t="s">
        <v>25</v>
      </c>
      <c r="F177" s="149" t="s">
        <v>159</v>
      </c>
      <c r="H177" s="148" t="s">
        <v>25</v>
      </c>
      <c r="L177" s="147"/>
      <c r="M177" s="150"/>
      <c r="N177" s="151"/>
      <c r="O177" s="151"/>
      <c r="P177" s="151"/>
      <c r="Q177" s="151"/>
      <c r="R177" s="151"/>
      <c r="S177" s="151"/>
      <c r="T177" s="152"/>
      <c r="AT177" s="148" t="s">
        <v>101</v>
      </c>
      <c r="AU177" s="148" t="s">
        <v>5</v>
      </c>
      <c r="AV177" s="146" t="s">
        <v>92</v>
      </c>
      <c r="AW177" s="146" t="s">
        <v>103</v>
      </c>
      <c r="AX177" s="146" t="s">
        <v>6</v>
      </c>
      <c r="AY177" s="148" t="s">
        <v>93</v>
      </c>
    </row>
    <row r="178" spans="1:65" s="116" customFormat="1" x14ac:dyDescent="0.2">
      <c r="B178" s="117"/>
      <c r="D178" s="118" t="s">
        <v>101</v>
      </c>
      <c r="E178" s="119" t="s">
        <v>25</v>
      </c>
      <c r="F178" s="120" t="s">
        <v>160</v>
      </c>
      <c r="H178" s="121">
        <v>89.447000000000003</v>
      </c>
      <c r="L178" s="117"/>
      <c r="M178" s="122"/>
      <c r="N178" s="123"/>
      <c r="O178" s="123"/>
      <c r="P178" s="123"/>
      <c r="Q178" s="123"/>
      <c r="R178" s="123"/>
      <c r="S178" s="123"/>
      <c r="T178" s="124"/>
      <c r="AT178" s="119" t="s">
        <v>101</v>
      </c>
      <c r="AU178" s="119" t="s">
        <v>5</v>
      </c>
      <c r="AV178" s="116" t="s">
        <v>5</v>
      </c>
      <c r="AW178" s="116" t="s">
        <v>103</v>
      </c>
      <c r="AX178" s="116" t="s">
        <v>92</v>
      </c>
      <c r="AY178" s="119" t="s">
        <v>93</v>
      </c>
    </row>
    <row r="179" spans="1:65" s="19" customFormat="1" ht="44.25" customHeight="1" x14ac:dyDescent="0.2">
      <c r="A179" s="14"/>
      <c r="B179" s="102"/>
      <c r="C179" s="103" t="s">
        <v>161</v>
      </c>
      <c r="D179" s="103" t="s">
        <v>96</v>
      </c>
      <c r="E179" s="104" t="s">
        <v>162</v>
      </c>
      <c r="F179" s="105" t="s">
        <v>163</v>
      </c>
      <c r="G179" s="106" t="s">
        <v>15</v>
      </c>
      <c r="H179" s="107">
        <v>0.45800000000000002</v>
      </c>
      <c r="I179" s="107"/>
      <c r="J179" s="108">
        <f>ROUND(I179*H179,2)</f>
        <v>0</v>
      </c>
      <c r="K179" s="109"/>
      <c r="L179" s="15"/>
      <c r="M179" s="110" t="s">
        <v>25</v>
      </c>
      <c r="N179" s="111"/>
      <c r="O179" s="112">
        <v>1.4550000000000001</v>
      </c>
      <c r="P179" s="112">
        <f>O179*H179</f>
        <v>0.66639000000000004</v>
      </c>
      <c r="Q179" s="112">
        <v>0</v>
      </c>
      <c r="R179" s="112">
        <f>Q179*H179</f>
        <v>0</v>
      </c>
      <c r="S179" s="112">
        <v>1.905</v>
      </c>
      <c r="T179" s="113">
        <f>S179*H179</f>
        <v>0.8724900000000001</v>
      </c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R179" s="114" t="s">
        <v>99</v>
      </c>
      <c r="AT179" s="114" t="s">
        <v>96</v>
      </c>
      <c r="AU179" s="114" t="s">
        <v>5</v>
      </c>
      <c r="AY179" s="4" t="s">
        <v>93</v>
      </c>
      <c r="BE179" s="115">
        <f>IF(N179="základná",J179,0)</f>
        <v>0</v>
      </c>
      <c r="BF179" s="115">
        <f>IF(N179="znížená",J179,0)</f>
        <v>0</v>
      </c>
      <c r="BG179" s="115">
        <f>IF(N179="zákl. prenesená",J179,0)</f>
        <v>0</v>
      </c>
      <c r="BH179" s="115">
        <f>IF(N179="zníž. prenesená",J179,0)</f>
        <v>0</v>
      </c>
      <c r="BI179" s="115">
        <f>IF(N179="nulová",J179,0)</f>
        <v>0</v>
      </c>
      <c r="BJ179" s="4" t="s">
        <v>5</v>
      </c>
      <c r="BK179" s="115">
        <f>ROUND(I179*H179,2)</f>
        <v>0</v>
      </c>
      <c r="BL179" s="4" t="s">
        <v>99</v>
      </c>
      <c r="BM179" s="114" t="s">
        <v>164</v>
      </c>
    </row>
    <row r="180" spans="1:65" s="146" customFormat="1" x14ac:dyDescent="0.2">
      <c r="B180" s="147"/>
      <c r="D180" s="118" t="s">
        <v>101</v>
      </c>
      <c r="E180" s="148" t="s">
        <v>25</v>
      </c>
      <c r="F180" s="149" t="s">
        <v>151</v>
      </c>
      <c r="H180" s="148" t="s">
        <v>25</v>
      </c>
      <c r="L180" s="147"/>
      <c r="M180" s="150"/>
      <c r="N180" s="151"/>
      <c r="O180" s="151"/>
      <c r="P180" s="151"/>
      <c r="Q180" s="151"/>
      <c r="R180" s="151"/>
      <c r="S180" s="151"/>
      <c r="T180" s="152"/>
      <c r="AT180" s="148" t="s">
        <v>101</v>
      </c>
      <c r="AU180" s="148" t="s">
        <v>5</v>
      </c>
      <c r="AV180" s="146" t="s">
        <v>92</v>
      </c>
      <c r="AW180" s="146" t="s">
        <v>103</v>
      </c>
      <c r="AX180" s="146" t="s">
        <v>6</v>
      </c>
      <c r="AY180" s="148" t="s">
        <v>93</v>
      </c>
    </row>
    <row r="181" spans="1:65" s="116" customFormat="1" x14ac:dyDescent="0.2">
      <c r="B181" s="117"/>
      <c r="D181" s="118" t="s">
        <v>101</v>
      </c>
      <c r="E181" s="119" t="s">
        <v>25</v>
      </c>
      <c r="F181" s="120" t="s">
        <v>165</v>
      </c>
      <c r="H181" s="121">
        <v>0.45800000000000002</v>
      </c>
      <c r="L181" s="117"/>
      <c r="M181" s="122"/>
      <c r="N181" s="123"/>
      <c r="O181" s="123"/>
      <c r="P181" s="123"/>
      <c r="Q181" s="123"/>
      <c r="R181" s="123"/>
      <c r="S181" s="123"/>
      <c r="T181" s="124"/>
      <c r="AT181" s="119" t="s">
        <v>101</v>
      </c>
      <c r="AU181" s="119" t="s">
        <v>5</v>
      </c>
      <c r="AV181" s="116" t="s">
        <v>5</v>
      </c>
      <c r="AW181" s="116" t="s">
        <v>103</v>
      </c>
      <c r="AX181" s="116" t="s">
        <v>6</v>
      </c>
      <c r="AY181" s="119" t="s">
        <v>93</v>
      </c>
    </row>
    <row r="182" spans="1:65" s="125" customFormat="1" x14ac:dyDescent="0.2">
      <c r="B182" s="126"/>
      <c r="D182" s="118" t="s">
        <v>101</v>
      </c>
      <c r="E182" s="127" t="s">
        <v>25</v>
      </c>
      <c r="F182" s="128" t="s">
        <v>106</v>
      </c>
      <c r="H182" s="129">
        <v>0.45800000000000002</v>
      </c>
      <c r="L182" s="126"/>
      <c r="M182" s="130"/>
      <c r="N182" s="131"/>
      <c r="O182" s="131"/>
      <c r="P182" s="131"/>
      <c r="Q182" s="131"/>
      <c r="R182" s="131"/>
      <c r="S182" s="131"/>
      <c r="T182" s="132"/>
      <c r="AT182" s="127" t="s">
        <v>101</v>
      </c>
      <c r="AU182" s="127" t="s">
        <v>5</v>
      </c>
      <c r="AV182" s="125" t="s">
        <v>99</v>
      </c>
      <c r="AW182" s="125" t="s">
        <v>103</v>
      </c>
      <c r="AX182" s="125" t="s">
        <v>92</v>
      </c>
      <c r="AY182" s="127" t="s">
        <v>93</v>
      </c>
    </row>
    <row r="183" spans="1:65" s="19" customFormat="1" ht="33" customHeight="1" x14ac:dyDescent="0.2">
      <c r="A183" s="14"/>
      <c r="B183" s="102"/>
      <c r="C183" s="103" t="s">
        <v>166</v>
      </c>
      <c r="D183" s="103" t="s">
        <v>96</v>
      </c>
      <c r="E183" s="104" t="s">
        <v>167</v>
      </c>
      <c r="F183" s="105" t="s">
        <v>168</v>
      </c>
      <c r="G183" s="106" t="s">
        <v>3</v>
      </c>
      <c r="H183" s="107">
        <v>445.44799999999998</v>
      </c>
      <c r="I183" s="107"/>
      <c r="J183" s="108">
        <f>ROUND(I183*H183,2)</f>
        <v>0</v>
      </c>
      <c r="K183" s="109"/>
      <c r="L183" s="15"/>
      <c r="M183" s="110" t="s">
        <v>25</v>
      </c>
      <c r="N183" s="111"/>
      <c r="O183" s="112">
        <v>0.16600000000000001</v>
      </c>
      <c r="P183" s="112">
        <f>O183*H183</f>
        <v>73.944367999999997</v>
      </c>
      <c r="Q183" s="112">
        <v>0</v>
      </c>
      <c r="R183" s="112">
        <f>Q183*H183</f>
        <v>0</v>
      </c>
      <c r="S183" s="112">
        <v>0.02</v>
      </c>
      <c r="T183" s="113">
        <f>S183*H183</f>
        <v>8.9089600000000004</v>
      </c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R183" s="114" t="s">
        <v>99</v>
      </c>
      <c r="AT183" s="114" t="s">
        <v>96</v>
      </c>
      <c r="AU183" s="114" t="s">
        <v>5</v>
      </c>
      <c r="AY183" s="4" t="s">
        <v>93</v>
      </c>
      <c r="BE183" s="115">
        <f>IF(N183="základná",J183,0)</f>
        <v>0</v>
      </c>
      <c r="BF183" s="115">
        <f>IF(N183="znížená",J183,0)</f>
        <v>0</v>
      </c>
      <c r="BG183" s="115">
        <f>IF(N183="zákl. prenesená",J183,0)</f>
        <v>0</v>
      </c>
      <c r="BH183" s="115">
        <f>IF(N183="zníž. prenesená",J183,0)</f>
        <v>0</v>
      </c>
      <c r="BI183" s="115">
        <f>IF(N183="nulová",J183,0)</f>
        <v>0</v>
      </c>
      <c r="BJ183" s="4" t="s">
        <v>5</v>
      </c>
      <c r="BK183" s="115">
        <f>ROUND(I183*H183,2)</f>
        <v>0</v>
      </c>
      <c r="BL183" s="4" t="s">
        <v>99</v>
      </c>
      <c r="BM183" s="114" t="s">
        <v>169</v>
      </c>
    </row>
    <row r="184" spans="1:65" s="146" customFormat="1" x14ac:dyDescent="0.2">
      <c r="B184" s="147"/>
      <c r="D184" s="118" t="s">
        <v>101</v>
      </c>
      <c r="E184" s="148" t="s">
        <v>25</v>
      </c>
      <c r="F184" s="149" t="s">
        <v>170</v>
      </c>
      <c r="H184" s="148" t="s">
        <v>25</v>
      </c>
      <c r="L184" s="147"/>
      <c r="M184" s="150"/>
      <c r="N184" s="151"/>
      <c r="O184" s="151"/>
      <c r="P184" s="151"/>
      <c r="Q184" s="151"/>
      <c r="R184" s="151"/>
      <c r="S184" s="151"/>
      <c r="T184" s="152"/>
      <c r="AT184" s="148" t="s">
        <v>101</v>
      </c>
      <c r="AU184" s="148" t="s">
        <v>5</v>
      </c>
      <c r="AV184" s="146" t="s">
        <v>92</v>
      </c>
      <c r="AW184" s="146" t="s">
        <v>103</v>
      </c>
      <c r="AX184" s="146" t="s">
        <v>6</v>
      </c>
      <c r="AY184" s="148" t="s">
        <v>93</v>
      </c>
    </row>
    <row r="185" spans="1:65" s="116" customFormat="1" x14ac:dyDescent="0.2">
      <c r="B185" s="117"/>
      <c r="D185" s="118" t="s">
        <v>101</v>
      </c>
      <c r="E185" s="119" t="s">
        <v>25</v>
      </c>
      <c r="F185" s="120" t="s">
        <v>171</v>
      </c>
      <c r="H185" s="121">
        <v>333</v>
      </c>
      <c r="L185" s="117"/>
      <c r="M185" s="122"/>
      <c r="N185" s="123"/>
      <c r="O185" s="123"/>
      <c r="P185" s="123"/>
      <c r="Q185" s="123"/>
      <c r="R185" s="123"/>
      <c r="S185" s="123"/>
      <c r="T185" s="124"/>
      <c r="AT185" s="119" t="s">
        <v>101</v>
      </c>
      <c r="AU185" s="119" t="s">
        <v>5</v>
      </c>
      <c r="AV185" s="116" t="s">
        <v>5</v>
      </c>
      <c r="AW185" s="116" t="s">
        <v>103</v>
      </c>
      <c r="AX185" s="116" t="s">
        <v>6</v>
      </c>
      <c r="AY185" s="119" t="s">
        <v>93</v>
      </c>
    </row>
    <row r="186" spans="1:65" s="116" customFormat="1" x14ac:dyDescent="0.2">
      <c r="B186" s="117"/>
      <c r="D186" s="118" t="s">
        <v>101</v>
      </c>
      <c r="E186" s="119" t="s">
        <v>25</v>
      </c>
      <c r="F186" s="120" t="s">
        <v>172</v>
      </c>
      <c r="H186" s="121">
        <v>5.7</v>
      </c>
      <c r="L186" s="117"/>
      <c r="M186" s="122"/>
      <c r="N186" s="123"/>
      <c r="O186" s="123"/>
      <c r="P186" s="123"/>
      <c r="Q186" s="123"/>
      <c r="R186" s="123"/>
      <c r="S186" s="123"/>
      <c r="T186" s="124"/>
      <c r="AT186" s="119" t="s">
        <v>101</v>
      </c>
      <c r="AU186" s="119" t="s">
        <v>5</v>
      </c>
      <c r="AV186" s="116" t="s">
        <v>5</v>
      </c>
      <c r="AW186" s="116" t="s">
        <v>103</v>
      </c>
      <c r="AX186" s="116" t="s">
        <v>6</v>
      </c>
      <c r="AY186" s="119" t="s">
        <v>93</v>
      </c>
    </row>
    <row r="187" spans="1:65" s="116" customFormat="1" x14ac:dyDescent="0.2">
      <c r="B187" s="117"/>
      <c r="D187" s="118" t="s">
        <v>101</v>
      </c>
      <c r="E187" s="119" t="s">
        <v>25</v>
      </c>
      <c r="F187" s="120" t="s">
        <v>173</v>
      </c>
      <c r="H187" s="121">
        <v>5.0999999999999996</v>
      </c>
      <c r="L187" s="117"/>
      <c r="M187" s="122"/>
      <c r="N187" s="123"/>
      <c r="O187" s="123"/>
      <c r="P187" s="123"/>
      <c r="Q187" s="123"/>
      <c r="R187" s="123"/>
      <c r="S187" s="123"/>
      <c r="T187" s="124"/>
      <c r="AT187" s="119" t="s">
        <v>101</v>
      </c>
      <c r="AU187" s="119" t="s">
        <v>5</v>
      </c>
      <c r="AV187" s="116" t="s">
        <v>5</v>
      </c>
      <c r="AW187" s="116" t="s">
        <v>103</v>
      </c>
      <c r="AX187" s="116" t="s">
        <v>6</v>
      </c>
      <c r="AY187" s="119" t="s">
        <v>93</v>
      </c>
    </row>
    <row r="188" spans="1:65" s="116" customFormat="1" x14ac:dyDescent="0.2">
      <c r="B188" s="117"/>
      <c r="D188" s="118" t="s">
        <v>101</v>
      </c>
      <c r="E188" s="119" t="s">
        <v>25</v>
      </c>
      <c r="F188" s="120" t="s">
        <v>174</v>
      </c>
      <c r="H188" s="121">
        <v>4.6280000000000001</v>
      </c>
      <c r="L188" s="117"/>
      <c r="M188" s="122"/>
      <c r="N188" s="123"/>
      <c r="O188" s="123"/>
      <c r="P188" s="123"/>
      <c r="Q188" s="123"/>
      <c r="R188" s="123"/>
      <c r="S188" s="123"/>
      <c r="T188" s="124"/>
      <c r="AT188" s="119" t="s">
        <v>101</v>
      </c>
      <c r="AU188" s="119" t="s">
        <v>5</v>
      </c>
      <c r="AV188" s="116" t="s">
        <v>5</v>
      </c>
      <c r="AW188" s="116" t="s">
        <v>103</v>
      </c>
      <c r="AX188" s="116" t="s">
        <v>6</v>
      </c>
      <c r="AY188" s="119" t="s">
        <v>93</v>
      </c>
    </row>
    <row r="189" spans="1:65" s="116" customFormat="1" x14ac:dyDescent="0.2">
      <c r="B189" s="117"/>
      <c r="D189" s="118" t="s">
        <v>101</v>
      </c>
      <c r="E189" s="119" t="s">
        <v>25</v>
      </c>
      <c r="F189" s="120" t="s">
        <v>175</v>
      </c>
      <c r="H189" s="121">
        <v>2.82</v>
      </c>
      <c r="L189" s="117"/>
      <c r="M189" s="122"/>
      <c r="N189" s="123"/>
      <c r="O189" s="123"/>
      <c r="P189" s="123"/>
      <c r="Q189" s="123"/>
      <c r="R189" s="123"/>
      <c r="S189" s="123"/>
      <c r="T189" s="124"/>
      <c r="AT189" s="119" t="s">
        <v>101</v>
      </c>
      <c r="AU189" s="119" t="s">
        <v>5</v>
      </c>
      <c r="AV189" s="116" t="s">
        <v>5</v>
      </c>
      <c r="AW189" s="116" t="s">
        <v>103</v>
      </c>
      <c r="AX189" s="116" t="s">
        <v>6</v>
      </c>
      <c r="AY189" s="119" t="s">
        <v>93</v>
      </c>
    </row>
    <row r="190" spans="1:65" s="146" customFormat="1" x14ac:dyDescent="0.2">
      <c r="B190" s="147"/>
      <c r="D190" s="118" t="s">
        <v>101</v>
      </c>
      <c r="E190" s="148" t="s">
        <v>25</v>
      </c>
      <c r="F190" s="149" t="s">
        <v>176</v>
      </c>
      <c r="H190" s="148" t="s">
        <v>25</v>
      </c>
      <c r="L190" s="147"/>
      <c r="M190" s="150"/>
      <c r="N190" s="151"/>
      <c r="O190" s="151"/>
      <c r="P190" s="151"/>
      <c r="Q190" s="151"/>
      <c r="R190" s="151"/>
      <c r="S190" s="151"/>
      <c r="T190" s="152"/>
      <c r="AT190" s="148" t="s">
        <v>101</v>
      </c>
      <c r="AU190" s="148" t="s">
        <v>5</v>
      </c>
      <c r="AV190" s="146" t="s">
        <v>92</v>
      </c>
      <c r="AW190" s="146" t="s">
        <v>103</v>
      </c>
      <c r="AX190" s="146" t="s">
        <v>6</v>
      </c>
      <c r="AY190" s="148" t="s">
        <v>93</v>
      </c>
    </row>
    <row r="191" spans="1:65" s="116" customFormat="1" x14ac:dyDescent="0.2">
      <c r="B191" s="117"/>
      <c r="D191" s="118" t="s">
        <v>101</v>
      </c>
      <c r="E191" s="119" t="s">
        <v>25</v>
      </c>
      <c r="F191" s="120" t="s">
        <v>177</v>
      </c>
      <c r="H191" s="121">
        <v>94.2</v>
      </c>
      <c r="L191" s="117"/>
      <c r="M191" s="122"/>
      <c r="N191" s="123"/>
      <c r="O191" s="123"/>
      <c r="P191" s="123"/>
      <c r="Q191" s="123"/>
      <c r="R191" s="123"/>
      <c r="S191" s="123"/>
      <c r="T191" s="124"/>
      <c r="AT191" s="119" t="s">
        <v>101</v>
      </c>
      <c r="AU191" s="119" t="s">
        <v>5</v>
      </c>
      <c r="AV191" s="116" t="s">
        <v>5</v>
      </c>
      <c r="AW191" s="116" t="s">
        <v>103</v>
      </c>
      <c r="AX191" s="116" t="s">
        <v>6</v>
      </c>
      <c r="AY191" s="119" t="s">
        <v>93</v>
      </c>
    </row>
    <row r="192" spans="1:65" s="133" customFormat="1" x14ac:dyDescent="0.2">
      <c r="B192" s="134"/>
      <c r="D192" s="118" t="s">
        <v>101</v>
      </c>
      <c r="E192" s="135" t="s">
        <v>7</v>
      </c>
      <c r="F192" s="136" t="s">
        <v>125</v>
      </c>
      <c r="H192" s="137">
        <v>445.44799999999998</v>
      </c>
      <c r="L192" s="134"/>
      <c r="M192" s="138"/>
      <c r="N192" s="139"/>
      <c r="O192" s="139"/>
      <c r="P192" s="139"/>
      <c r="Q192" s="139"/>
      <c r="R192" s="139"/>
      <c r="S192" s="139"/>
      <c r="T192" s="140"/>
      <c r="AT192" s="135" t="s">
        <v>101</v>
      </c>
      <c r="AU192" s="135" t="s">
        <v>5</v>
      </c>
      <c r="AV192" s="133" t="s">
        <v>110</v>
      </c>
      <c r="AW192" s="133" t="s">
        <v>103</v>
      </c>
      <c r="AX192" s="133" t="s">
        <v>6</v>
      </c>
      <c r="AY192" s="135" t="s">
        <v>93</v>
      </c>
    </row>
    <row r="193" spans="1:65" s="125" customFormat="1" x14ac:dyDescent="0.2">
      <c r="B193" s="126"/>
      <c r="D193" s="118" t="s">
        <v>101</v>
      </c>
      <c r="E193" s="127" t="s">
        <v>25</v>
      </c>
      <c r="F193" s="128" t="s">
        <v>106</v>
      </c>
      <c r="H193" s="129">
        <v>445.44799999999998</v>
      </c>
      <c r="L193" s="126"/>
      <c r="M193" s="130"/>
      <c r="N193" s="131"/>
      <c r="O193" s="131"/>
      <c r="P193" s="131"/>
      <c r="Q193" s="131"/>
      <c r="R193" s="131"/>
      <c r="S193" s="131"/>
      <c r="T193" s="132"/>
      <c r="AT193" s="127" t="s">
        <v>101</v>
      </c>
      <c r="AU193" s="127" t="s">
        <v>5</v>
      </c>
      <c r="AV193" s="125" t="s">
        <v>99</v>
      </c>
      <c r="AW193" s="125" t="s">
        <v>103</v>
      </c>
      <c r="AX193" s="125" t="s">
        <v>92</v>
      </c>
      <c r="AY193" s="127" t="s">
        <v>93</v>
      </c>
    </row>
    <row r="194" spans="1:65" s="19" customFormat="1" ht="24.2" customHeight="1" x14ac:dyDescent="0.2">
      <c r="A194" s="14"/>
      <c r="B194" s="102"/>
      <c r="C194" s="103" t="s">
        <v>178</v>
      </c>
      <c r="D194" s="103" t="s">
        <v>96</v>
      </c>
      <c r="E194" s="104" t="s">
        <v>179</v>
      </c>
      <c r="F194" s="105" t="s">
        <v>180</v>
      </c>
      <c r="G194" s="106" t="s">
        <v>181</v>
      </c>
      <c r="H194" s="107">
        <v>12</v>
      </c>
      <c r="I194" s="107"/>
      <c r="J194" s="108">
        <f>ROUND(I194*H194,2)</f>
        <v>0</v>
      </c>
      <c r="K194" s="109"/>
      <c r="L194" s="15"/>
      <c r="M194" s="110" t="s">
        <v>25</v>
      </c>
      <c r="N194" s="111"/>
      <c r="O194" s="112">
        <v>4.9000000000000002E-2</v>
      </c>
      <c r="P194" s="112">
        <f>O194*H194</f>
        <v>0.58800000000000008</v>
      </c>
      <c r="Q194" s="112">
        <v>0</v>
      </c>
      <c r="R194" s="112">
        <f>Q194*H194</f>
        <v>0</v>
      </c>
      <c r="S194" s="112">
        <v>2.4E-2</v>
      </c>
      <c r="T194" s="113">
        <f>S194*H194</f>
        <v>0.28800000000000003</v>
      </c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R194" s="114" t="s">
        <v>99</v>
      </c>
      <c r="AT194" s="114" t="s">
        <v>96</v>
      </c>
      <c r="AU194" s="114" t="s">
        <v>5</v>
      </c>
      <c r="AY194" s="4" t="s">
        <v>93</v>
      </c>
      <c r="BE194" s="115">
        <f>IF(N194="základná",J194,0)</f>
        <v>0</v>
      </c>
      <c r="BF194" s="115">
        <f>IF(N194="znížená",J194,0)</f>
        <v>0</v>
      </c>
      <c r="BG194" s="115">
        <f>IF(N194="zákl. prenesená",J194,0)</f>
        <v>0</v>
      </c>
      <c r="BH194" s="115">
        <f>IF(N194="zníž. prenesená",J194,0)</f>
        <v>0</v>
      </c>
      <c r="BI194" s="115">
        <f>IF(N194="nulová",J194,0)</f>
        <v>0</v>
      </c>
      <c r="BJ194" s="4" t="s">
        <v>5</v>
      </c>
      <c r="BK194" s="115">
        <f>ROUND(I194*H194,2)</f>
        <v>0</v>
      </c>
      <c r="BL194" s="4" t="s">
        <v>99</v>
      </c>
      <c r="BM194" s="114" t="s">
        <v>182</v>
      </c>
    </row>
    <row r="195" spans="1:65" s="146" customFormat="1" x14ac:dyDescent="0.2">
      <c r="B195" s="147"/>
      <c r="D195" s="118" t="s">
        <v>101</v>
      </c>
      <c r="E195" s="148" t="s">
        <v>25</v>
      </c>
      <c r="F195" s="149" t="s">
        <v>170</v>
      </c>
      <c r="H195" s="148" t="s">
        <v>25</v>
      </c>
      <c r="L195" s="147"/>
      <c r="M195" s="150"/>
      <c r="N195" s="151"/>
      <c r="O195" s="151"/>
      <c r="P195" s="151"/>
      <c r="Q195" s="151"/>
      <c r="R195" s="151"/>
      <c r="S195" s="151"/>
      <c r="T195" s="152"/>
      <c r="AT195" s="148" t="s">
        <v>101</v>
      </c>
      <c r="AU195" s="148" t="s">
        <v>5</v>
      </c>
      <c r="AV195" s="146" t="s">
        <v>92</v>
      </c>
      <c r="AW195" s="146" t="s">
        <v>103</v>
      </c>
      <c r="AX195" s="146" t="s">
        <v>6</v>
      </c>
      <c r="AY195" s="148" t="s">
        <v>93</v>
      </c>
    </row>
    <row r="196" spans="1:65" s="116" customFormat="1" x14ac:dyDescent="0.2">
      <c r="B196" s="117"/>
      <c r="D196" s="118" t="s">
        <v>101</v>
      </c>
      <c r="E196" s="119" t="s">
        <v>25</v>
      </c>
      <c r="F196" s="120" t="s">
        <v>183</v>
      </c>
      <c r="H196" s="121">
        <v>5</v>
      </c>
      <c r="L196" s="117"/>
      <c r="M196" s="122"/>
      <c r="N196" s="123"/>
      <c r="O196" s="123"/>
      <c r="P196" s="123"/>
      <c r="Q196" s="123"/>
      <c r="R196" s="123"/>
      <c r="S196" s="123"/>
      <c r="T196" s="124"/>
      <c r="AT196" s="119" t="s">
        <v>101</v>
      </c>
      <c r="AU196" s="119" t="s">
        <v>5</v>
      </c>
      <c r="AV196" s="116" t="s">
        <v>5</v>
      </c>
      <c r="AW196" s="116" t="s">
        <v>103</v>
      </c>
      <c r="AX196" s="116" t="s">
        <v>6</v>
      </c>
      <c r="AY196" s="119" t="s">
        <v>93</v>
      </c>
    </row>
    <row r="197" spans="1:65" s="116" customFormat="1" x14ac:dyDescent="0.2">
      <c r="B197" s="117"/>
      <c r="D197" s="118" t="s">
        <v>101</v>
      </c>
      <c r="E197" s="119" t="s">
        <v>25</v>
      </c>
      <c r="F197" s="120" t="s">
        <v>184</v>
      </c>
      <c r="H197" s="121">
        <v>5</v>
      </c>
      <c r="L197" s="117"/>
      <c r="M197" s="122"/>
      <c r="N197" s="123"/>
      <c r="O197" s="123"/>
      <c r="P197" s="123"/>
      <c r="Q197" s="123"/>
      <c r="R197" s="123"/>
      <c r="S197" s="123"/>
      <c r="T197" s="124"/>
      <c r="AT197" s="119" t="s">
        <v>101</v>
      </c>
      <c r="AU197" s="119" t="s">
        <v>5</v>
      </c>
      <c r="AV197" s="116" t="s">
        <v>5</v>
      </c>
      <c r="AW197" s="116" t="s">
        <v>103</v>
      </c>
      <c r="AX197" s="116" t="s">
        <v>6</v>
      </c>
      <c r="AY197" s="119" t="s">
        <v>93</v>
      </c>
    </row>
    <row r="198" spans="1:65" s="116" customFormat="1" x14ac:dyDescent="0.2">
      <c r="B198" s="117"/>
      <c r="D198" s="118" t="s">
        <v>101</v>
      </c>
      <c r="E198" s="119" t="s">
        <v>25</v>
      </c>
      <c r="F198" s="120" t="s">
        <v>185</v>
      </c>
      <c r="H198" s="121">
        <v>2</v>
      </c>
      <c r="L198" s="117"/>
      <c r="M198" s="122"/>
      <c r="N198" s="123"/>
      <c r="O198" s="123"/>
      <c r="P198" s="123"/>
      <c r="Q198" s="123"/>
      <c r="R198" s="123"/>
      <c r="S198" s="123"/>
      <c r="T198" s="124"/>
      <c r="AT198" s="119" t="s">
        <v>101</v>
      </c>
      <c r="AU198" s="119" t="s">
        <v>5</v>
      </c>
      <c r="AV198" s="116" t="s">
        <v>5</v>
      </c>
      <c r="AW198" s="116" t="s">
        <v>103</v>
      </c>
      <c r="AX198" s="116" t="s">
        <v>6</v>
      </c>
      <c r="AY198" s="119" t="s">
        <v>93</v>
      </c>
    </row>
    <row r="199" spans="1:65" s="125" customFormat="1" x14ac:dyDescent="0.2">
      <c r="B199" s="126"/>
      <c r="D199" s="118" t="s">
        <v>101</v>
      </c>
      <c r="E199" s="127" t="s">
        <v>25</v>
      </c>
      <c r="F199" s="128" t="s">
        <v>106</v>
      </c>
      <c r="H199" s="129">
        <v>12</v>
      </c>
      <c r="L199" s="126"/>
      <c r="M199" s="130"/>
      <c r="N199" s="131"/>
      <c r="O199" s="131"/>
      <c r="P199" s="131"/>
      <c r="Q199" s="131"/>
      <c r="R199" s="131"/>
      <c r="S199" s="131"/>
      <c r="T199" s="132"/>
      <c r="AT199" s="127" t="s">
        <v>101</v>
      </c>
      <c r="AU199" s="127" t="s">
        <v>5</v>
      </c>
      <c r="AV199" s="125" t="s">
        <v>99</v>
      </c>
      <c r="AW199" s="125" t="s">
        <v>103</v>
      </c>
      <c r="AX199" s="125" t="s">
        <v>92</v>
      </c>
      <c r="AY199" s="127" t="s">
        <v>93</v>
      </c>
    </row>
    <row r="200" spans="1:65" s="19" customFormat="1" ht="24.2" customHeight="1" x14ac:dyDescent="0.2">
      <c r="A200" s="14"/>
      <c r="B200" s="102"/>
      <c r="C200" s="103" t="s">
        <v>186</v>
      </c>
      <c r="D200" s="103" t="s">
        <v>96</v>
      </c>
      <c r="E200" s="104" t="s">
        <v>187</v>
      </c>
      <c r="F200" s="105" t="s">
        <v>188</v>
      </c>
      <c r="G200" s="106" t="s">
        <v>3</v>
      </c>
      <c r="H200" s="107">
        <v>20.2</v>
      </c>
      <c r="I200" s="107"/>
      <c r="J200" s="108">
        <f>ROUND(I200*H200,2)</f>
        <v>0</v>
      </c>
      <c r="K200" s="109"/>
      <c r="L200" s="15"/>
      <c r="M200" s="110" t="s">
        <v>25</v>
      </c>
      <c r="N200" s="111"/>
      <c r="O200" s="112">
        <v>1.6</v>
      </c>
      <c r="P200" s="112">
        <f>O200*H200</f>
        <v>32.32</v>
      </c>
      <c r="Q200" s="112">
        <v>0</v>
      </c>
      <c r="R200" s="112">
        <f>Q200*H200</f>
        <v>0</v>
      </c>
      <c r="S200" s="112">
        <v>7.5999999999999998E-2</v>
      </c>
      <c r="T200" s="113">
        <f>S200*H200</f>
        <v>1.5351999999999999</v>
      </c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R200" s="114" t="s">
        <v>99</v>
      </c>
      <c r="AT200" s="114" t="s">
        <v>96</v>
      </c>
      <c r="AU200" s="114" t="s">
        <v>5</v>
      </c>
      <c r="AY200" s="4" t="s">
        <v>93</v>
      </c>
      <c r="BE200" s="115">
        <f>IF(N200="základná",J200,0)</f>
        <v>0</v>
      </c>
      <c r="BF200" s="115">
        <f>IF(N200="znížená",J200,0)</f>
        <v>0</v>
      </c>
      <c r="BG200" s="115">
        <f>IF(N200="zákl. prenesená",J200,0)</f>
        <v>0</v>
      </c>
      <c r="BH200" s="115">
        <f>IF(N200="zníž. prenesená",J200,0)</f>
        <v>0</v>
      </c>
      <c r="BI200" s="115">
        <f>IF(N200="nulová",J200,0)</f>
        <v>0</v>
      </c>
      <c r="BJ200" s="4" t="s">
        <v>5</v>
      </c>
      <c r="BK200" s="115">
        <f>ROUND(I200*H200,2)</f>
        <v>0</v>
      </c>
      <c r="BL200" s="4" t="s">
        <v>99</v>
      </c>
      <c r="BM200" s="114" t="s">
        <v>189</v>
      </c>
    </row>
    <row r="201" spans="1:65" s="146" customFormat="1" x14ac:dyDescent="0.2">
      <c r="B201" s="147"/>
      <c r="D201" s="118" t="s">
        <v>101</v>
      </c>
      <c r="E201" s="148" t="s">
        <v>25</v>
      </c>
      <c r="F201" s="149" t="s">
        <v>170</v>
      </c>
      <c r="H201" s="148" t="s">
        <v>25</v>
      </c>
      <c r="L201" s="147"/>
      <c r="M201" s="150"/>
      <c r="N201" s="151"/>
      <c r="O201" s="151"/>
      <c r="P201" s="151"/>
      <c r="Q201" s="151"/>
      <c r="R201" s="151"/>
      <c r="S201" s="151"/>
      <c r="T201" s="152"/>
      <c r="AT201" s="148" t="s">
        <v>101</v>
      </c>
      <c r="AU201" s="148" t="s">
        <v>5</v>
      </c>
      <c r="AV201" s="146" t="s">
        <v>92</v>
      </c>
      <c r="AW201" s="146" t="s">
        <v>103</v>
      </c>
      <c r="AX201" s="146" t="s">
        <v>6</v>
      </c>
      <c r="AY201" s="148" t="s">
        <v>93</v>
      </c>
    </row>
    <row r="202" spans="1:65" s="116" customFormat="1" x14ac:dyDescent="0.2">
      <c r="B202" s="117"/>
      <c r="D202" s="118" t="s">
        <v>101</v>
      </c>
      <c r="E202" s="119" t="s">
        <v>25</v>
      </c>
      <c r="F202" s="120" t="s">
        <v>190</v>
      </c>
      <c r="H202" s="121">
        <v>7.07</v>
      </c>
      <c r="L202" s="117"/>
      <c r="M202" s="122"/>
      <c r="N202" s="123"/>
      <c r="O202" s="123"/>
      <c r="P202" s="123"/>
      <c r="Q202" s="123"/>
      <c r="R202" s="123"/>
      <c r="S202" s="123"/>
      <c r="T202" s="124"/>
      <c r="AT202" s="119" t="s">
        <v>101</v>
      </c>
      <c r="AU202" s="119" t="s">
        <v>5</v>
      </c>
      <c r="AV202" s="116" t="s">
        <v>5</v>
      </c>
      <c r="AW202" s="116" t="s">
        <v>103</v>
      </c>
      <c r="AX202" s="116" t="s">
        <v>6</v>
      </c>
      <c r="AY202" s="119" t="s">
        <v>93</v>
      </c>
    </row>
    <row r="203" spans="1:65" s="116" customFormat="1" x14ac:dyDescent="0.2">
      <c r="B203" s="117"/>
      <c r="D203" s="118" t="s">
        <v>101</v>
      </c>
      <c r="E203" s="119" t="s">
        <v>25</v>
      </c>
      <c r="F203" s="120" t="s">
        <v>191</v>
      </c>
      <c r="H203" s="121">
        <v>9.09</v>
      </c>
      <c r="L203" s="117"/>
      <c r="M203" s="122"/>
      <c r="N203" s="123"/>
      <c r="O203" s="123"/>
      <c r="P203" s="123"/>
      <c r="Q203" s="123"/>
      <c r="R203" s="123"/>
      <c r="S203" s="123"/>
      <c r="T203" s="124"/>
      <c r="AT203" s="119" t="s">
        <v>101</v>
      </c>
      <c r="AU203" s="119" t="s">
        <v>5</v>
      </c>
      <c r="AV203" s="116" t="s">
        <v>5</v>
      </c>
      <c r="AW203" s="116" t="s">
        <v>103</v>
      </c>
      <c r="AX203" s="116" t="s">
        <v>6</v>
      </c>
      <c r="AY203" s="119" t="s">
        <v>93</v>
      </c>
    </row>
    <row r="204" spans="1:65" s="116" customFormat="1" x14ac:dyDescent="0.2">
      <c r="B204" s="117"/>
      <c r="D204" s="118" t="s">
        <v>101</v>
      </c>
      <c r="E204" s="119" t="s">
        <v>25</v>
      </c>
      <c r="F204" s="120" t="s">
        <v>192</v>
      </c>
      <c r="H204" s="121">
        <v>4.04</v>
      </c>
      <c r="L204" s="117"/>
      <c r="M204" s="122"/>
      <c r="N204" s="123"/>
      <c r="O204" s="123"/>
      <c r="P204" s="123"/>
      <c r="Q204" s="123"/>
      <c r="R204" s="123"/>
      <c r="S204" s="123"/>
      <c r="T204" s="124"/>
      <c r="AT204" s="119" t="s">
        <v>101</v>
      </c>
      <c r="AU204" s="119" t="s">
        <v>5</v>
      </c>
      <c r="AV204" s="116" t="s">
        <v>5</v>
      </c>
      <c r="AW204" s="116" t="s">
        <v>103</v>
      </c>
      <c r="AX204" s="116" t="s">
        <v>6</v>
      </c>
      <c r="AY204" s="119" t="s">
        <v>93</v>
      </c>
    </row>
    <row r="205" spans="1:65" s="125" customFormat="1" x14ac:dyDescent="0.2">
      <c r="B205" s="126"/>
      <c r="D205" s="118" t="s">
        <v>101</v>
      </c>
      <c r="E205" s="127" t="s">
        <v>25</v>
      </c>
      <c r="F205" s="128" t="s">
        <v>106</v>
      </c>
      <c r="H205" s="129">
        <v>20.2</v>
      </c>
      <c r="L205" s="126"/>
      <c r="M205" s="130"/>
      <c r="N205" s="131"/>
      <c r="O205" s="131"/>
      <c r="P205" s="131"/>
      <c r="Q205" s="131"/>
      <c r="R205" s="131"/>
      <c r="S205" s="131"/>
      <c r="T205" s="132"/>
      <c r="AT205" s="127" t="s">
        <v>101</v>
      </c>
      <c r="AU205" s="127" t="s">
        <v>5</v>
      </c>
      <c r="AV205" s="125" t="s">
        <v>99</v>
      </c>
      <c r="AW205" s="125" t="s">
        <v>103</v>
      </c>
      <c r="AX205" s="125" t="s">
        <v>92</v>
      </c>
      <c r="AY205" s="127" t="s">
        <v>93</v>
      </c>
    </row>
    <row r="206" spans="1:65" s="19" customFormat="1" ht="24.2" customHeight="1" x14ac:dyDescent="0.2">
      <c r="A206" s="14"/>
      <c r="B206" s="102"/>
      <c r="C206" s="103" t="s">
        <v>193</v>
      </c>
      <c r="D206" s="103" t="s">
        <v>96</v>
      </c>
      <c r="E206" s="104" t="s">
        <v>194</v>
      </c>
      <c r="F206" s="105" t="s">
        <v>195</v>
      </c>
      <c r="G206" s="106" t="s">
        <v>15</v>
      </c>
      <c r="H206" s="107">
        <v>5.6219999999999999</v>
      </c>
      <c r="I206" s="107"/>
      <c r="J206" s="108">
        <f>ROUND(I206*H206,2)</f>
        <v>0</v>
      </c>
      <c r="K206" s="109"/>
      <c r="L206" s="15"/>
      <c r="M206" s="110" t="s">
        <v>25</v>
      </c>
      <c r="N206" s="111"/>
      <c r="O206" s="112">
        <v>4.2140000000000004</v>
      </c>
      <c r="P206" s="112">
        <f>O206*H206</f>
        <v>23.691108000000003</v>
      </c>
      <c r="Q206" s="112">
        <v>0</v>
      </c>
      <c r="R206" s="112">
        <f>Q206*H206</f>
        <v>0</v>
      </c>
      <c r="S206" s="112">
        <v>1.875</v>
      </c>
      <c r="T206" s="113">
        <f>S206*H206</f>
        <v>10.54125</v>
      </c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R206" s="114" t="s">
        <v>99</v>
      </c>
      <c r="AT206" s="114" t="s">
        <v>96</v>
      </c>
      <c r="AU206" s="114" t="s">
        <v>5</v>
      </c>
      <c r="AY206" s="4" t="s">
        <v>93</v>
      </c>
      <c r="BE206" s="115">
        <f>IF(N206="základná",J206,0)</f>
        <v>0</v>
      </c>
      <c r="BF206" s="115">
        <f>IF(N206="znížená",J206,0)</f>
        <v>0</v>
      </c>
      <c r="BG206" s="115">
        <f>IF(N206="zákl. prenesená",J206,0)</f>
        <v>0</v>
      </c>
      <c r="BH206" s="115">
        <f>IF(N206="zníž. prenesená",J206,0)</f>
        <v>0</v>
      </c>
      <c r="BI206" s="115">
        <f>IF(N206="nulová",J206,0)</f>
        <v>0</v>
      </c>
      <c r="BJ206" s="4" t="s">
        <v>5</v>
      </c>
      <c r="BK206" s="115">
        <f>ROUND(I206*H206,2)</f>
        <v>0</v>
      </c>
      <c r="BL206" s="4" t="s">
        <v>99</v>
      </c>
      <c r="BM206" s="114" t="s">
        <v>196</v>
      </c>
    </row>
    <row r="207" spans="1:65" s="146" customFormat="1" x14ac:dyDescent="0.2">
      <c r="B207" s="147"/>
      <c r="D207" s="118" t="s">
        <v>101</v>
      </c>
      <c r="E207" s="148" t="s">
        <v>25</v>
      </c>
      <c r="F207" s="149" t="s">
        <v>197</v>
      </c>
      <c r="H207" s="148" t="s">
        <v>25</v>
      </c>
      <c r="L207" s="147"/>
      <c r="M207" s="150"/>
      <c r="N207" s="151"/>
      <c r="O207" s="151"/>
      <c r="P207" s="151"/>
      <c r="Q207" s="151"/>
      <c r="R207" s="151"/>
      <c r="S207" s="151"/>
      <c r="T207" s="152"/>
      <c r="AT207" s="148" t="s">
        <v>101</v>
      </c>
      <c r="AU207" s="148" t="s">
        <v>5</v>
      </c>
      <c r="AV207" s="146" t="s">
        <v>92</v>
      </c>
      <c r="AW207" s="146" t="s">
        <v>103</v>
      </c>
      <c r="AX207" s="146" t="s">
        <v>6</v>
      </c>
      <c r="AY207" s="148" t="s">
        <v>93</v>
      </c>
    </row>
    <row r="208" spans="1:65" s="116" customFormat="1" x14ac:dyDescent="0.2">
      <c r="B208" s="117"/>
      <c r="D208" s="118" t="s">
        <v>101</v>
      </c>
      <c r="E208" s="119" t="s">
        <v>25</v>
      </c>
      <c r="F208" s="120" t="s">
        <v>198</v>
      </c>
      <c r="H208" s="121">
        <v>1</v>
      </c>
      <c r="L208" s="117"/>
      <c r="M208" s="122"/>
      <c r="N208" s="123"/>
      <c r="O208" s="123"/>
      <c r="P208" s="123"/>
      <c r="Q208" s="123"/>
      <c r="R208" s="123"/>
      <c r="S208" s="123"/>
      <c r="T208" s="124"/>
      <c r="AT208" s="119" t="s">
        <v>101</v>
      </c>
      <c r="AU208" s="119" t="s">
        <v>5</v>
      </c>
      <c r="AV208" s="116" t="s">
        <v>5</v>
      </c>
      <c r="AW208" s="116" t="s">
        <v>103</v>
      </c>
      <c r="AX208" s="116" t="s">
        <v>6</v>
      </c>
      <c r="AY208" s="119" t="s">
        <v>93</v>
      </c>
    </row>
    <row r="209" spans="1:65" s="146" customFormat="1" x14ac:dyDescent="0.2">
      <c r="B209" s="147"/>
      <c r="D209" s="118" t="s">
        <v>101</v>
      </c>
      <c r="E209" s="148" t="s">
        <v>25</v>
      </c>
      <c r="F209" s="149" t="s">
        <v>199</v>
      </c>
      <c r="H209" s="148" t="s">
        <v>25</v>
      </c>
      <c r="L209" s="147"/>
      <c r="M209" s="150"/>
      <c r="N209" s="151"/>
      <c r="O209" s="151"/>
      <c r="P209" s="151"/>
      <c r="Q209" s="151"/>
      <c r="R209" s="151"/>
      <c r="S209" s="151"/>
      <c r="T209" s="152"/>
      <c r="AT209" s="148" t="s">
        <v>101</v>
      </c>
      <c r="AU209" s="148" t="s">
        <v>5</v>
      </c>
      <c r="AV209" s="146" t="s">
        <v>92</v>
      </c>
      <c r="AW209" s="146" t="s">
        <v>103</v>
      </c>
      <c r="AX209" s="146" t="s">
        <v>6</v>
      </c>
      <c r="AY209" s="148" t="s">
        <v>93</v>
      </c>
    </row>
    <row r="210" spans="1:65" s="116" customFormat="1" x14ac:dyDescent="0.2">
      <c r="B210" s="117"/>
      <c r="D210" s="118" t="s">
        <v>101</v>
      </c>
      <c r="E210" s="119" t="s">
        <v>25</v>
      </c>
      <c r="F210" s="120" t="s">
        <v>200</v>
      </c>
      <c r="H210" s="121">
        <v>4.6219999999999999</v>
      </c>
      <c r="L210" s="117"/>
      <c r="M210" s="122"/>
      <c r="N210" s="123"/>
      <c r="O210" s="123"/>
      <c r="P210" s="123"/>
      <c r="Q210" s="123"/>
      <c r="R210" s="123"/>
      <c r="S210" s="123"/>
      <c r="T210" s="124"/>
      <c r="AT210" s="119" t="s">
        <v>101</v>
      </c>
      <c r="AU210" s="119" t="s">
        <v>5</v>
      </c>
      <c r="AV210" s="116" t="s">
        <v>5</v>
      </c>
      <c r="AW210" s="116" t="s">
        <v>103</v>
      </c>
      <c r="AX210" s="116" t="s">
        <v>6</v>
      </c>
      <c r="AY210" s="119" t="s">
        <v>93</v>
      </c>
    </row>
    <row r="211" spans="1:65" s="125" customFormat="1" x14ac:dyDescent="0.2">
      <c r="B211" s="126"/>
      <c r="D211" s="118" t="s">
        <v>101</v>
      </c>
      <c r="E211" s="127" t="s">
        <v>25</v>
      </c>
      <c r="F211" s="128" t="s">
        <v>106</v>
      </c>
      <c r="H211" s="129">
        <v>5.6219999999999999</v>
      </c>
      <c r="L211" s="126"/>
      <c r="M211" s="130"/>
      <c r="N211" s="131"/>
      <c r="O211" s="131"/>
      <c r="P211" s="131"/>
      <c r="Q211" s="131"/>
      <c r="R211" s="131"/>
      <c r="S211" s="131"/>
      <c r="T211" s="132"/>
      <c r="AT211" s="127" t="s">
        <v>101</v>
      </c>
      <c r="AU211" s="127" t="s">
        <v>5</v>
      </c>
      <c r="AV211" s="125" t="s">
        <v>99</v>
      </c>
      <c r="AW211" s="125" t="s">
        <v>103</v>
      </c>
      <c r="AX211" s="125" t="s">
        <v>92</v>
      </c>
      <c r="AY211" s="127" t="s">
        <v>93</v>
      </c>
    </row>
    <row r="212" spans="1:65" s="19" customFormat="1" ht="24.2" customHeight="1" x14ac:dyDescent="0.2">
      <c r="A212" s="14"/>
      <c r="B212" s="102"/>
      <c r="C212" s="103" t="s">
        <v>201</v>
      </c>
      <c r="D212" s="103" t="s">
        <v>96</v>
      </c>
      <c r="E212" s="104" t="s">
        <v>202</v>
      </c>
      <c r="F212" s="105" t="s">
        <v>203</v>
      </c>
      <c r="G212" s="106" t="s">
        <v>204</v>
      </c>
      <c r="H212" s="107">
        <v>1</v>
      </c>
      <c r="I212" s="107"/>
      <c r="J212" s="108">
        <f>ROUND(I212*H212,2)</f>
        <v>0</v>
      </c>
      <c r="K212" s="109"/>
      <c r="L212" s="15"/>
      <c r="M212" s="110" t="s">
        <v>25</v>
      </c>
      <c r="N212" s="111"/>
      <c r="O212" s="112">
        <v>4.2140000000000004</v>
      </c>
      <c r="P212" s="112">
        <f>O212*H212</f>
        <v>4.2140000000000004</v>
      </c>
      <c r="Q212" s="112">
        <v>0</v>
      </c>
      <c r="R212" s="112">
        <f>Q212*H212</f>
        <v>0</v>
      </c>
      <c r="S212" s="112">
        <v>1.875</v>
      </c>
      <c r="T212" s="113">
        <f>S212*H212</f>
        <v>1.875</v>
      </c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R212" s="114" t="s">
        <v>99</v>
      </c>
      <c r="AT212" s="114" t="s">
        <v>96</v>
      </c>
      <c r="AU212" s="114" t="s">
        <v>5</v>
      </c>
      <c r="AY212" s="4" t="s">
        <v>93</v>
      </c>
      <c r="BE212" s="115">
        <f>IF(N212="základná",J212,0)</f>
        <v>0</v>
      </c>
      <c r="BF212" s="115">
        <f>IF(N212="znížená",J212,0)</f>
        <v>0</v>
      </c>
      <c r="BG212" s="115">
        <f>IF(N212="zákl. prenesená",J212,0)</f>
        <v>0</v>
      </c>
      <c r="BH212" s="115">
        <f>IF(N212="zníž. prenesená",J212,0)</f>
        <v>0</v>
      </c>
      <c r="BI212" s="115">
        <f>IF(N212="nulová",J212,0)</f>
        <v>0</v>
      </c>
      <c r="BJ212" s="4" t="s">
        <v>5</v>
      </c>
      <c r="BK212" s="115">
        <f>ROUND(I212*H212,2)</f>
        <v>0</v>
      </c>
      <c r="BL212" s="4" t="s">
        <v>99</v>
      </c>
      <c r="BM212" s="114" t="s">
        <v>205</v>
      </c>
    </row>
    <row r="213" spans="1:65" s="116" customFormat="1" x14ac:dyDescent="0.2">
      <c r="B213" s="117"/>
      <c r="D213" s="118" t="s">
        <v>101</v>
      </c>
      <c r="E213" s="119" t="s">
        <v>25</v>
      </c>
      <c r="F213" s="120" t="s">
        <v>206</v>
      </c>
      <c r="H213" s="121">
        <v>1</v>
      </c>
      <c r="L213" s="117"/>
      <c r="M213" s="122"/>
      <c r="N213" s="123"/>
      <c r="O213" s="123"/>
      <c r="P213" s="123"/>
      <c r="Q213" s="123"/>
      <c r="R213" s="123"/>
      <c r="S213" s="123"/>
      <c r="T213" s="124"/>
      <c r="AT213" s="119" t="s">
        <v>101</v>
      </c>
      <c r="AU213" s="119" t="s">
        <v>5</v>
      </c>
      <c r="AV213" s="116" t="s">
        <v>5</v>
      </c>
      <c r="AW213" s="116" t="s">
        <v>103</v>
      </c>
      <c r="AX213" s="116" t="s">
        <v>6</v>
      </c>
      <c r="AY213" s="119" t="s">
        <v>93</v>
      </c>
    </row>
    <row r="214" spans="1:65" s="125" customFormat="1" x14ac:dyDescent="0.2">
      <c r="B214" s="126"/>
      <c r="D214" s="118" t="s">
        <v>101</v>
      </c>
      <c r="E214" s="127" t="s">
        <v>25</v>
      </c>
      <c r="F214" s="128" t="s">
        <v>106</v>
      </c>
      <c r="H214" s="129">
        <v>1</v>
      </c>
      <c r="L214" s="126"/>
      <c r="M214" s="130"/>
      <c r="N214" s="131"/>
      <c r="O214" s="131"/>
      <c r="P214" s="131"/>
      <c r="Q214" s="131"/>
      <c r="R214" s="131"/>
      <c r="S214" s="131"/>
      <c r="T214" s="132"/>
      <c r="AT214" s="127" t="s">
        <v>101</v>
      </c>
      <c r="AU214" s="127" t="s">
        <v>5</v>
      </c>
      <c r="AV214" s="125" t="s">
        <v>99</v>
      </c>
      <c r="AW214" s="125" t="s">
        <v>103</v>
      </c>
      <c r="AX214" s="125" t="s">
        <v>92</v>
      </c>
      <c r="AY214" s="127" t="s">
        <v>93</v>
      </c>
    </row>
    <row r="215" spans="1:65" s="19" customFormat="1" ht="16.5" customHeight="1" x14ac:dyDescent="0.2">
      <c r="A215" s="14"/>
      <c r="B215" s="102"/>
      <c r="C215" s="103" t="s">
        <v>207</v>
      </c>
      <c r="D215" s="103" t="s">
        <v>96</v>
      </c>
      <c r="E215" s="104" t="s">
        <v>208</v>
      </c>
      <c r="F215" s="105" t="s">
        <v>209</v>
      </c>
      <c r="G215" s="106" t="s">
        <v>181</v>
      </c>
      <c r="H215" s="107">
        <v>12</v>
      </c>
      <c r="I215" s="107"/>
      <c r="J215" s="108">
        <f>ROUND(I215*H215,2)</f>
        <v>0</v>
      </c>
      <c r="K215" s="109"/>
      <c r="L215" s="15"/>
      <c r="M215" s="110" t="s">
        <v>25</v>
      </c>
      <c r="N215" s="111"/>
      <c r="O215" s="112">
        <v>1.105</v>
      </c>
      <c r="P215" s="112">
        <f>O215*H215</f>
        <v>13.26</v>
      </c>
      <c r="Q215" s="112">
        <v>0</v>
      </c>
      <c r="R215" s="112">
        <f>Q215*H215</f>
        <v>0</v>
      </c>
      <c r="S215" s="112">
        <v>0.126</v>
      </c>
      <c r="T215" s="113">
        <f>S215*H215</f>
        <v>1.512</v>
      </c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R215" s="114" t="s">
        <v>99</v>
      </c>
      <c r="AT215" s="114" t="s">
        <v>96</v>
      </c>
      <c r="AU215" s="114" t="s">
        <v>5</v>
      </c>
      <c r="AY215" s="4" t="s">
        <v>93</v>
      </c>
      <c r="BE215" s="115">
        <f>IF(N215="základná",J215,0)</f>
        <v>0</v>
      </c>
      <c r="BF215" s="115">
        <f>IF(N215="znížená",J215,0)</f>
        <v>0</v>
      </c>
      <c r="BG215" s="115">
        <f>IF(N215="zákl. prenesená",J215,0)</f>
        <v>0</v>
      </c>
      <c r="BH215" s="115">
        <f>IF(N215="zníž. prenesená",J215,0)</f>
        <v>0</v>
      </c>
      <c r="BI215" s="115">
        <f>IF(N215="nulová",J215,0)</f>
        <v>0</v>
      </c>
      <c r="BJ215" s="4" t="s">
        <v>5</v>
      </c>
      <c r="BK215" s="115">
        <f>ROUND(I215*H215,2)</f>
        <v>0</v>
      </c>
      <c r="BL215" s="4" t="s">
        <v>99</v>
      </c>
      <c r="BM215" s="114" t="s">
        <v>210</v>
      </c>
    </row>
    <row r="216" spans="1:65" s="19" customFormat="1" ht="24.2" customHeight="1" x14ac:dyDescent="0.2">
      <c r="A216" s="14"/>
      <c r="B216" s="102"/>
      <c r="C216" s="103" t="s">
        <v>211</v>
      </c>
      <c r="D216" s="103" t="s">
        <v>96</v>
      </c>
      <c r="E216" s="104" t="s">
        <v>212</v>
      </c>
      <c r="F216" s="105" t="s">
        <v>213</v>
      </c>
      <c r="G216" s="106" t="s">
        <v>3</v>
      </c>
      <c r="H216" s="107">
        <v>90.95</v>
      </c>
      <c r="I216" s="107"/>
      <c r="J216" s="108">
        <f>ROUND(I216*H216,2)</f>
        <v>0</v>
      </c>
      <c r="K216" s="109"/>
      <c r="L216" s="15"/>
      <c r="M216" s="110" t="s">
        <v>25</v>
      </c>
      <c r="N216" s="111"/>
      <c r="O216" s="112">
        <v>0.28399999999999997</v>
      </c>
      <c r="P216" s="112">
        <f>O216*H216</f>
        <v>25.829799999999999</v>
      </c>
      <c r="Q216" s="112">
        <v>0</v>
      </c>
      <c r="R216" s="112">
        <f>Q216*H216</f>
        <v>0</v>
      </c>
      <c r="S216" s="112">
        <v>6.8000000000000005E-2</v>
      </c>
      <c r="T216" s="113">
        <f>S216*H216</f>
        <v>6.1846000000000005</v>
      </c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R216" s="114" t="s">
        <v>99</v>
      </c>
      <c r="AT216" s="114" t="s">
        <v>96</v>
      </c>
      <c r="AU216" s="114" t="s">
        <v>5</v>
      </c>
      <c r="AY216" s="4" t="s">
        <v>93</v>
      </c>
      <c r="BE216" s="115">
        <f>IF(N216="základná",J216,0)</f>
        <v>0</v>
      </c>
      <c r="BF216" s="115">
        <f>IF(N216="znížená",J216,0)</f>
        <v>0</v>
      </c>
      <c r="BG216" s="115">
        <f>IF(N216="zákl. prenesená",J216,0)</f>
        <v>0</v>
      </c>
      <c r="BH216" s="115">
        <f>IF(N216="zníž. prenesená",J216,0)</f>
        <v>0</v>
      </c>
      <c r="BI216" s="115">
        <f>IF(N216="nulová",J216,0)</f>
        <v>0</v>
      </c>
      <c r="BJ216" s="4" t="s">
        <v>5</v>
      </c>
      <c r="BK216" s="115">
        <f>ROUND(I216*H216,2)</f>
        <v>0</v>
      </c>
      <c r="BL216" s="4" t="s">
        <v>99</v>
      </c>
      <c r="BM216" s="114" t="s">
        <v>214</v>
      </c>
    </row>
    <row r="217" spans="1:65" s="146" customFormat="1" x14ac:dyDescent="0.2">
      <c r="B217" s="147"/>
      <c r="D217" s="118" t="s">
        <v>101</v>
      </c>
      <c r="E217" s="148" t="s">
        <v>25</v>
      </c>
      <c r="F217" s="149" t="s">
        <v>170</v>
      </c>
      <c r="H217" s="148" t="s">
        <v>25</v>
      </c>
      <c r="L217" s="147"/>
      <c r="M217" s="150"/>
      <c r="N217" s="151"/>
      <c r="O217" s="151"/>
      <c r="P217" s="151"/>
      <c r="Q217" s="151"/>
      <c r="R217" s="151"/>
      <c r="S217" s="151"/>
      <c r="T217" s="152"/>
      <c r="AT217" s="148" t="s">
        <v>101</v>
      </c>
      <c r="AU217" s="148" t="s">
        <v>5</v>
      </c>
      <c r="AV217" s="146" t="s">
        <v>92</v>
      </c>
      <c r="AW217" s="146" t="s">
        <v>103</v>
      </c>
      <c r="AX217" s="146" t="s">
        <v>6</v>
      </c>
      <c r="AY217" s="148" t="s">
        <v>93</v>
      </c>
    </row>
    <row r="218" spans="1:65" s="116" customFormat="1" x14ac:dyDescent="0.2">
      <c r="B218" s="117"/>
      <c r="D218" s="118" t="s">
        <v>101</v>
      </c>
      <c r="E218" s="119" t="s">
        <v>25</v>
      </c>
      <c r="F218" s="120" t="s">
        <v>215</v>
      </c>
      <c r="H218" s="121">
        <v>68.45</v>
      </c>
      <c r="L218" s="117"/>
      <c r="M218" s="122"/>
      <c r="N218" s="123"/>
      <c r="O218" s="123"/>
      <c r="P218" s="123"/>
      <c r="Q218" s="123"/>
      <c r="R218" s="123"/>
      <c r="S218" s="123"/>
      <c r="T218" s="124"/>
      <c r="AT218" s="119" t="s">
        <v>101</v>
      </c>
      <c r="AU218" s="119" t="s">
        <v>5</v>
      </c>
      <c r="AV218" s="116" t="s">
        <v>5</v>
      </c>
      <c r="AW218" s="116" t="s">
        <v>103</v>
      </c>
      <c r="AX218" s="116" t="s">
        <v>6</v>
      </c>
      <c r="AY218" s="119" t="s">
        <v>93</v>
      </c>
    </row>
    <row r="219" spans="1:65" s="133" customFormat="1" x14ac:dyDescent="0.2">
      <c r="B219" s="134"/>
      <c r="D219" s="118" t="s">
        <v>101</v>
      </c>
      <c r="E219" s="135" t="s">
        <v>25</v>
      </c>
      <c r="F219" s="136" t="s">
        <v>125</v>
      </c>
      <c r="H219" s="137">
        <v>68.45</v>
      </c>
      <c r="L219" s="134"/>
      <c r="M219" s="138"/>
      <c r="N219" s="139"/>
      <c r="O219" s="139"/>
      <c r="P219" s="139"/>
      <c r="Q219" s="139"/>
      <c r="R219" s="139"/>
      <c r="S219" s="139"/>
      <c r="T219" s="140"/>
      <c r="AT219" s="135" t="s">
        <v>101</v>
      </c>
      <c r="AU219" s="135" t="s">
        <v>5</v>
      </c>
      <c r="AV219" s="133" t="s">
        <v>110</v>
      </c>
      <c r="AW219" s="133" t="s">
        <v>103</v>
      </c>
      <c r="AX219" s="133" t="s">
        <v>6</v>
      </c>
      <c r="AY219" s="135" t="s">
        <v>93</v>
      </c>
    </row>
    <row r="220" spans="1:65" s="146" customFormat="1" x14ac:dyDescent="0.2">
      <c r="B220" s="147"/>
      <c r="D220" s="118" t="s">
        <v>101</v>
      </c>
      <c r="E220" s="148" t="s">
        <v>25</v>
      </c>
      <c r="F220" s="149" t="s">
        <v>176</v>
      </c>
      <c r="H220" s="148" t="s">
        <v>25</v>
      </c>
      <c r="L220" s="147"/>
      <c r="M220" s="150"/>
      <c r="N220" s="151"/>
      <c r="O220" s="151"/>
      <c r="P220" s="151"/>
      <c r="Q220" s="151"/>
      <c r="R220" s="151"/>
      <c r="S220" s="151"/>
      <c r="T220" s="152"/>
      <c r="AT220" s="148" t="s">
        <v>101</v>
      </c>
      <c r="AU220" s="148" t="s">
        <v>5</v>
      </c>
      <c r="AV220" s="146" t="s">
        <v>92</v>
      </c>
      <c r="AW220" s="146" t="s">
        <v>103</v>
      </c>
      <c r="AX220" s="146" t="s">
        <v>6</v>
      </c>
      <c r="AY220" s="148" t="s">
        <v>93</v>
      </c>
    </row>
    <row r="221" spans="1:65" s="116" customFormat="1" x14ac:dyDescent="0.2">
      <c r="B221" s="117"/>
      <c r="D221" s="118" t="s">
        <v>101</v>
      </c>
      <c r="E221" s="119" t="s">
        <v>25</v>
      </c>
      <c r="F221" s="120" t="s">
        <v>216</v>
      </c>
      <c r="H221" s="121">
        <v>22.5</v>
      </c>
      <c r="L221" s="117"/>
      <c r="M221" s="122"/>
      <c r="N221" s="123"/>
      <c r="O221" s="123"/>
      <c r="P221" s="123"/>
      <c r="Q221" s="123"/>
      <c r="R221" s="123"/>
      <c r="S221" s="123"/>
      <c r="T221" s="124"/>
      <c r="AT221" s="119" t="s">
        <v>101</v>
      </c>
      <c r="AU221" s="119" t="s">
        <v>5</v>
      </c>
      <c r="AV221" s="116" t="s">
        <v>5</v>
      </c>
      <c r="AW221" s="116" t="s">
        <v>103</v>
      </c>
      <c r="AX221" s="116" t="s">
        <v>6</v>
      </c>
      <c r="AY221" s="119" t="s">
        <v>93</v>
      </c>
    </row>
    <row r="222" spans="1:65" s="133" customFormat="1" x14ac:dyDescent="0.2">
      <c r="B222" s="134"/>
      <c r="D222" s="118" t="s">
        <v>101</v>
      </c>
      <c r="E222" s="135" t="s">
        <v>25</v>
      </c>
      <c r="F222" s="136" t="s">
        <v>125</v>
      </c>
      <c r="H222" s="137">
        <v>22.5</v>
      </c>
      <c r="L222" s="134"/>
      <c r="M222" s="138"/>
      <c r="N222" s="139"/>
      <c r="O222" s="139"/>
      <c r="P222" s="139"/>
      <c r="Q222" s="139"/>
      <c r="R222" s="139"/>
      <c r="S222" s="139"/>
      <c r="T222" s="140"/>
      <c r="AT222" s="135" t="s">
        <v>101</v>
      </c>
      <c r="AU222" s="135" t="s">
        <v>5</v>
      </c>
      <c r="AV222" s="133" t="s">
        <v>110</v>
      </c>
      <c r="AW222" s="133" t="s">
        <v>103</v>
      </c>
      <c r="AX222" s="133" t="s">
        <v>6</v>
      </c>
      <c r="AY222" s="135" t="s">
        <v>93</v>
      </c>
    </row>
    <row r="223" spans="1:65" s="125" customFormat="1" x14ac:dyDescent="0.2">
      <c r="B223" s="126"/>
      <c r="D223" s="118" t="s">
        <v>101</v>
      </c>
      <c r="E223" s="127" t="s">
        <v>25</v>
      </c>
      <c r="F223" s="128" t="s">
        <v>106</v>
      </c>
      <c r="H223" s="129">
        <v>90.95</v>
      </c>
      <c r="L223" s="126"/>
      <c r="M223" s="130"/>
      <c r="N223" s="131"/>
      <c r="O223" s="131"/>
      <c r="P223" s="131"/>
      <c r="Q223" s="131"/>
      <c r="R223" s="131"/>
      <c r="S223" s="131"/>
      <c r="T223" s="132"/>
      <c r="AT223" s="127" t="s">
        <v>101</v>
      </c>
      <c r="AU223" s="127" t="s">
        <v>5</v>
      </c>
      <c r="AV223" s="125" t="s">
        <v>99</v>
      </c>
      <c r="AW223" s="125" t="s">
        <v>103</v>
      </c>
      <c r="AX223" s="125" t="s">
        <v>92</v>
      </c>
      <c r="AY223" s="127" t="s">
        <v>93</v>
      </c>
    </row>
    <row r="224" spans="1:65" s="19" customFormat="1" ht="37.9" customHeight="1" x14ac:dyDescent="0.2">
      <c r="A224" s="14"/>
      <c r="B224" s="102"/>
      <c r="C224" s="103" t="s">
        <v>217</v>
      </c>
      <c r="D224" s="103" t="s">
        <v>96</v>
      </c>
      <c r="E224" s="104" t="s">
        <v>218</v>
      </c>
      <c r="F224" s="105" t="s">
        <v>219</v>
      </c>
      <c r="G224" s="106" t="s">
        <v>15</v>
      </c>
      <c r="H224" s="107">
        <v>17.713999999999999</v>
      </c>
      <c r="I224" s="107"/>
      <c r="J224" s="108">
        <f>ROUND(I224*H224,2)</f>
        <v>0</v>
      </c>
      <c r="K224" s="109"/>
      <c r="L224" s="15"/>
      <c r="M224" s="110" t="s">
        <v>25</v>
      </c>
      <c r="N224" s="111"/>
      <c r="O224" s="112">
        <v>0.42199999999999999</v>
      </c>
      <c r="P224" s="112">
        <f>O224*H224</f>
        <v>7.4753079999999992</v>
      </c>
      <c r="Q224" s="112">
        <v>0</v>
      </c>
      <c r="R224" s="112">
        <f>Q224*H224</f>
        <v>0</v>
      </c>
      <c r="S224" s="112">
        <v>0.222</v>
      </c>
      <c r="T224" s="113">
        <f>S224*H224</f>
        <v>3.9325079999999999</v>
      </c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R224" s="114" t="s">
        <v>99</v>
      </c>
      <c r="AT224" s="114" t="s">
        <v>96</v>
      </c>
      <c r="AU224" s="114" t="s">
        <v>5</v>
      </c>
      <c r="AY224" s="4" t="s">
        <v>93</v>
      </c>
      <c r="BE224" s="115">
        <f>IF(N224="základná",J224,0)</f>
        <v>0</v>
      </c>
      <c r="BF224" s="115">
        <f>IF(N224="znížená",J224,0)</f>
        <v>0</v>
      </c>
      <c r="BG224" s="115">
        <f>IF(N224="zákl. prenesená",J224,0)</f>
        <v>0</v>
      </c>
      <c r="BH224" s="115">
        <f>IF(N224="zníž. prenesená",J224,0)</f>
        <v>0</v>
      </c>
      <c r="BI224" s="115">
        <f>IF(N224="nulová",J224,0)</f>
        <v>0</v>
      </c>
      <c r="BJ224" s="4" t="s">
        <v>5</v>
      </c>
      <c r="BK224" s="115">
        <f>ROUND(I224*H224,2)</f>
        <v>0</v>
      </c>
      <c r="BL224" s="4" t="s">
        <v>99</v>
      </c>
      <c r="BM224" s="114" t="s">
        <v>220</v>
      </c>
    </row>
    <row r="225" spans="1:65" s="146" customFormat="1" x14ac:dyDescent="0.2">
      <c r="B225" s="147"/>
      <c r="D225" s="118" t="s">
        <v>101</v>
      </c>
      <c r="E225" s="148" t="s">
        <v>25</v>
      </c>
      <c r="F225" s="149" t="s">
        <v>170</v>
      </c>
      <c r="H225" s="148" t="s">
        <v>25</v>
      </c>
      <c r="L225" s="147"/>
      <c r="M225" s="150"/>
      <c r="N225" s="151"/>
      <c r="O225" s="151"/>
      <c r="P225" s="151"/>
      <c r="Q225" s="151"/>
      <c r="R225" s="151"/>
      <c r="S225" s="151"/>
      <c r="T225" s="152"/>
      <c r="AT225" s="148" t="s">
        <v>101</v>
      </c>
      <c r="AU225" s="148" t="s">
        <v>5</v>
      </c>
      <c r="AV225" s="146" t="s">
        <v>92</v>
      </c>
      <c r="AW225" s="146" t="s">
        <v>103</v>
      </c>
      <c r="AX225" s="146" t="s">
        <v>6</v>
      </c>
      <c r="AY225" s="148" t="s">
        <v>93</v>
      </c>
    </row>
    <row r="226" spans="1:65" s="116" customFormat="1" x14ac:dyDescent="0.2">
      <c r="B226" s="117"/>
      <c r="D226" s="118" t="s">
        <v>101</v>
      </c>
      <c r="E226" s="119" t="s">
        <v>25</v>
      </c>
      <c r="F226" s="120" t="s">
        <v>221</v>
      </c>
      <c r="H226" s="121">
        <v>17.713999999999999</v>
      </c>
      <c r="L226" s="117"/>
      <c r="M226" s="122"/>
      <c r="N226" s="123"/>
      <c r="O226" s="123"/>
      <c r="P226" s="123"/>
      <c r="Q226" s="123"/>
      <c r="R226" s="123"/>
      <c r="S226" s="123"/>
      <c r="T226" s="124"/>
      <c r="AT226" s="119" t="s">
        <v>101</v>
      </c>
      <c r="AU226" s="119" t="s">
        <v>5</v>
      </c>
      <c r="AV226" s="116" t="s">
        <v>5</v>
      </c>
      <c r="AW226" s="116" t="s">
        <v>103</v>
      </c>
      <c r="AX226" s="116" t="s">
        <v>6</v>
      </c>
      <c r="AY226" s="119" t="s">
        <v>93</v>
      </c>
    </row>
    <row r="227" spans="1:65" s="125" customFormat="1" x14ac:dyDescent="0.2">
      <c r="B227" s="126"/>
      <c r="D227" s="118" t="s">
        <v>101</v>
      </c>
      <c r="E227" s="127" t="s">
        <v>25</v>
      </c>
      <c r="F227" s="128" t="s">
        <v>106</v>
      </c>
      <c r="H227" s="129">
        <v>17.713999999999999</v>
      </c>
      <c r="L227" s="126"/>
      <c r="M227" s="130"/>
      <c r="N227" s="131"/>
      <c r="O227" s="131"/>
      <c r="P227" s="131"/>
      <c r="Q227" s="131"/>
      <c r="R227" s="131"/>
      <c r="S227" s="131"/>
      <c r="T227" s="132"/>
      <c r="AT227" s="127" t="s">
        <v>101</v>
      </c>
      <c r="AU227" s="127" t="s">
        <v>5</v>
      </c>
      <c r="AV227" s="125" t="s">
        <v>99</v>
      </c>
      <c r="AW227" s="125" t="s">
        <v>103</v>
      </c>
      <c r="AX227" s="125" t="s">
        <v>92</v>
      </c>
      <c r="AY227" s="127" t="s">
        <v>93</v>
      </c>
    </row>
    <row r="228" spans="1:65" s="19" customFormat="1" ht="24.2" customHeight="1" x14ac:dyDescent="0.2">
      <c r="A228" s="14"/>
      <c r="B228" s="102"/>
      <c r="C228" s="103" t="s">
        <v>222</v>
      </c>
      <c r="D228" s="103" t="s">
        <v>96</v>
      </c>
      <c r="E228" s="104" t="s">
        <v>223</v>
      </c>
      <c r="F228" s="105" t="s">
        <v>224</v>
      </c>
      <c r="G228" s="106" t="s">
        <v>225</v>
      </c>
      <c r="H228" s="107">
        <v>61.786000000000001</v>
      </c>
      <c r="I228" s="107"/>
      <c r="J228" s="108">
        <f>ROUND(I228*H228,2)</f>
        <v>0</v>
      </c>
      <c r="K228" s="109"/>
      <c r="L228" s="15"/>
      <c r="M228" s="110" t="s">
        <v>25</v>
      </c>
      <c r="N228" s="111"/>
      <c r="O228" s="112">
        <v>0.88200000000000001</v>
      </c>
      <c r="P228" s="112">
        <f>O228*H228</f>
        <v>54.495252000000001</v>
      </c>
      <c r="Q228" s="112">
        <v>0</v>
      </c>
      <c r="R228" s="112">
        <f>Q228*H228</f>
        <v>0</v>
      </c>
      <c r="S228" s="112">
        <v>0</v>
      </c>
      <c r="T228" s="113">
        <f>S228*H228</f>
        <v>0</v>
      </c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R228" s="114" t="s">
        <v>99</v>
      </c>
      <c r="AT228" s="114" t="s">
        <v>96</v>
      </c>
      <c r="AU228" s="114" t="s">
        <v>5</v>
      </c>
      <c r="AY228" s="4" t="s">
        <v>93</v>
      </c>
      <c r="BE228" s="115">
        <f>IF(N228="základná",J228,0)</f>
        <v>0</v>
      </c>
      <c r="BF228" s="115">
        <f>IF(N228="znížená",J228,0)</f>
        <v>0</v>
      </c>
      <c r="BG228" s="115">
        <f>IF(N228="zákl. prenesená",J228,0)</f>
        <v>0</v>
      </c>
      <c r="BH228" s="115">
        <f>IF(N228="zníž. prenesená",J228,0)</f>
        <v>0</v>
      </c>
      <c r="BI228" s="115">
        <f>IF(N228="nulová",J228,0)</f>
        <v>0</v>
      </c>
      <c r="BJ228" s="4" t="s">
        <v>5</v>
      </c>
      <c r="BK228" s="115">
        <f>ROUND(I228*H228,2)</f>
        <v>0</v>
      </c>
      <c r="BL228" s="4" t="s">
        <v>99</v>
      </c>
      <c r="BM228" s="114" t="s">
        <v>226</v>
      </c>
    </row>
    <row r="229" spans="1:65" s="19" customFormat="1" ht="21.75" customHeight="1" x14ac:dyDescent="0.2">
      <c r="A229" s="14"/>
      <c r="B229" s="102"/>
      <c r="C229" s="103" t="s">
        <v>227</v>
      </c>
      <c r="D229" s="103" t="s">
        <v>96</v>
      </c>
      <c r="E229" s="104" t="s">
        <v>228</v>
      </c>
      <c r="F229" s="105" t="s">
        <v>229</v>
      </c>
      <c r="G229" s="106" t="s">
        <v>225</v>
      </c>
      <c r="H229" s="107">
        <v>61.786000000000001</v>
      </c>
      <c r="I229" s="107"/>
      <c r="J229" s="108">
        <f>ROUND(I229*H229,2)</f>
        <v>0</v>
      </c>
      <c r="K229" s="109"/>
      <c r="L229" s="15"/>
      <c r="M229" s="110" t="s">
        <v>25</v>
      </c>
      <c r="N229" s="111"/>
      <c r="O229" s="112">
        <v>1.972</v>
      </c>
      <c r="P229" s="112">
        <f>O229*H229</f>
        <v>121.841992</v>
      </c>
      <c r="Q229" s="112">
        <v>0</v>
      </c>
      <c r="R229" s="112">
        <f>Q229*H229</f>
        <v>0</v>
      </c>
      <c r="S229" s="112">
        <v>0</v>
      </c>
      <c r="T229" s="113">
        <f>S229*H229</f>
        <v>0</v>
      </c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R229" s="114" t="s">
        <v>99</v>
      </c>
      <c r="AT229" s="114" t="s">
        <v>96</v>
      </c>
      <c r="AU229" s="114" t="s">
        <v>5</v>
      </c>
      <c r="AY229" s="4" t="s">
        <v>93</v>
      </c>
      <c r="BE229" s="115">
        <f>IF(N229="základná",J229,0)</f>
        <v>0</v>
      </c>
      <c r="BF229" s="115">
        <f>IF(N229="znížená",J229,0)</f>
        <v>0</v>
      </c>
      <c r="BG229" s="115">
        <f>IF(N229="zákl. prenesená",J229,0)</f>
        <v>0</v>
      </c>
      <c r="BH229" s="115">
        <f>IF(N229="zníž. prenesená",J229,0)</f>
        <v>0</v>
      </c>
      <c r="BI229" s="115">
        <f>IF(N229="nulová",J229,0)</f>
        <v>0</v>
      </c>
      <c r="BJ229" s="4" t="s">
        <v>5</v>
      </c>
      <c r="BK229" s="115">
        <f>ROUND(I229*H229,2)</f>
        <v>0</v>
      </c>
      <c r="BL229" s="4" t="s">
        <v>99</v>
      </c>
      <c r="BM229" s="114" t="s">
        <v>230</v>
      </c>
    </row>
    <row r="230" spans="1:65" s="19" customFormat="1" ht="21.75" customHeight="1" x14ac:dyDescent="0.2">
      <c r="A230" s="14"/>
      <c r="B230" s="102"/>
      <c r="C230" s="103" t="s">
        <v>231</v>
      </c>
      <c r="D230" s="103" t="s">
        <v>96</v>
      </c>
      <c r="E230" s="104" t="s">
        <v>232</v>
      </c>
      <c r="F230" s="105" t="s">
        <v>233</v>
      </c>
      <c r="G230" s="106" t="s">
        <v>225</v>
      </c>
      <c r="H230" s="107">
        <v>61.786000000000001</v>
      </c>
      <c r="I230" s="107"/>
      <c r="J230" s="108">
        <f>ROUND(I230*H230,2)</f>
        <v>0</v>
      </c>
      <c r="K230" s="109"/>
      <c r="L230" s="15"/>
      <c r="M230" s="110" t="s">
        <v>25</v>
      </c>
      <c r="N230" s="111"/>
      <c r="O230" s="112">
        <v>0.59799999999999998</v>
      </c>
      <c r="P230" s="112">
        <f>O230*H230</f>
        <v>36.948028000000001</v>
      </c>
      <c r="Q230" s="112">
        <v>0</v>
      </c>
      <c r="R230" s="112">
        <f>Q230*H230</f>
        <v>0</v>
      </c>
      <c r="S230" s="112">
        <v>0</v>
      </c>
      <c r="T230" s="113">
        <f>S230*H230</f>
        <v>0</v>
      </c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R230" s="114" t="s">
        <v>99</v>
      </c>
      <c r="AT230" s="114" t="s">
        <v>96</v>
      </c>
      <c r="AU230" s="114" t="s">
        <v>5</v>
      </c>
      <c r="AY230" s="4" t="s">
        <v>93</v>
      </c>
      <c r="BE230" s="115">
        <f>IF(N230="základná",J230,0)</f>
        <v>0</v>
      </c>
      <c r="BF230" s="115">
        <f>IF(N230="znížená",J230,0)</f>
        <v>0</v>
      </c>
      <c r="BG230" s="115">
        <f>IF(N230="zákl. prenesená",J230,0)</f>
        <v>0</v>
      </c>
      <c r="BH230" s="115">
        <f>IF(N230="zníž. prenesená",J230,0)</f>
        <v>0</v>
      </c>
      <c r="BI230" s="115">
        <f>IF(N230="nulová",J230,0)</f>
        <v>0</v>
      </c>
      <c r="BJ230" s="4" t="s">
        <v>5</v>
      </c>
      <c r="BK230" s="115">
        <f>ROUND(I230*H230,2)</f>
        <v>0</v>
      </c>
      <c r="BL230" s="4" t="s">
        <v>99</v>
      </c>
      <c r="BM230" s="114" t="s">
        <v>234</v>
      </c>
    </row>
    <row r="231" spans="1:65" s="19" customFormat="1" ht="24.2" customHeight="1" x14ac:dyDescent="0.2">
      <c r="A231" s="14"/>
      <c r="B231" s="102"/>
      <c r="C231" s="103" t="s">
        <v>235</v>
      </c>
      <c r="D231" s="103" t="s">
        <v>96</v>
      </c>
      <c r="E231" s="104" t="s">
        <v>236</v>
      </c>
      <c r="F231" s="105" t="s">
        <v>237</v>
      </c>
      <c r="G231" s="106" t="s">
        <v>225</v>
      </c>
      <c r="H231" s="107">
        <v>617.86</v>
      </c>
      <c r="I231" s="107"/>
      <c r="J231" s="108">
        <f>ROUND(I231*H231,2)</f>
        <v>0</v>
      </c>
      <c r="K231" s="109"/>
      <c r="L231" s="15"/>
      <c r="M231" s="110" t="s">
        <v>25</v>
      </c>
      <c r="N231" s="111"/>
      <c r="O231" s="112">
        <v>7.0000000000000001E-3</v>
      </c>
      <c r="P231" s="112">
        <f>O231*H231</f>
        <v>4.3250200000000003</v>
      </c>
      <c r="Q231" s="112">
        <v>0</v>
      </c>
      <c r="R231" s="112">
        <f>Q231*H231</f>
        <v>0</v>
      </c>
      <c r="S231" s="112">
        <v>0</v>
      </c>
      <c r="T231" s="113">
        <f>S231*H231</f>
        <v>0</v>
      </c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R231" s="114" t="s">
        <v>99</v>
      </c>
      <c r="AT231" s="114" t="s">
        <v>96</v>
      </c>
      <c r="AU231" s="114" t="s">
        <v>5</v>
      </c>
      <c r="AY231" s="4" t="s">
        <v>93</v>
      </c>
      <c r="BE231" s="115">
        <f>IF(N231="základná",J231,0)</f>
        <v>0</v>
      </c>
      <c r="BF231" s="115">
        <f>IF(N231="znížená",J231,0)</f>
        <v>0</v>
      </c>
      <c r="BG231" s="115">
        <f>IF(N231="zákl. prenesená",J231,0)</f>
        <v>0</v>
      </c>
      <c r="BH231" s="115">
        <f>IF(N231="zníž. prenesená",J231,0)</f>
        <v>0</v>
      </c>
      <c r="BI231" s="115">
        <f>IF(N231="nulová",J231,0)</f>
        <v>0</v>
      </c>
      <c r="BJ231" s="4" t="s">
        <v>5</v>
      </c>
      <c r="BK231" s="115">
        <f>ROUND(I231*H231,2)</f>
        <v>0</v>
      </c>
      <c r="BL231" s="4" t="s">
        <v>99</v>
      </c>
      <c r="BM231" s="114" t="s">
        <v>238</v>
      </c>
    </row>
    <row r="232" spans="1:65" s="19" customFormat="1" ht="19.5" x14ac:dyDescent="0.2">
      <c r="A232" s="14"/>
      <c r="B232" s="15"/>
      <c r="C232" s="14"/>
      <c r="D232" s="118" t="s">
        <v>129</v>
      </c>
      <c r="E232" s="14"/>
      <c r="F232" s="141" t="s">
        <v>239</v>
      </c>
      <c r="G232" s="14"/>
      <c r="H232" s="14"/>
      <c r="I232" s="14"/>
      <c r="J232" s="14"/>
      <c r="K232" s="14"/>
      <c r="L232" s="15"/>
      <c r="M232" s="142"/>
      <c r="N232" s="143"/>
      <c r="O232" s="144"/>
      <c r="P232" s="144"/>
      <c r="Q232" s="144"/>
      <c r="R232" s="144"/>
      <c r="S232" s="144"/>
      <c r="T232" s="14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4" t="s">
        <v>129</v>
      </c>
      <c r="AU232" s="4" t="s">
        <v>5</v>
      </c>
    </row>
    <row r="233" spans="1:65" s="116" customFormat="1" x14ac:dyDescent="0.2">
      <c r="B233" s="117"/>
      <c r="D233" s="118" t="s">
        <v>101</v>
      </c>
      <c r="F233" s="120" t="s">
        <v>240</v>
      </c>
      <c r="H233" s="121">
        <v>617.86</v>
      </c>
      <c r="L233" s="117"/>
      <c r="M233" s="122"/>
      <c r="N233" s="123"/>
      <c r="O233" s="123"/>
      <c r="P233" s="123"/>
      <c r="Q233" s="123"/>
      <c r="R233" s="123"/>
      <c r="S233" s="123"/>
      <c r="T233" s="124"/>
      <c r="AT233" s="119" t="s">
        <v>101</v>
      </c>
      <c r="AU233" s="119" t="s">
        <v>5</v>
      </c>
      <c r="AV233" s="116" t="s">
        <v>5</v>
      </c>
      <c r="AW233" s="116" t="s">
        <v>11</v>
      </c>
      <c r="AX233" s="116" t="s">
        <v>92</v>
      </c>
      <c r="AY233" s="119" t="s">
        <v>93</v>
      </c>
    </row>
    <row r="234" spans="1:65" s="19" customFormat="1" ht="24.2" customHeight="1" x14ac:dyDescent="0.2">
      <c r="A234" s="14"/>
      <c r="B234" s="102"/>
      <c r="C234" s="103" t="s">
        <v>241</v>
      </c>
      <c r="D234" s="103" t="s">
        <v>96</v>
      </c>
      <c r="E234" s="104" t="s">
        <v>242</v>
      </c>
      <c r="F234" s="105" t="s">
        <v>243</v>
      </c>
      <c r="G234" s="106" t="s">
        <v>225</v>
      </c>
      <c r="H234" s="107">
        <v>61.786000000000001</v>
      </c>
      <c r="I234" s="107"/>
      <c r="J234" s="108">
        <f>ROUND(I234*H234,2)</f>
        <v>0</v>
      </c>
      <c r="K234" s="109"/>
      <c r="L234" s="15"/>
      <c r="M234" s="110" t="s">
        <v>25</v>
      </c>
      <c r="N234" s="111"/>
      <c r="O234" s="112">
        <v>0.89</v>
      </c>
      <c r="P234" s="112">
        <f>O234*H234</f>
        <v>54.989540000000005</v>
      </c>
      <c r="Q234" s="112">
        <v>0</v>
      </c>
      <c r="R234" s="112">
        <f>Q234*H234</f>
        <v>0</v>
      </c>
      <c r="S234" s="112">
        <v>0</v>
      </c>
      <c r="T234" s="113">
        <f>S234*H234</f>
        <v>0</v>
      </c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R234" s="114" t="s">
        <v>99</v>
      </c>
      <c r="AT234" s="114" t="s">
        <v>96</v>
      </c>
      <c r="AU234" s="114" t="s">
        <v>5</v>
      </c>
      <c r="AY234" s="4" t="s">
        <v>93</v>
      </c>
      <c r="BE234" s="115">
        <f>IF(N234="základná",J234,0)</f>
        <v>0</v>
      </c>
      <c r="BF234" s="115">
        <f>IF(N234="znížená",J234,0)</f>
        <v>0</v>
      </c>
      <c r="BG234" s="115">
        <f>IF(N234="zákl. prenesená",J234,0)</f>
        <v>0</v>
      </c>
      <c r="BH234" s="115">
        <f>IF(N234="zníž. prenesená",J234,0)</f>
        <v>0</v>
      </c>
      <c r="BI234" s="115">
        <f>IF(N234="nulová",J234,0)</f>
        <v>0</v>
      </c>
      <c r="BJ234" s="4" t="s">
        <v>5</v>
      </c>
      <c r="BK234" s="115">
        <f>ROUND(I234*H234,2)</f>
        <v>0</v>
      </c>
      <c r="BL234" s="4" t="s">
        <v>99</v>
      </c>
      <c r="BM234" s="114" t="s">
        <v>244</v>
      </c>
    </row>
    <row r="235" spans="1:65" s="19" customFormat="1" ht="24.2" customHeight="1" x14ac:dyDescent="0.2">
      <c r="A235" s="14"/>
      <c r="B235" s="102"/>
      <c r="C235" s="103" t="s">
        <v>245</v>
      </c>
      <c r="D235" s="103" t="s">
        <v>96</v>
      </c>
      <c r="E235" s="104" t="s">
        <v>246</v>
      </c>
      <c r="F235" s="105" t="s">
        <v>247</v>
      </c>
      <c r="G235" s="106" t="s">
        <v>225</v>
      </c>
      <c r="H235" s="107">
        <v>308.93</v>
      </c>
      <c r="I235" s="107"/>
      <c r="J235" s="108">
        <f>ROUND(I235*H235,2)</f>
        <v>0</v>
      </c>
      <c r="K235" s="109"/>
      <c r="L235" s="15"/>
      <c r="M235" s="110" t="s">
        <v>25</v>
      </c>
      <c r="N235" s="111"/>
      <c r="O235" s="112">
        <v>0.1</v>
      </c>
      <c r="P235" s="112">
        <f>O235*H235</f>
        <v>30.893000000000001</v>
      </c>
      <c r="Q235" s="112">
        <v>0</v>
      </c>
      <c r="R235" s="112">
        <f>Q235*H235</f>
        <v>0</v>
      </c>
      <c r="S235" s="112">
        <v>0</v>
      </c>
      <c r="T235" s="113">
        <f>S235*H235</f>
        <v>0</v>
      </c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R235" s="114" t="s">
        <v>99</v>
      </c>
      <c r="AT235" s="114" t="s">
        <v>96</v>
      </c>
      <c r="AU235" s="114" t="s">
        <v>5</v>
      </c>
      <c r="AY235" s="4" t="s">
        <v>93</v>
      </c>
      <c r="BE235" s="115">
        <f>IF(N235="základná",J235,0)</f>
        <v>0</v>
      </c>
      <c r="BF235" s="115">
        <f>IF(N235="znížená",J235,0)</f>
        <v>0</v>
      </c>
      <c r="BG235" s="115">
        <f>IF(N235="zákl. prenesená",J235,0)</f>
        <v>0</v>
      </c>
      <c r="BH235" s="115">
        <f>IF(N235="zníž. prenesená",J235,0)</f>
        <v>0</v>
      </c>
      <c r="BI235" s="115">
        <f>IF(N235="nulová",J235,0)</f>
        <v>0</v>
      </c>
      <c r="BJ235" s="4" t="s">
        <v>5</v>
      </c>
      <c r="BK235" s="115">
        <f>ROUND(I235*H235,2)</f>
        <v>0</v>
      </c>
      <c r="BL235" s="4" t="s">
        <v>99</v>
      </c>
      <c r="BM235" s="114" t="s">
        <v>248</v>
      </c>
    </row>
    <row r="236" spans="1:65" s="19" customFormat="1" ht="29.25" x14ac:dyDescent="0.2">
      <c r="A236" s="14"/>
      <c r="B236" s="15"/>
      <c r="C236" s="14"/>
      <c r="D236" s="118" t="s">
        <v>129</v>
      </c>
      <c r="E236" s="14"/>
      <c r="F236" s="141" t="s">
        <v>249</v>
      </c>
      <c r="G236" s="14"/>
      <c r="H236" s="14"/>
      <c r="I236" s="14"/>
      <c r="J236" s="14"/>
      <c r="K236" s="14"/>
      <c r="L236" s="15"/>
      <c r="M236" s="142"/>
      <c r="N236" s="143"/>
      <c r="O236" s="144"/>
      <c r="P236" s="144"/>
      <c r="Q236" s="144"/>
      <c r="R236" s="144"/>
      <c r="S236" s="144"/>
      <c r="T236" s="14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4" t="s">
        <v>129</v>
      </c>
      <c r="AU236" s="4" t="s">
        <v>5</v>
      </c>
    </row>
    <row r="237" spans="1:65" s="116" customFormat="1" x14ac:dyDescent="0.2">
      <c r="B237" s="117"/>
      <c r="D237" s="118" t="s">
        <v>101</v>
      </c>
      <c r="F237" s="120" t="s">
        <v>250</v>
      </c>
      <c r="H237" s="121">
        <v>308.93</v>
      </c>
      <c r="L237" s="117"/>
      <c r="M237" s="122"/>
      <c r="N237" s="123"/>
      <c r="O237" s="123"/>
      <c r="P237" s="123"/>
      <c r="Q237" s="123"/>
      <c r="R237" s="123"/>
      <c r="S237" s="123"/>
      <c r="T237" s="124"/>
      <c r="AT237" s="119" t="s">
        <v>101</v>
      </c>
      <c r="AU237" s="119" t="s">
        <v>5</v>
      </c>
      <c r="AV237" s="116" t="s">
        <v>5</v>
      </c>
      <c r="AW237" s="116" t="s">
        <v>11</v>
      </c>
      <c r="AX237" s="116" t="s">
        <v>92</v>
      </c>
      <c r="AY237" s="119" t="s">
        <v>93</v>
      </c>
    </row>
    <row r="238" spans="1:65" s="19" customFormat="1" ht="24.2" customHeight="1" x14ac:dyDescent="0.2">
      <c r="A238" s="14"/>
      <c r="B238" s="102"/>
      <c r="C238" s="103" t="s">
        <v>251</v>
      </c>
      <c r="D238" s="103" t="s">
        <v>96</v>
      </c>
      <c r="E238" s="104" t="s">
        <v>252</v>
      </c>
      <c r="F238" s="105" t="s">
        <v>253</v>
      </c>
      <c r="G238" s="106" t="s">
        <v>225</v>
      </c>
      <c r="H238" s="107">
        <v>61.786000000000001</v>
      </c>
      <c r="I238" s="107"/>
      <c r="J238" s="108">
        <f>ROUND(I238*H238,2)</f>
        <v>0</v>
      </c>
      <c r="K238" s="109"/>
      <c r="L238" s="15"/>
      <c r="M238" s="110" t="s">
        <v>25</v>
      </c>
      <c r="N238" s="111"/>
      <c r="O238" s="112">
        <v>0</v>
      </c>
      <c r="P238" s="112">
        <f>O238*H238</f>
        <v>0</v>
      </c>
      <c r="Q238" s="112">
        <v>0</v>
      </c>
      <c r="R238" s="112">
        <f>Q238*H238</f>
        <v>0</v>
      </c>
      <c r="S238" s="112">
        <v>0</v>
      </c>
      <c r="T238" s="113">
        <f>S238*H238</f>
        <v>0</v>
      </c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R238" s="114" t="s">
        <v>99</v>
      </c>
      <c r="AT238" s="114" t="s">
        <v>96</v>
      </c>
      <c r="AU238" s="114" t="s">
        <v>5</v>
      </c>
      <c r="AY238" s="4" t="s">
        <v>93</v>
      </c>
      <c r="BE238" s="115">
        <f>IF(N238="základná",J238,0)</f>
        <v>0</v>
      </c>
      <c r="BF238" s="115">
        <f>IF(N238="znížená",J238,0)</f>
        <v>0</v>
      </c>
      <c r="BG238" s="115">
        <f>IF(N238="zákl. prenesená",J238,0)</f>
        <v>0</v>
      </c>
      <c r="BH238" s="115">
        <f>IF(N238="zníž. prenesená",J238,0)</f>
        <v>0</v>
      </c>
      <c r="BI238" s="115">
        <f>IF(N238="nulová",J238,0)</f>
        <v>0</v>
      </c>
      <c r="BJ238" s="4" t="s">
        <v>5</v>
      </c>
      <c r="BK238" s="115">
        <f>ROUND(I238*H238,2)</f>
        <v>0</v>
      </c>
      <c r="BL238" s="4" t="s">
        <v>99</v>
      </c>
      <c r="BM238" s="114" t="s">
        <v>254</v>
      </c>
    </row>
    <row r="239" spans="1:65" s="19" customFormat="1" ht="16.5" customHeight="1" x14ac:dyDescent="0.2">
      <c r="A239" s="14"/>
      <c r="B239" s="102"/>
      <c r="C239" s="103" t="s">
        <v>255</v>
      </c>
      <c r="D239" s="103" t="s">
        <v>96</v>
      </c>
      <c r="E239" s="104" t="s">
        <v>256</v>
      </c>
      <c r="F239" s="105" t="s">
        <v>257</v>
      </c>
      <c r="G239" s="106" t="s">
        <v>181</v>
      </c>
      <c r="H239" s="107">
        <v>7</v>
      </c>
      <c r="I239" s="107"/>
      <c r="J239" s="108">
        <f>ROUND(I239*H239,2)</f>
        <v>0</v>
      </c>
      <c r="K239" s="109"/>
      <c r="L239" s="15"/>
      <c r="M239" s="110" t="s">
        <v>25</v>
      </c>
      <c r="N239" s="111"/>
      <c r="O239" s="112">
        <v>0</v>
      </c>
      <c r="P239" s="112">
        <f>O239*H239</f>
        <v>0</v>
      </c>
      <c r="Q239" s="112">
        <v>0</v>
      </c>
      <c r="R239" s="112">
        <f>Q239*H239</f>
        <v>0</v>
      </c>
      <c r="S239" s="112">
        <v>0</v>
      </c>
      <c r="T239" s="113">
        <f>S239*H239</f>
        <v>0</v>
      </c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R239" s="114" t="s">
        <v>99</v>
      </c>
      <c r="AT239" s="114" t="s">
        <v>96</v>
      </c>
      <c r="AU239" s="114" t="s">
        <v>5</v>
      </c>
      <c r="AY239" s="4" t="s">
        <v>93</v>
      </c>
      <c r="BE239" s="115">
        <f>IF(N239="základná",J239,0)</f>
        <v>0</v>
      </c>
      <c r="BF239" s="115">
        <f>IF(N239="znížená",J239,0)</f>
        <v>0</v>
      </c>
      <c r="BG239" s="115">
        <f>IF(N239="zákl. prenesená",J239,0)</f>
        <v>0</v>
      </c>
      <c r="BH239" s="115">
        <f>IF(N239="zníž. prenesená",J239,0)</f>
        <v>0</v>
      </c>
      <c r="BI239" s="115">
        <f>IF(N239="nulová",J239,0)</f>
        <v>0</v>
      </c>
      <c r="BJ239" s="4" t="s">
        <v>5</v>
      </c>
      <c r="BK239" s="115">
        <f>ROUND(I239*H239,2)</f>
        <v>0</v>
      </c>
      <c r="BL239" s="4" t="s">
        <v>99</v>
      </c>
      <c r="BM239" s="114" t="s">
        <v>258</v>
      </c>
    </row>
    <row r="240" spans="1:65" s="89" customFormat="1" ht="22.9" customHeight="1" x14ac:dyDescent="0.2">
      <c r="B240" s="90"/>
      <c r="D240" s="91" t="s">
        <v>89</v>
      </c>
      <c r="E240" s="100" t="s">
        <v>259</v>
      </c>
      <c r="F240" s="100" t="s">
        <v>260</v>
      </c>
      <c r="J240" s="101">
        <f>BK240</f>
        <v>0</v>
      </c>
      <c r="L240" s="90"/>
      <c r="M240" s="94"/>
      <c r="N240" s="95"/>
      <c r="O240" s="95"/>
      <c r="P240" s="96">
        <f>P241</f>
        <v>106.985331</v>
      </c>
      <c r="Q240" s="95"/>
      <c r="R240" s="96">
        <f>R241</f>
        <v>0</v>
      </c>
      <c r="S240" s="95"/>
      <c r="T240" s="97">
        <f>T241</f>
        <v>0</v>
      </c>
      <c r="AR240" s="91" t="s">
        <v>92</v>
      </c>
      <c r="AT240" s="98" t="s">
        <v>89</v>
      </c>
      <c r="AU240" s="98" t="s">
        <v>92</v>
      </c>
      <c r="AY240" s="91" t="s">
        <v>93</v>
      </c>
      <c r="BK240" s="99">
        <f>BK241</f>
        <v>0</v>
      </c>
    </row>
    <row r="241" spans="1:65" s="19" customFormat="1" ht="24.2" customHeight="1" x14ac:dyDescent="0.2">
      <c r="A241" s="14"/>
      <c r="B241" s="102"/>
      <c r="C241" s="103" t="s">
        <v>261</v>
      </c>
      <c r="D241" s="103" t="s">
        <v>96</v>
      </c>
      <c r="E241" s="104" t="s">
        <v>262</v>
      </c>
      <c r="F241" s="105" t="s">
        <v>263</v>
      </c>
      <c r="G241" s="106" t="s">
        <v>225</v>
      </c>
      <c r="H241" s="107">
        <v>43.436999999999998</v>
      </c>
      <c r="I241" s="107"/>
      <c r="J241" s="108">
        <f>ROUND(I241*H241,2)</f>
        <v>0</v>
      </c>
      <c r="K241" s="109"/>
      <c r="L241" s="15"/>
      <c r="M241" s="110" t="s">
        <v>25</v>
      </c>
      <c r="N241" s="111"/>
      <c r="O241" s="112">
        <v>2.4630000000000001</v>
      </c>
      <c r="P241" s="112">
        <f>O241*H241</f>
        <v>106.985331</v>
      </c>
      <c r="Q241" s="112">
        <v>0</v>
      </c>
      <c r="R241" s="112">
        <f>Q241*H241</f>
        <v>0</v>
      </c>
      <c r="S241" s="112">
        <v>0</v>
      </c>
      <c r="T241" s="113">
        <f>S241*H241</f>
        <v>0</v>
      </c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R241" s="114" t="s">
        <v>99</v>
      </c>
      <c r="AT241" s="114" t="s">
        <v>96</v>
      </c>
      <c r="AU241" s="114" t="s">
        <v>5</v>
      </c>
      <c r="AY241" s="4" t="s">
        <v>93</v>
      </c>
      <c r="BE241" s="115">
        <f>IF(N241="základná",J241,0)</f>
        <v>0</v>
      </c>
      <c r="BF241" s="115">
        <f>IF(N241="znížená",J241,0)</f>
        <v>0</v>
      </c>
      <c r="BG241" s="115">
        <f>IF(N241="zákl. prenesená",J241,0)</f>
        <v>0</v>
      </c>
      <c r="BH241" s="115">
        <f>IF(N241="zníž. prenesená",J241,0)</f>
        <v>0</v>
      </c>
      <c r="BI241" s="115">
        <f>IF(N241="nulová",J241,0)</f>
        <v>0</v>
      </c>
      <c r="BJ241" s="4" t="s">
        <v>5</v>
      </c>
      <c r="BK241" s="115">
        <f>ROUND(I241*H241,2)</f>
        <v>0</v>
      </c>
      <c r="BL241" s="4" t="s">
        <v>99</v>
      </c>
      <c r="BM241" s="114" t="s">
        <v>264</v>
      </c>
    </row>
    <row r="242" spans="1:65" s="89" customFormat="1" ht="25.9" customHeight="1" x14ac:dyDescent="0.2">
      <c r="B242" s="90"/>
      <c r="D242" s="91" t="s">
        <v>89</v>
      </c>
      <c r="E242" s="92" t="s">
        <v>265</v>
      </c>
      <c r="F242" s="92" t="s">
        <v>266</v>
      </c>
      <c r="J242" s="93">
        <f>BK242</f>
        <v>0</v>
      </c>
      <c r="L242" s="90"/>
      <c r="M242" s="94"/>
      <c r="N242" s="95"/>
      <c r="O242" s="95"/>
      <c r="P242" s="96">
        <f>P243+P260+P270+P290+P298</f>
        <v>280.77807000000001</v>
      </c>
      <c r="Q242" s="95"/>
      <c r="R242" s="96">
        <f>R243+R260+R270+R290+R298</f>
        <v>0</v>
      </c>
      <c r="S242" s="95"/>
      <c r="T242" s="97">
        <f>T243+T260+T270+T290+T298</f>
        <v>8.6047710800000008</v>
      </c>
      <c r="AR242" s="91" t="s">
        <v>5</v>
      </c>
      <c r="AT242" s="98" t="s">
        <v>89</v>
      </c>
      <c r="AU242" s="98" t="s">
        <v>6</v>
      </c>
      <c r="AY242" s="91" t="s">
        <v>93</v>
      </c>
      <c r="BK242" s="99">
        <f>BK243+BK260+BK270+BK290+BK298</f>
        <v>0</v>
      </c>
    </row>
    <row r="243" spans="1:65" s="89" customFormat="1" ht="22.9" customHeight="1" x14ac:dyDescent="0.2">
      <c r="B243" s="90"/>
      <c r="D243" s="91" t="s">
        <v>89</v>
      </c>
      <c r="E243" s="100" t="s">
        <v>267</v>
      </c>
      <c r="F243" s="100" t="s">
        <v>268</v>
      </c>
      <c r="J243" s="101">
        <f>BK243</f>
        <v>0</v>
      </c>
      <c r="L243" s="90"/>
      <c r="M243" s="94"/>
      <c r="N243" s="95"/>
      <c r="O243" s="95"/>
      <c r="P243" s="96">
        <f>SUM(P244:P259)</f>
        <v>8.8060000000000009</v>
      </c>
      <c r="Q243" s="95"/>
      <c r="R243" s="96">
        <f>SUM(R244:R259)</f>
        <v>0</v>
      </c>
      <c r="S243" s="95"/>
      <c r="T243" s="97">
        <f>SUM(T244:T259)</f>
        <v>0.32817000000000002</v>
      </c>
      <c r="AR243" s="91" t="s">
        <v>5</v>
      </c>
      <c r="AT243" s="98" t="s">
        <v>89</v>
      </c>
      <c r="AU243" s="98" t="s">
        <v>92</v>
      </c>
      <c r="AY243" s="91" t="s">
        <v>93</v>
      </c>
      <c r="BK243" s="99">
        <f>SUM(BK244:BK259)</f>
        <v>0</v>
      </c>
    </row>
    <row r="244" spans="1:65" s="19" customFormat="1" ht="24.2" customHeight="1" x14ac:dyDescent="0.2">
      <c r="A244" s="14"/>
      <c r="B244" s="102"/>
      <c r="C244" s="103" t="s">
        <v>269</v>
      </c>
      <c r="D244" s="103" t="s">
        <v>96</v>
      </c>
      <c r="E244" s="104" t="s">
        <v>270</v>
      </c>
      <c r="F244" s="105" t="s">
        <v>271</v>
      </c>
      <c r="G244" s="106" t="s">
        <v>272</v>
      </c>
      <c r="H244" s="107">
        <v>1</v>
      </c>
      <c r="I244" s="107"/>
      <c r="J244" s="108">
        <f>ROUND(I244*H244,2)</f>
        <v>0</v>
      </c>
      <c r="K244" s="109"/>
      <c r="L244" s="15"/>
      <c r="M244" s="110" t="s">
        <v>25</v>
      </c>
      <c r="N244" s="111"/>
      <c r="O244" s="112">
        <v>0.51800000000000002</v>
      </c>
      <c r="P244" s="112">
        <f>O244*H244</f>
        <v>0.51800000000000002</v>
      </c>
      <c r="Q244" s="112">
        <v>0</v>
      </c>
      <c r="R244" s="112">
        <f>Q244*H244</f>
        <v>0</v>
      </c>
      <c r="S244" s="112">
        <v>1.933E-2</v>
      </c>
      <c r="T244" s="113">
        <f>S244*H244</f>
        <v>1.933E-2</v>
      </c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R244" s="114" t="s">
        <v>193</v>
      </c>
      <c r="AT244" s="114" t="s">
        <v>96</v>
      </c>
      <c r="AU244" s="114" t="s">
        <v>5</v>
      </c>
      <c r="AY244" s="4" t="s">
        <v>93</v>
      </c>
      <c r="BE244" s="115">
        <f>IF(N244="základná",J244,0)</f>
        <v>0</v>
      </c>
      <c r="BF244" s="115">
        <f>IF(N244="znížená",J244,0)</f>
        <v>0</v>
      </c>
      <c r="BG244" s="115">
        <f>IF(N244="zákl. prenesená",J244,0)</f>
        <v>0</v>
      </c>
      <c r="BH244" s="115">
        <f>IF(N244="zníž. prenesená",J244,0)</f>
        <v>0</v>
      </c>
      <c r="BI244" s="115">
        <f>IF(N244="nulová",J244,0)</f>
        <v>0</v>
      </c>
      <c r="BJ244" s="4" t="s">
        <v>5</v>
      </c>
      <c r="BK244" s="115">
        <f>ROUND(I244*H244,2)</f>
        <v>0</v>
      </c>
      <c r="BL244" s="4" t="s">
        <v>193</v>
      </c>
      <c r="BM244" s="114" t="s">
        <v>273</v>
      </c>
    </row>
    <row r="245" spans="1:65" s="146" customFormat="1" x14ac:dyDescent="0.2">
      <c r="B245" s="147"/>
      <c r="D245" s="118" t="s">
        <v>101</v>
      </c>
      <c r="E245" s="148" t="s">
        <v>25</v>
      </c>
      <c r="F245" s="149" t="s">
        <v>197</v>
      </c>
      <c r="H245" s="148" t="s">
        <v>25</v>
      </c>
      <c r="L245" s="147"/>
      <c r="M245" s="150"/>
      <c r="N245" s="151"/>
      <c r="O245" s="151"/>
      <c r="P245" s="151"/>
      <c r="Q245" s="151"/>
      <c r="R245" s="151"/>
      <c r="S245" s="151"/>
      <c r="T245" s="152"/>
      <c r="AT245" s="148" t="s">
        <v>101</v>
      </c>
      <c r="AU245" s="148" t="s">
        <v>5</v>
      </c>
      <c r="AV245" s="146" t="s">
        <v>92</v>
      </c>
      <c r="AW245" s="146" t="s">
        <v>103</v>
      </c>
      <c r="AX245" s="146" t="s">
        <v>6</v>
      </c>
      <c r="AY245" s="148" t="s">
        <v>93</v>
      </c>
    </row>
    <row r="246" spans="1:65" s="116" customFormat="1" x14ac:dyDescent="0.2">
      <c r="B246" s="117"/>
      <c r="D246" s="118" t="s">
        <v>101</v>
      </c>
      <c r="E246" s="119" t="s">
        <v>25</v>
      </c>
      <c r="F246" s="120" t="s">
        <v>274</v>
      </c>
      <c r="H246" s="121">
        <v>1</v>
      </c>
      <c r="L246" s="117"/>
      <c r="M246" s="122"/>
      <c r="N246" s="123"/>
      <c r="O246" s="123"/>
      <c r="P246" s="123"/>
      <c r="Q246" s="123"/>
      <c r="R246" s="123"/>
      <c r="S246" s="123"/>
      <c r="T246" s="124"/>
      <c r="AT246" s="119" t="s">
        <v>101</v>
      </c>
      <c r="AU246" s="119" t="s">
        <v>5</v>
      </c>
      <c r="AV246" s="116" t="s">
        <v>5</v>
      </c>
      <c r="AW246" s="116" t="s">
        <v>103</v>
      </c>
      <c r="AX246" s="116" t="s">
        <v>6</v>
      </c>
      <c r="AY246" s="119" t="s">
        <v>93</v>
      </c>
    </row>
    <row r="247" spans="1:65" s="125" customFormat="1" x14ac:dyDescent="0.2">
      <c r="B247" s="126"/>
      <c r="D247" s="118" t="s">
        <v>101</v>
      </c>
      <c r="E247" s="127" t="s">
        <v>25</v>
      </c>
      <c r="F247" s="128" t="s">
        <v>106</v>
      </c>
      <c r="H247" s="129">
        <v>1</v>
      </c>
      <c r="L247" s="126"/>
      <c r="M247" s="130"/>
      <c r="N247" s="131"/>
      <c r="O247" s="131"/>
      <c r="P247" s="131"/>
      <c r="Q247" s="131"/>
      <c r="R247" s="131"/>
      <c r="S247" s="131"/>
      <c r="T247" s="132"/>
      <c r="AT247" s="127" t="s">
        <v>101</v>
      </c>
      <c r="AU247" s="127" t="s">
        <v>5</v>
      </c>
      <c r="AV247" s="125" t="s">
        <v>99</v>
      </c>
      <c r="AW247" s="125" t="s">
        <v>103</v>
      </c>
      <c r="AX247" s="125" t="s">
        <v>92</v>
      </c>
      <c r="AY247" s="127" t="s">
        <v>93</v>
      </c>
    </row>
    <row r="248" spans="1:65" s="19" customFormat="1" ht="24.2" customHeight="1" x14ac:dyDescent="0.2">
      <c r="A248" s="14"/>
      <c r="B248" s="102"/>
      <c r="C248" s="103" t="s">
        <v>275</v>
      </c>
      <c r="D248" s="103" t="s">
        <v>96</v>
      </c>
      <c r="E248" s="104" t="s">
        <v>276</v>
      </c>
      <c r="F248" s="105" t="s">
        <v>277</v>
      </c>
      <c r="G248" s="106" t="s">
        <v>272</v>
      </c>
      <c r="H248" s="107">
        <v>14</v>
      </c>
      <c r="I248" s="107"/>
      <c r="J248" s="108">
        <f>ROUND(I248*H248,2)</f>
        <v>0</v>
      </c>
      <c r="K248" s="109"/>
      <c r="L248" s="15"/>
      <c r="M248" s="110" t="s">
        <v>25</v>
      </c>
      <c r="N248" s="111"/>
      <c r="O248" s="112">
        <v>0.34200000000000003</v>
      </c>
      <c r="P248" s="112">
        <f>O248*H248</f>
        <v>4.7880000000000003</v>
      </c>
      <c r="Q248" s="112">
        <v>0</v>
      </c>
      <c r="R248" s="112">
        <f>Q248*H248</f>
        <v>0</v>
      </c>
      <c r="S248" s="112">
        <v>1.9460000000000002E-2</v>
      </c>
      <c r="T248" s="113">
        <f>S248*H248</f>
        <v>0.27244000000000002</v>
      </c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R248" s="114" t="s">
        <v>193</v>
      </c>
      <c r="AT248" s="114" t="s">
        <v>96</v>
      </c>
      <c r="AU248" s="114" t="s">
        <v>5</v>
      </c>
      <c r="AY248" s="4" t="s">
        <v>93</v>
      </c>
      <c r="BE248" s="115">
        <f>IF(N248="základná",J248,0)</f>
        <v>0</v>
      </c>
      <c r="BF248" s="115">
        <f>IF(N248="znížená",J248,0)</f>
        <v>0</v>
      </c>
      <c r="BG248" s="115">
        <f>IF(N248="zákl. prenesená",J248,0)</f>
        <v>0</v>
      </c>
      <c r="BH248" s="115">
        <f>IF(N248="zníž. prenesená",J248,0)</f>
        <v>0</v>
      </c>
      <c r="BI248" s="115">
        <f>IF(N248="nulová",J248,0)</f>
        <v>0</v>
      </c>
      <c r="BJ248" s="4" t="s">
        <v>5</v>
      </c>
      <c r="BK248" s="115">
        <f>ROUND(I248*H248,2)</f>
        <v>0</v>
      </c>
      <c r="BL248" s="4" t="s">
        <v>193</v>
      </c>
      <c r="BM248" s="114" t="s">
        <v>278</v>
      </c>
    </row>
    <row r="249" spans="1:65" s="146" customFormat="1" x14ac:dyDescent="0.2">
      <c r="B249" s="147"/>
      <c r="D249" s="118" t="s">
        <v>101</v>
      </c>
      <c r="E249" s="148" t="s">
        <v>25</v>
      </c>
      <c r="F249" s="149" t="s">
        <v>197</v>
      </c>
      <c r="H249" s="148" t="s">
        <v>25</v>
      </c>
      <c r="L249" s="147"/>
      <c r="M249" s="150"/>
      <c r="N249" s="151"/>
      <c r="O249" s="151"/>
      <c r="P249" s="151"/>
      <c r="Q249" s="151"/>
      <c r="R249" s="151"/>
      <c r="S249" s="151"/>
      <c r="T249" s="152"/>
      <c r="AT249" s="148" t="s">
        <v>101</v>
      </c>
      <c r="AU249" s="148" t="s">
        <v>5</v>
      </c>
      <c r="AV249" s="146" t="s">
        <v>92</v>
      </c>
      <c r="AW249" s="146" t="s">
        <v>103</v>
      </c>
      <c r="AX249" s="146" t="s">
        <v>6</v>
      </c>
      <c r="AY249" s="148" t="s">
        <v>93</v>
      </c>
    </row>
    <row r="250" spans="1:65" s="116" customFormat="1" x14ac:dyDescent="0.2">
      <c r="B250" s="117"/>
      <c r="D250" s="118" t="s">
        <v>101</v>
      </c>
      <c r="E250" s="119" t="s">
        <v>25</v>
      </c>
      <c r="F250" s="120" t="s">
        <v>279</v>
      </c>
      <c r="H250" s="121">
        <v>4</v>
      </c>
      <c r="L250" s="117"/>
      <c r="M250" s="122"/>
      <c r="N250" s="123"/>
      <c r="O250" s="123"/>
      <c r="P250" s="123"/>
      <c r="Q250" s="123"/>
      <c r="R250" s="123"/>
      <c r="S250" s="123"/>
      <c r="T250" s="124"/>
      <c r="AT250" s="119" t="s">
        <v>101</v>
      </c>
      <c r="AU250" s="119" t="s">
        <v>5</v>
      </c>
      <c r="AV250" s="116" t="s">
        <v>5</v>
      </c>
      <c r="AW250" s="116" t="s">
        <v>103</v>
      </c>
      <c r="AX250" s="116" t="s">
        <v>6</v>
      </c>
      <c r="AY250" s="119" t="s">
        <v>93</v>
      </c>
    </row>
    <row r="251" spans="1:65" s="146" customFormat="1" x14ac:dyDescent="0.2">
      <c r="B251" s="147"/>
      <c r="D251" s="118" t="s">
        <v>101</v>
      </c>
      <c r="E251" s="148" t="s">
        <v>25</v>
      </c>
      <c r="F251" s="149" t="s">
        <v>199</v>
      </c>
      <c r="H251" s="148" t="s">
        <v>25</v>
      </c>
      <c r="L251" s="147"/>
      <c r="M251" s="150"/>
      <c r="N251" s="151"/>
      <c r="O251" s="151"/>
      <c r="P251" s="151"/>
      <c r="Q251" s="151"/>
      <c r="R251" s="151"/>
      <c r="S251" s="151"/>
      <c r="T251" s="152"/>
      <c r="AT251" s="148" t="s">
        <v>101</v>
      </c>
      <c r="AU251" s="148" t="s">
        <v>5</v>
      </c>
      <c r="AV251" s="146" t="s">
        <v>92</v>
      </c>
      <c r="AW251" s="146" t="s">
        <v>103</v>
      </c>
      <c r="AX251" s="146" t="s">
        <v>6</v>
      </c>
      <c r="AY251" s="148" t="s">
        <v>93</v>
      </c>
    </row>
    <row r="252" spans="1:65" s="116" customFormat="1" x14ac:dyDescent="0.2">
      <c r="B252" s="117"/>
      <c r="D252" s="118" t="s">
        <v>101</v>
      </c>
      <c r="E252" s="119" t="s">
        <v>25</v>
      </c>
      <c r="F252" s="120" t="s">
        <v>280</v>
      </c>
      <c r="H252" s="121">
        <v>10</v>
      </c>
      <c r="L252" s="117"/>
      <c r="M252" s="122"/>
      <c r="N252" s="123"/>
      <c r="O252" s="123"/>
      <c r="P252" s="123"/>
      <c r="Q252" s="123"/>
      <c r="R252" s="123"/>
      <c r="S252" s="123"/>
      <c r="T252" s="124"/>
      <c r="AT252" s="119" t="s">
        <v>101</v>
      </c>
      <c r="AU252" s="119" t="s">
        <v>5</v>
      </c>
      <c r="AV252" s="116" t="s">
        <v>5</v>
      </c>
      <c r="AW252" s="116" t="s">
        <v>103</v>
      </c>
      <c r="AX252" s="116" t="s">
        <v>6</v>
      </c>
      <c r="AY252" s="119" t="s">
        <v>93</v>
      </c>
    </row>
    <row r="253" spans="1:65" s="125" customFormat="1" x14ac:dyDescent="0.2">
      <c r="B253" s="126"/>
      <c r="D253" s="118" t="s">
        <v>101</v>
      </c>
      <c r="E253" s="127" t="s">
        <v>25</v>
      </c>
      <c r="F253" s="128" t="s">
        <v>106</v>
      </c>
      <c r="H253" s="129">
        <v>14</v>
      </c>
      <c r="L253" s="126"/>
      <c r="M253" s="130"/>
      <c r="N253" s="131"/>
      <c r="O253" s="131"/>
      <c r="P253" s="131"/>
      <c r="Q253" s="131"/>
      <c r="R253" s="131"/>
      <c r="S253" s="131"/>
      <c r="T253" s="132"/>
      <c r="AT253" s="127" t="s">
        <v>101</v>
      </c>
      <c r="AU253" s="127" t="s">
        <v>5</v>
      </c>
      <c r="AV253" s="125" t="s">
        <v>99</v>
      </c>
      <c r="AW253" s="125" t="s">
        <v>103</v>
      </c>
      <c r="AX253" s="125" t="s">
        <v>92</v>
      </c>
      <c r="AY253" s="127" t="s">
        <v>93</v>
      </c>
    </row>
    <row r="254" spans="1:65" s="19" customFormat="1" ht="24.2" customHeight="1" x14ac:dyDescent="0.2">
      <c r="A254" s="14"/>
      <c r="B254" s="102"/>
      <c r="C254" s="103" t="s">
        <v>281</v>
      </c>
      <c r="D254" s="103" t="s">
        <v>96</v>
      </c>
      <c r="E254" s="104" t="s">
        <v>282</v>
      </c>
      <c r="F254" s="105" t="s">
        <v>283</v>
      </c>
      <c r="G254" s="106" t="s">
        <v>272</v>
      </c>
      <c r="H254" s="107">
        <v>14</v>
      </c>
      <c r="I254" s="107"/>
      <c r="J254" s="108">
        <f>ROUND(I254*H254,2)</f>
        <v>0</v>
      </c>
      <c r="K254" s="109"/>
      <c r="L254" s="15"/>
      <c r="M254" s="110" t="s">
        <v>25</v>
      </c>
      <c r="N254" s="111"/>
      <c r="O254" s="112">
        <v>0.25</v>
      </c>
      <c r="P254" s="112">
        <f>O254*H254</f>
        <v>3.5</v>
      </c>
      <c r="Q254" s="112">
        <v>0</v>
      </c>
      <c r="R254" s="112">
        <f>Q254*H254</f>
        <v>0</v>
      </c>
      <c r="S254" s="112">
        <v>2.5999999999999999E-3</v>
      </c>
      <c r="T254" s="113">
        <f>S254*H254</f>
        <v>3.6400000000000002E-2</v>
      </c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R254" s="114" t="s">
        <v>193</v>
      </c>
      <c r="AT254" s="114" t="s">
        <v>96</v>
      </c>
      <c r="AU254" s="114" t="s">
        <v>5</v>
      </c>
      <c r="AY254" s="4" t="s">
        <v>93</v>
      </c>
      <c r="BE254" s="115">
        <f>IF(N254="základná",J254,0)</f>
        <v>0</v>
      </c>
      <c r="BF254" s="115">
        <f>IF(N254="znížená",J254,0)</f>
        <v>0</v>
      </c>
      <c r="BG254" s="115">
        <f>IF(N254="zákl. prenesená",J254,0)</f>
        <v>0</v>
      </c>
      <c r="BH254" s="115">
        <f>IF(N254="zníž. prenesená",J254,0)</f>
        <v>0</v>
      </c>
      <c r="BI254" s="115">
        <f>IF(N254="nulová",J254,0)</f>
        <v>0</v>
      </c>
      <c r="BJ254" s="4" t="s">
        <v>5</v>
      </c>
      <c r="BK254" s="115">
        <f>ROUND(I254*H254,2)</f>
        <v>0</v>
      </c>
      <c r="BL254" s="4" t="s">
        <v>193</v>
      </c>
      <c r="BM254" s="114" t="s">
        <v>284</v>
      </c>
    </row>
    <row r="255" spans="1:65" s="146" customFormat="1" x14ac:dyDescent="0.2">
      <c r="B255" s="147"/>
      <c r="D255" s="118" t="s">
        <v>101</v>
      </c>
      <c r="E255" s="148" t="s">
        <v>25</v>
      </c>
      <c r="F255" s="149" t="s">
        <v>197</v>
      </c>
      <c r="H255" s="148" t="s">
        <v>25</v>
      </c>
      <c r="L255" s="147"/>
      <c r="M255" s="150"/>
      <c r="N255" s="151"/>
      <c r="O255" s="151"/>
      <c r="P255" s="151"/>
      <c r="Q255" s="151"/>
      <c r="R255" s="151"/>
      <c r="S255" s="151"/>
      <c r="T255" s="152"/>
      <c r="AT255" s="148" t="s">
        <v>101</v>
      </c>
      <c r="AU255" s="148" t="s">
        <v>5</v>
      </c>
      <c r="AV255" s="146" t="s">
        <v>92</v>
      </c>
      <c r="AW255" s="146" t="s">
        <v>103</v>
      </c>
      <c r="AX255" s="146" t="s">
        <v>6</v>
      </c>
      <c r="AY255" s="148" t="s">
        <v>93</v>
      </c>
    </row>
    <row r="256" spans="1:65" s="116" customFormat="1" x14ac:dyDescent="0.2">
      <c r="B256" s="117"/>
      <c r="D256" s="118" t="s">
        <v>101</v>
      </c>
      <c r="E256" s="119" t="s">
        <v>25</v>
      </c>
      <c r="F256" s="120" t="s">
        <v>279</v>
      </c>
      <c r="H256" s="121">
        <v>4</v>
      </c>
      <c r="L256" s="117"/>
      <c r="M256" s="122"/>
      <c r="N256" s="123"/>
      <c r="O256" s="123"/>
      <c r="P256" s="123"/>
      <c r="Q256" s="123"/>
      <c r="R256" s="123"/>
      <c r="S256" s="123"/>
      <c r="T256" s="124"/>
      <c r="AT256" s="119" t="s">
        <v>101</v>
      </c>
      <c r="AU256" s="119" t="s">
        <v>5</v>
      </c>
      <c r="AV256" s="116" t="s">
        <v>5</v>
      </c>
      <c r="AW256" s="116" t="s">
        <v>103</v>
      </c>
      <c r="AX256" s="116" t="s">
        <v>6</v>
      </c>
      <c r="AY256" s="119" t="s">
        <v>93</v>
      </c>
    </row>
    <row r="257" spans="1:65" s="146" customFormat="1" x14ac:dyDescent="0.2">
      <c r="B257" s="147"/>
      <c r="D257" s="118" t="s">
        <v>101</v>
      </c>
      <c r="E257" s="148" t="s">
        <v>25</v>
      </c>
      <c r="F257" s="149" t="s">
        <v>199</v>
      </c>
      <c r="H257" s="148" t="s">
        <v>25</v>
      </c>
      <c r="L257" s="147"/>
      <c r="M257" s="150"/>
      <c r="N257" s="151"/>
      <c r="O257" s="151"/>
      <c r="P257" s="151"/>
      <c r="Q257" s="151"/>
      <c r="R257" s="151"/>
      <c r="S257" s="151"/>
      <c r="T257" s="152"/>
      <c r="AT257" s="148" t="s">
        <v>101</v>
      </c>
      <c r="AU257" s="148" t="s">
        <v>5</v>
      </c>
      <c r="AV257" s="146" t="s">
        <v>92</v>
      </c>
      <c r="AW257" s="146" t="s">
        <v>103</v>
      </c>
      <c r="AX257" s="146" t="s">
        <v>6</v>
      </c>
      <c r="AY257" s="148" t="s">
        <v>93</v>
      </c>
    </row>
    <row r="258" spans="1:65" s="116" customFormat="1" x14ac:dyDescent="0.2">
      <c r="B258" s="117"/>
      <c r="D258" s="118" t="s">
        <v>101</v>
      </c>
      <c r="E258" s="119" t="s">
        <v>25</v>
      </c>
      <c r="F258" s="120" t="s">
        <v>280</v>
      </c>
      <c r="H258" s="121">
        <v>10</v>
      </c>
      <c r="L258" s="117"/>
      <c r="M258" s="122"/>
      <c r="N258" s="123"/>
      <c r="O258" s="123"/>
      <c r="P258" s="123"/>
      <c r="Q258" s="123"/>
      <c r="R258" s="123"/>
      <c r="S258" s="123"/>
      <c r="T258" s="124"/>
      <c r="AT258" s="119" t="s">
        <v>101</v>
      </c>
      <c r="AU258" s="119" t="s">
        <v>5</v>
      </c>
      <c r="AV258" s="116" t="s">
        <v>5</v>
      </c>
      <c r="AW258" s="116" t="s">
        <v>103</v>
      </c>
      <c r="AX258" s="116" t="s">
        <v>6</v>
      </c>
      <c r="AY258" s="119" t="s">
        <v>93</v>
      </c>
    </row>
    <row r="259" spans="1:65" s="125" customFormat="1" x14ac:dyDescent="0.2">
      <c r="B259" s="126"/>
      <c r="D259" s="118" t="s">
        <v>101</v>
      </c>
      <c r="E259" s="127" t="s">
        <v>25</v>
      </c>
      <c r="F259" s="128" t="s">
        <v>106</v>
      </c>
      <c r="H259" s="129">
        <v>14</v>
      </c>
      <c r="L259" s="126"/>
      <c r="M259" s="130"/>
      <c r="N259" s="131"/>
      <c r="O259" s="131"/>
      <c r="P259" s="131"/>
      <c r="Q259" s="131"/>
      <c r="R259" s="131"/>
      <c r="S259" s="131"/>
      <c r="T259" s="132"/>
      <c r="AT259" s="127" t="s">
        <v>101</v>
      </c>
      <c r="AU259" s="127" t="s">
        <v>5</v>
      </c>
      <c r="AV259" s="125" t="s">
        <v>99</v>
      </c>
      <c r="AW259" s="125" t="s">
        <v>103</v>
      </c>
      <c r="AX259" s="125" t="s">
        <v>92</v>
      </c>
      <c r="AY259" s="127" t="s">
        <v>93</v>
      </c>
    </row>
    <row r="260" spans="1:65" s="89" customFormat="1" ht="22.9" customHeight="1" x14ac:dyDescent="0.2">
      <c r="B260" s="90"/>
      <c r="D260" s="91" t="s">
        <v>89</v>
      </c>
      <c r="E260" s="100" t="s">
        <v>285</v>
      </c>
      <c r="F260" s="100" t="s">
        <v>286</v>
      </c>
      <c r="J260" s="101">
        <f>BK260</f>
        <v>0</v>
      </c>
      <c r="L260" s="90"/>
      <c r="M260" s="94"/>
      <c r="N260" s="95"/>
      <c r="O260" s="95"/>
      <c r="P260" s="96">
        <f>SUM(P261:P269)</f>
        <v>32.811669999999999</v>
      </c>
      <c r="Q260" s="95"/>
      <c r="R260" s="96">
        <f>SUM(R261:R269)</f>
        <v>0</v>
      </c>
      <c r="S260" s="95"/>
      <c r="T260" s="97">
        <f>SUM(T261:T269)</f>
        <v>5.2429594800000006</v>
      </c>
      <c r="AR260" s="91" t="s">
        <v>5</v>
      </c>
      <c r="AT260" s="98" t="s">
        <v>89</v>
      </c>
      <c r="AU260" s="98" t="s">
        <v>92</v>
      </c>
      <c r="AY260" s="91" t="s">
        <v>93</v>
      </c>
      <c r="BK260" s="99">
        <f>SUM(BK261:BK269)</f>
        <v>0</v>
      </c>
    </row>
    <row r="261" spans="1:65" s="19" customFormat="1" ht="33" customHeight="1" x14ac:dyDescent="0.2">
      <c r="A261" s="14"/>
      <c r="B261" s="102"/>
      <c r="C261" s="103" t="s">
        <v>287</v>
      </c>
      <c r="D261" s="103" t="s">
        <v>96</v>
      </c>
      <c r="E261" s="104" t="s">
        <v>288</v>
      </c>
      <c r="F261" s="105" t="s">
        <v>289</v>
      </c>
      <c r="G261" s="106" t="s">
        <v>3</v>
      </c>
      <c r="H261" s="107">
        <v>172.69300000000001</v>
      </c>
      <c r="I261" s="107"/>
      <c r="J261" s="108">
        <f>ROUND(I261*H261,2)</f>
        <v>0</v>
      </c>
      <c r="K261" s="109"/>
      <c r="L261" s="15"/>
      <c r="M261" s="110" t="s">
        <v>25</v>
      </c>
      <c r="N261" s="111"/>
      <c r="O261" s="112">
        <v>0.19</v>
      </c>
      <c r="P261" s="112">
        <f>O261*H261</f>
        <v>32.811669999999999</v>
      </c>
      <c r="Q261" s="112">
        <v>0</v>
      </c>
      <c r="R261" s="112">
        <f>Q261*H261</f>
        <v>0</v>
      </c>
      <c r="S261" s="112">
        <v>3.0360000000000002E-2</v>
      </c>
      <c r="T261" s="113">
        <f>S261*H261</f>
        <v>5.2429594800000006</v>
      </c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R261" s="114" t="s">
        <v>193</v>
      </c>
      <c r="AT261" s="114" t="s">
        <v>96</v>
      </c>
      <c r="AU261" s="114" t="s">
        <v>5</v>
      </c>
      <c r="AY261" s="4" t="s">
        <v>93</v>
      </c>
      <c r="BE261" s="115">
        <f>IF(N261="základná",J261,0)</f>
        <v>0</v>
      </c>
      <c r="BF261" s="115">
        <f>IF(N261="znížená",J261,0)</f>
        <v>0</v>
      </c>
      <c r="BG261" s="115">
        <f>IF(N261="zákl. prenesená",J261,0)</f>
        <v>0</v>
      </c>
      <c r="BH261" s="115">
        <f>IF(N261="zníž. prenesená",J261,0)</f>
        <v>0</v>
      </c>
      <c r="BI261" s="115">
        <f>IF(N261="nulová",J261,0)</f>
        <v>0</v>
      </c>
      <c r="BJ261" s="4" t="s">
        <v>5</v>
      </c>
      <c r="BK261" s="115">
        <f>ROUND(I261*H261,2)</f>
        <v>0</v>
      </c>
      <c r="BL261" s="4" t="s">
        <v>193</v>
      </c>
      <c r="BM261" s="114" t="s">
        <v>290</v>
      </c>
    </row>
    <row r="262" spans="1:65" s="146" customFormat="1" x14ac:dyDescent="0.2">
      <c r="B262" s="147"/>
      <c r="D262" s="118" t="s">
        <v>101</v>
      </c>
      <c r="E262" s="148" t="s">
        <v>25</v>
      </c>
      <c r="F262" s="149" t="s">
        <v>197</v>
      </c>
      <c r="H262" s="148" t="s">
        <v>25</v>
      </c>
      <c r="L262" s="147"/>
      <c r="M262" s="150"/>
      <c r="N262" s="151"/>
      <c r="O262" s="151"/>
      <c r="P262" s="151"/>
      <c r="Q262" s="151"/>
      <c r="R262" s="151"/>
      <c r="S262" s="151"/>
      <c r="T262" s="152"/>
      <c r="AT262" s="148" t="s">
        <v>101</v>
      </c>
      <c r="AU262" s="148" t="s">
        <v>5</v>
      </c>
      <c r="AV262" s="146" t="s">
        <v>92</v>
      </c>
      <c r="AW262" s="146" t="s">
        <v>103</v>
      </c>
      <c r="AX262" s="146" t="s">
        <v>6</v>
      </c>
      <c r="AY262" s="148" t="s">
        <v>93</v>
      </c>
    </row>
    <row r="263" spans="1:65" s="116" customFormat="1" ht="22.5" x14ac:dyDescent="0.2">
      <c r="B263" s="117"/>
      <c r="D263" s="118" t="s">
        <v>101</v>
      </c>
      <c r="E263" s="119" t="s">
        <v>25</v>
      </c>
      <c r="F263" s="120" t="s">
        <v>291</v>
      </c>
      <c r="H263" s="121">
        <v>38.335000000000001</v>
      </c>
      <c r="L263" s="117"/>
      <c r="M263" s="122"/>
      <c r="N263" s="123"/>
      <c r="O263" s="123"/>
      <c r="P263" s="123"/>
      <c r="Q263" s="123"/>
      <c r="R263" s="123"/>
      <c r="S263" s="123"/>
      <c r="T263" s="124"/>
      <c r="AT263" s="119" t="s">
        <v>101</v>
      </c>
      <c r="AU263" s="119" t="s">
        <v>5</v>
      </c>
      <c r="AV263" s="116" t="s">
        <v>5</v>
      </c>
      <c r="AW263" s="116" t="s">
        <v>103</v>
      </c>
      <c r="AX263" s="116" t="s">
        <v>6</v>
      </c>
      <c r="AY263" s="119" t="s">
        <v>93</v>
      </c>
    </row>
    <row r="264" spans="1:65" s="133" customFormat="1" x14ac:dyDescent="0.2">
      <c r="B264" s="134"/>
      <c r="D264" s="118" t="s">
        <v>101</v>
      </c>
      <c r="E264" s="135" t="s">
        <v>25</v>
      </c>
      <c r="F264" s="136" t="s">
        <v>125</v>
      </c>
      <c r="H264" s="137">
        <v>38.335000000000001</v>
      </c>
      <c r="L264" s="134"/>
      <c r="M264" s="138"/>
      <c r="N264" s="139"/>
      <c r="O264" s="139"/>
      <c r="P264" s="139"/>
      <c r="Q264" s="139"/>
      <c r="R264" s="139"/>
      <c r="S264" s="139"/>
      <c r="T264" s="140"/>
      <c r="AT264" s="135" t="s">
        <v>101</v>
      </c>
      <c r="AU264" s="135" t="s">
        <v>5</v>
      </c>
      <c r="AV264" s="133" t="s">
        <v>110</v>
      </c>
      <c r="AW264" s="133" t="s">
        <v>103</v>
      </c>
      <c r="AX264" s="133" t="s">
        <v>6</v>
      </c>
      <c r="AY264" s="135" t="s">
        <v>93</v>
      </c>
    </row>
    <row r="265" spans="1:65" s="146" customFormat="1" x14ac:dyDescent="0.2">
      <c r="B265" s="147"/>
      <c r="D265" s="118" t="s">
        <v>101</v>
      </c>
      <c r="E265" s="148" t="s">
        <v>25</v>
      </c>
      <c r="F265" s="149" t="s">
        <v>176</v>
      </c>
      <c r="H265" s="148" t="s">
        <v>25</v>
      </c>
      <c r="L265" s="147"/>
      <c r="M265" s="150"/>
      <c r="N265" s="151"/>
      <c r="O265" s="151"/>
      <c r="P265" s="151"/>
      <c r="Q265" s="151"/>
      <c r="R265" s="151"/>
      <c r="S265" s="151"/>
      <c r="T265" s="152"/>
      <c r="AT265" s="148" t="s">
        <v>101</v>
      </c>
      <c r="AU265" s="148" t="s">
        <v>5</v>
      </c>
      <c r="AV265" s="146" t="s">
        <v>92</v>
      </c>
      <c r="AW265" s="146" t="s">
        <v>103</v>
      </c>
      <c r="AX265" s="146" t="s">
        <v>6</v>
      </c>
      <c r="AY265" s="148" t="s">
        <v>93</v>
      </c>
    </row>
    <row r="266" spans="1:65" s="116" customFormat="1" x14ac:dyDescent="0.2">
      <c r="B266" s="117"/>
      <c r="D266" s="118" t="s">
        <v>101</v>
      </c>
      <c r="E266" s="119" t="s">
        <v>25</v>
      </c>
      <c r="F266" s="120" t="s">
        <v>292</v>
      </c>
      <c r="H266" s="121">
        <v>143.892</v>
      </c>
      <c r="L266" s="117"/>
      <c r="M266" s="122"/>
      <c r="N266" s="123"/>
      <c r="O266" s="123"/>
      <c r="P266" s="123"/>
      <c r="Q266" s="123"/>
      <c r="R266" s="123"/>
      <c r="S266" s="123"/>
      <c r="T266" s="124"/>
      <c r="AT266" s="119" t="s">
        <v>101</v>
      </c>
      <c r="AU266" s="119" t="s">
        <v>5</v>
      </c>
      <c r="AV266" s="116" t="s">
        <v>5</v>
      </c>
      <c r="AW266" s="116" t="s">
        <v>103</v>
      </c>
      <c r="AX266" s="116" t="s">
        <v>6</v>
      </c>
      <c r="AY266" s="119" t="s">
        <v>93</v>
      </c>
    </row>
    <row r="267" spans="1:65" s="116" customFormat="1" x14ac:dyDescent="0.2">
      <c r="B267" s="117"/>
      <c r="D267" s="118" t="s">
        <v>101</v>
      </c>
      <c r="E267" s="119" t="s">
        <v>25</v>
      </c>
      <c r="F267" s="120" t="s">
        <v>293</v>
      </c>
      <c r="H267" s="121">
        <v>-9.5340000000000007</v>
      </c>
      <c r="L267" s="117"/>
      <c r="M267" s="122"/>
      <c r="N267" s="123"/>
      <c r="O267" s="123"/>
      <c r="P267" s="123"/>
      <c r="Q267" s="123"/>
      <c r="R267" s="123"/>
      <c r="S267" s="123"/>
      <c r="T267" s="124"/>
      <c r="AT267" s="119" t="s">
        <v>101</v>
      </c>
      <c r="AU267" s="119" t="s">
        <v>5</v>
      </c>
      <c r="AV267" s="116" t="s">
        <v>5</v>
      </c>
      <c r="AW267" s="116" t="s">
        <v>103</v>
      </c>
      <c r="AX267" s="116" t="s">
        <v>6</v>
      </c>
      <c r="AY267" s="119" t="s">
        <v>93</v>
      </c>
    </row>
    <row r="268" spans="1:65" s="133" customFormat="1" x14ac:dyDescent="0.2">
      <c r="B268" s="134"/>
      <c r="D268" s="118" t="s">
        <v>101</v>
      </c>
      <c r="E268" s="135" t="s">
        <v>25</v>
      </c>
      <c r="F268" s="136" t="s">
        <v>125</v>
      </c>
      <c r="H268" s="137">
        <v>134.358</v>
      </c>
      <c r="L268" s="134"/>
      <c r="M268" s="138"/>
      <c r="N268" s="139"/>
      <c r="O268" s="139"/>
      <c r="P268" s="139"/>
      <c r="Q268" s="139"/>
      <c r="R268" s="139"/>
      <c r="S268" s="139"/>
      <c r="T268" s="140"/>
      <c r="AT268" s="135" t="s">
        <v>101</v>
      </c>
      <c r="AU268" s="135" t="s">
        <v>5</v>
      </c>
      <c r="AV268" s="133" t="s">
        <v>110</v>
      </c>
      <c r="AW268" s="133" t="s">
        <v>103</v>
      </c>
      <c r="AX268" s="133" t="s">
        <v>6</v>
      </c>
      <c r="AY268" s="135" t="s">
        <v>93</v>
      </c>
    </row>
    <row r="269" spans="1:65" s="125" customFormat="1" x14ac:dyDescent="0.2">
      <c r="B269" s="126"/>
      <c r="D269" s="118" t="s">
        <v>101</v>
      </c>
      <c r="E269" s="127" t="s">
        <v>25</v>
      </c>
      <c r="F269" s="128" t="s">
        <v>106</v>
      </c>
      <c r="H269" s="129">
        <v>172.69300000000001</v>
      </c>
      <c r="L269" s="126"/>
      <c r="M269" s="130"/>
      <c r="N269" s="131"/>
      <c r="O269" s="131"/>
      <c r="P269" s="131"/>
      <c r="Q269" s="131"/>
      <c r="R269" s="131"/>
      <c r="S269" s="131"/>
      <c r="T269" s="132"/>
      <c r="AT269" s="127" t="s">
        <v>101</v>
      </c>
      <c r="AU269" s="127" t="s">
        <v>5</v>
      </c>
      <c r="AV269" s="125" t="s">
        <v>99</v>
      </c>
      <c r="AW269" s="125" t="s">
        <v>103</v>
      </c>
      <c r="AX269" s="125" t="s">
        <v>92</v>
      </c>
      <c r="AY269" s="127" t="s">
        <v>93</v>
      </c>
    </row>
    <row r="270" spans="1:65" s="89" customFormat="1" ht="22.9" customHeight="1" x14ac:dyDescent="0.2">
      <c r="B270" s="90"/>
      <c r="D270" s="91" t="s">
        <v>89</v>
      </c>
      <c r="E270" s="100" t="s">
        <v>294</v>
      </c>
      <c r="F270" s="100" t="s">
        <v>295</v>
      </c>
      <c r="J270" s="101">
        <f>BK270</f>
        <v>0</v>
      </c>
      <c r="L270" s="90"/>
      <c r="M270" s="94"/>
      <c r="N270" s="95"/>
      <c r="O270" s="95"/>
      <c r="P270" s="96">
        <f>SUM(P271:P289)</f>
        <v>127.03620000000001</v>
      </c>
      <c r="Q270" s="95"/>
      <c r="R270" s="96">
        <f>SUM(R271:R289)</f>
        <v>0</v>
      </c>
      <c r="S270" s="95"/>
      <c r="T270" s="97">
        <f>SUM(T271:T289)</f>
        <v>2.5985</v>
      </c>
      <c r="AR270" s="91" t="s">
        <v>5</v>
      </c>
      <c r="AT270" s="98" t="s">
        <v>89</v>
      </c>
      <c r="AU270" s="98" t="s">
        <v>92</v>
      </c>
      <c r="AY270" s="91" t="s">
        <v>93</v>
      </c>
      <c r="BK270" s="99">
        <f>SUM(BK271:BK289)</f>
        <v>0</v>
      </c>
    </row>
    <row r="271" spans="1:65" s="19" customFormat="1" ht="16.5" customHeight="1" x14ac:dyDescent="0.2">
      <c r="A271" s="14"/>
      <c r="B271" s="102"/>
      <c r="C271" s="103" t="s">
        <v>296</v>
      </c>
      <c r="D271" s="103" t="s">
        <v>96</v>
      </c>
      <c r="E271" s="104" t="s">
        <v>297</v>
      </c>
      <c r="F271" s="105" t="s">
        <v>298</v>
      </c>
      <c r="G271" s="106" t="s">
        <v>3</v>
      </c>
      <c r="H271" s="107">
        <v>202.7</v>
      </c>
      <c r="I271" s="107"/>
      <c r="J271" s="108">
        <f>ROUND(I271*H271,2)</f>
        <v>0</v>
      </c>
      <c r="K271" s="109"/>
      <c r="L271" s="15"/>
      <c r="M271" s="110" t="s">
        <v>25</v>
      </c>
      <c r="N271" s="111"/>
      <c r="O271" s="112">
        <v>0.50600000000000001</v>
      </c>
      <c r="P271" s="112">
        <f>O271*H271</f>
        <v>102.56619999999999</v>
      </c>
      <c r="Q271" s="112">
        <v>0</v>
      </c>
      <c r="R271" s="112">
        <f>Q271*H271</f>
        <v>0</v>
      </c>
      <c r="S271" s="112">
        <v>5.0000000000000001E-3</v>
      </c>
      <c r="T271" s="113">
        <f>S271*H271</f>
        <v>1.0135000000000001</v>
      </c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R271" s="114" t="s">
        <v>193</v>
      </c>
      <c r="AT271" s="114" t="s">
        <v>96</v>
      </c>
      <c r="AU271" s="114" t="s">
        <v>5</v>
      </c>
      <c r="AY271" s="4" t="s">
        <v>93</v>
      </c>
      <c r="BE271" s="115">
        <f>IF(N271="základná",J271,0)</f>
        <v>0</v>
      </c>
      <c r="BF271" s="115">
        <f>IF(N271="znížená",J271,0)</f>
        <v>0</v>
      </c>
      <c r="BG271" s="115">
        <f>IF(N271="zákl. prenesená",J271,0)</f>
        <v>0</v>
      </c>
      <c r="BH271" s="115">
        <f>IF(N271="zníž. prenesená",J271,0)</f>
        <v>0</v>
      </c>
      <c r="BI271" s="115">
        <f>IF(N271="nulová",J271,0)</f>
        <v>0</v>
      </c>
      <c r="BJ271" s="4" t="s">
        <v>5</v>
      </c>
      <c r="BK271" s="115">
        <f>ROUND(I271*H271,2)</f>
        <v>0</v>
      </c>
      <c r="BL271" s="4" t="s">
        <v>193</v>
      </c>
      <c r="BM271" s="114" t="s">
        <v>299</v>
      </c>
    </row>
    <row r="272" spans="1:65" s="146" customFormat="1" x14ac:dyDescent="0.2">
      <c r="B272" s="147"/>
      <c r="D272" s="118" t="s">
        <v>101</v>
      </c>
      <c r="E272" s="148" t="s">
        <v>25</v>
      </c>
      <c r="F272" s="149" t="s">
        <v>170</v>
      </c>
      <c r="H272" s="148" t="s">
        <v>25</v>
      </c>
      <c r="L272" s="147"/>
      <c r="M272" s="150"/>
      <c r="N272" s="151"/>
      <c r="O272" s="151"/>
      <c r="P272" s="151"/>
      <c r="Q272" s="151"/>
      <c r="R272" s="151"/>
      <c r="S272" s="151"/>
      <c r="T272" s="152"/>
      <c r="AT272" s="148" t="s">
        <v>101</v>
      </c>
      <c r="AU272" s="148" t="s">
        <v>5</v>
      </c>
      <c r="AV272" s="146" t="s">
        <v>92</v>
      </c>
      <c r="AW272" s="146" t="s">
        <v>103</v>
      </c>
      <c r="AX272" s="146" t="s">
        <v>6</v>
      </c>
      <c r="AY272" s="148" t="s">
        <v>93</v>
      </c>
    </row>
    <row r="273" spans="1:65" s="116" customFormat="1" x14ac:dyDescent="0.2">
      <c r="B273" s="117"/>
      <c r="D273" s="118" t="s">
        <v>101</v>
      </c>
      <c r="E273" s="119" t="s">
        <v>25</v>
      </c>
      <c r="F273" s="120" t="s">
        <v>300</v>
      </c>
      <c r="H273" s="121">
        <v>202.7</v>
      </c>
      <c r="L273" s="117"/>
      <c r="M273" s="122"/>
      <c r="N273" s="123"/>
      <c r="O273" s="123"/>
      <c r="P273" s="123"/>
      <c r="Q273" s="123"/>
      <c r="R273" s="123"/>
      <c r="S273" s="123"/>
      <c r="T273" s="124"/>
      <c r="AT273" s="119" t="s">
        <v>101</v>
      </c>
      <c r="AU273" s="119" t="s">
        <v>5</v>
      </c>
      <c r="AV273" s="116" t="s">
        <v>5</v>
      </c>
      <c r="AW273" s="116" t="s">
        <v>103</v>
      </c>
      <c r="AX273" s="116" t="s">
        <v>6</v>
      </c>
      <c r="AY273" s="119" t="s">
        <v>93</v>
      </c>
    </row>
    <row r="274" spans="1:65" s="133" customFormat="1" x14ac:dyDescent="0.2">
      <c r="B274" s="134"/>
      <c r="D274" s="118" t="s">
        <v>101</v>
      </c>
      <c r="E274" s="135" t="s">
        <v>12</v>
      </c>
      <c r="F274" s="136" t="s">
        <v>125</v>
      </c>
      <c r="H274" s="137">
        <v>202.7</v>
      </c>
      <c r="L274" s="134"/>
      <c r="M274" s="138"/>
      <c r="N274" s="139"/>
      <c r="O274" s="139"/>
      <c r="P274" s="139"/>
      <c r="Q274" s="139"/>
      <c r="R274" s="139"/>
      <c r="S274" s="139"/>
      <c r="T274" s="140"/>
      <c r="AT274" s="135" t="s">
        <v>101</v>
      </c>
      <c r="AU274" s="135" t="s">
        <v>5</v>
      </c>
      <c r="AV274" s="133" t="s">
        <v>110</v>
      </c>
      <c r="AW274" s="133" t="s">
        <v>103</v>
      </c>
      <c r="AX274" s="133" t="s">
        <v>6</v>
      </c>
      <c r="AY274" s="135" t="s">
        <v>93</v>
      </c>
    </row>
    <row r="275" spans="1:65" s="125" customFormat="1" x14ac:dyDescent="0.2">
      <c r="B275" s="126"/>
      <c r="D275" s="118" t="s">
        <v>101</v>
      </c>
      <c r="E275" s="127" t="s">
        <v>25</v>
      </c>
      <c r="F275" s="128" t="s">
        <v>106</v>
      </c>
      <c r="H275" s="129">
        <v>202.7</v>
      </c>
      <c r="L275" s="126"/>
      <c r="M275" s="130"/>
      <c r="N275" s="131"/>
      <c r="O275" s="131"/>
      <c r="P275" s="131"/>
      <c r="Q275" s="131"/>
      <c r="R275" s="131"/>
      <c r="S275" s="131"/>
      <c r="T275" s="132"/>
      <c r="AT275" s="127" t="s">
        <v>101</v>
      </c>
      <c r="AU275" s="127" t="s">
        <v>5</v>
      </c>
      <c r="AV275" s="125" t="s">
        <v>99</v>
      </c>
      <c r="AW275" s="125" t="s">
        <v>103</v>
      </c>
      <c r="AX275" s="125" t="s">
        <v>92</v>
      </c>
      <c r="AY275" s="127" t="s">
        <v>93</v>
      </c>
    </row>
    <row r="276" spans="1:65" s="19" customFormat="1" ht="16.5" customHeight="1" x14ac:dyDescent="0.2">
      <c r="A276" s="14"/>
      <c r="B276" s="102"/>
      <c r="C276" s="103" t="s">
        <v>301</v>
      </c>
      <c r="D276" s="103" t="s">
        <v>96</v>
      </c>
      <c r="E276" s="104" t="s">
        <v>302</v>
      </c>
      <c r="F276" s="105" t="s">
        <v>303</v>
      </c>
      <c r="G276" s="106" t="s">
        <v>181</v>
      </c>
      <c r="H276" s="107">
        <v>1</v>
      </c>
      <c r="I276" s="107"/>
      <c r="J276" s="108">
        <f>ROUND(I276*H276,2)</f>
        <v>0</v>
      </c>
      <c r="K276" s="109"/>
      <c r="L276" s="15"/>
      <c r="M276" s="110" t="s">
        <v>25</v>
      </c>
      <c r="N276" s="111"/>
      <c r="O276" s="112">
        <v>2.87</v>
      </c>
      <c r="P276" s="112">
        <f>O276*H276</f>
        <v>2.87</v>
      </c>
      <c r="Q276" s="112">
        <v>0</v>
      </c>
      <c r="R276" s="112">
        <f>Q276*H276</f>
        <v>0</v>
      </c>
      <c r="S276" s="112">
        <v>0</v>
      </c>
      <c r="T276" s="113">
        <f>S276*H276</f>
        <v>0</v>
      </c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R276" s="114" t="s">
        <v>193</v>
      </c>
      <c r="AT276" s="114" t="s">
        <v>96</v>
      </c>
      <c r="AU276" s="114" t="s">
        <v>5</v>
      </c>
      <c r="AY276" s="4" t="s">
        <v>93</v>
      </c>
      <c r="BE276" s="115">
        <f>IF(N276="základná",J276,0)</f>
        <v>0</v>
      </c>
      <c r="BF276" s="115">
        <f>IF(N276="znížená",J276,0)</f>
        <v>0</v>
      </c>
      <c r="BG276" s="115">
        <f>IF(N276="zákl. prenesená",J276,0)</f>
        <v>0</v>
      </c>
      <c r="BH276" s="115">
        <f>IF(N276="zníž. prenesená",J276,0)</f>
        <v>0</v>
      </c>
      <c r="BI276" s="115">
        <f>IF(N276="nulová",J276,0)</f>
        <v>0</v>
      </c>
      <c r="BJ276" s="4" t="s">
        <v>5</v>
      </c>
      <c r="BK276" s="115">
        <f>ROUND(I276*H276,2)</f>
        <v>0</v>
      </c>
      <c r="BL276" s="4" t="s">
        <v>193</v>
      </c>
      <c r="BM276" s="114" t="s">
        <v>304</v>
      </c>
    </row>
    <row r="277" spans="1:65" s="116" customFormat="1" x14ac:dyDescent="0.2">
      <c r="B277" s="117"/>
      <c r="D277" s="118" t="s">
        <v>101</v>
      </c>
      <c r="E277" s="119" t="s">
        <v>25</v>
      </c>
      <c r="F277" s="120" t="s">
        <v>305</v>
      </c>
      <c r="H277" s="121">
        <v>1</v>
      </c>
      <c r="L277" s="117"/>
      <c r="M277" s="122"/>
      <c r="N277" s="123"/>
      <c r="O277" s="123"/>
      <c r="P277" s="123"/>
      <c r="Q277" s="123"/>
      <c r="R277" s="123"/>
      <c r="S277" s="123"/>
      <c r="T277" s="124"/>
      <c r="AT277" s="119" t="s">
        <v>101</v>
      </c>
      <c r="AU277" s="119" t="s">
        <v>5</v>
      </c>
      <c r="AV277" s="116" t="s">
        <v>5</v>
      </c>
      <c r="AW277" s="116" t="s">
        <v>103</v>
      </c>
      <c r="AX277" s="116" t="s">
        <v>92</v>
      </c>
      <c r="AY277" s="119" t="s">
        <v>93</v>
      </c>
    </row>
    <row r="278" spans="1:65" s="19" customFormat="1" ht="24.2" customHeight="1" x14ac:dyDescent="0.2">
      <c r="A278" s="14"/>
      <c r="B278" s="102"/>
      <c r="C278" s="103" t="s">
        <v>306</v>
      </c>
      <c r="D278" s="103" t="s">
        <v>96</v>
      </c>
      <c r="E278" s="104" t="s">
        <v>307</v>
      </c>
      <c r="F278" s="105" t="s">
        <v>308</v>
      </c>
      <c r="G278" s="106" t="s">
        <v>181</v>
      </c>
      <c r="H278" s="107">
        <v>1</v>
      </c>
      <c r="I278" s="107"/>
      <c r="J278" s="108">
        <f>ROUND(I278*H278,2)</f>
        <v>0</v>
      </c>
      <c r="K278" s="109"/>
      <c r="L278" s="15"/>
      <c r="M278" s="110" t="s">
        <v>25</v>
      </c>
      <c r="N278" s="111"/>
      <c r="O278" s="112">
        <v>4.2</v>
      </c>
      <c r="P278" s="112">
        <f>O278*H278</f>
        <v>4.2</v>
      </c>
      <c r="Q278" s="112">
        <v>0</v>
      </c>
      <c r="R278" s="112">
        <f>Q278*H278</f>
        <v>0</v>
      </c>
      <c r="S278" s="112">
        <v>0.24299999999999999</v>
      </c>
      <c r="T278" s="113">
        <f>S278*H278</f>
        <v>0.24299999999999999</v>
      </c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R278" s="114" t="s">
        <v>193</v>
      </c>
      <c r="AT278" s="114" t="s">
        <v>96</v>
      </c>
      <c r="AU278" s="114" t="s">
        <v>5</v>
      </c>
      <c r="AY278" s="4" t="s">
        <v>93</v>
      </c>
      <c r="BE278" s="115">
        <f>IF(N278="základná",J278,0)</f>
        <v>0</v>
      </c>
      <c r="BF278" s="115">
        <f>IF(N278="znížená",J278,0)</f>
        <v>0</v>
      </c>
      <c r="BG278" s="115">
        <f>IF(N278="zákl. prenesená",J278,0)</f>
        <v>0</v>
      </c>
      <c r="BH278" s="115">
        <f>IF(N278="zníž. prenesená",J278,0)</f>
        <v>0</v>
      </c>
      <c r="BI278" s="115">
        <f>IF(N278="nulová",J278,0)</f>
        <v>0</v>
      </c>
      <c r="BJ278" s="4" t="s">
        <v>5</v>
      </c>
      <c r="BK278" s="115">
        <f>ROUND(I278*H278,2)</f>
        <v>0</v>
      </c>
      <c r="BL278" s="4" t="s">
        <v>193</v>
      </c>
      <c r="BM278" s="114" t="s">
        <v>309</v>
      </c>
    </row>
    <row r="279" spans="1:65" s="146" customFormat="1" x14ac:dyDescent="0.2">
      <c r="B279" s="147"/>
      <c r="D279" s="118" t="s">
        <v>101</v>
      </c>
      <c r="E279" s="148" t="s">
        <v>25</v>
      </c>
      <c r="F279" s="149" t="s">
        <v>170</v>
      </c>
      <c r="H279" s="148" t="s">
        <v>25</v>
      </c>
      <c r="L279" s="147"/>
      <c r="M279" s="150"/>
      <c r="N279" s="151"/>
      <c r="O279" s="151"/>
      <c r="P279" s="151"/>
      <c r="Q279" s="151"/>
      <c r="R279" s="151"/>
      <c r="S279" s="151"/>
      <c r="T279" s="152"/>
      <c r="AT279" s="148" t="s">
        <v>101</v>
      </c>
      <c r="AU279" s="148" t="s">
        <v>5</v>
      </c>
      <c r="AV279" s="146" t="s">
        <v>92</v>
      </c>
      <c r="AW279" s="146" t="s">
        <v>103</v>
      </c>
      <c r="AX279" s="146" t="s">
        <v>6</v>
      </c>
      <c r="AY279" s="148" t="s">
        <v>93</v>
      </c>
    </row>
    <row r="280" spans="1:65" s="116" customFormat="1" x14ac:dyDescent="0.2">
      <c r="B280" s="117"/>
      <c r="D280" s="118" t="s">
        <v>101</v>
      </c>
      <c r="E280" s="119" t="s">
        <v>25</v>
      </c>
      <c r="F280" s="120" t="s">
        <v>310</v>
      </c>
      <c r="H280" s="121">
        <v>1</v>
      </c>
      <c r="L280" s="117"/>
      <c r="M280" s="122"/>
      <c r="N280" s="123"/>
      <c r="O280" s="123"/>
      <c r="P280" s="123"/>
      <c r="Q280" s="123"/>
      <c r="R280" s="123"/>
      <c r="S280" s="123"/>
      <c r="T280" s="124"/>
      <c r="AT280" s="119" t="s">
        <v>101</v>
      </c>
      <c r="AU280" s="119" t="s">
        <v>5</v>
      </c>
      <c r="AV280" s="116" t="s">
        <v>5</v>
      </c>
      <c r="AW280" s="116" t="s">
        <v>103</v>
      </c>
      <c r="AX280" s="116" t="s">
        <v>6</v>
      </c>
      <c r="AY280" s="119" t="s">
        <v>93</v>
      </c>
    </row>
    <row r="281" spans="1:65" s="125" customFormat="1" x14ac:dyDescent="0.2">
      <c r="B281" s="126"/>
      <c r="D281" s="118" t="s">
        <v>101</v>
      </c>
      <c r="E281" s="127" t="s">
        <v>25</v>
      </c>
      <c r="F281" s="128" t="s">
        <v>106</v>
      </c>
      <c r="H281" s="129">
        <v>1</v>
      </c>
      <c r="L281" s="126"/>
      <c r="M281" s="130"/>
      <c r="N281" s="131"/>
      <c r="O281" s="131"/>
      <c r="P281" s="131"/>
      <c r="Q281" s="131"/>
      <c r="R281" s="131"/>
      <c r="S281" s="131"/>
      <c r="T281" s="132"/>
      <c r="AT281" s="127" t="s">
        <v>101</v>
      </c>
      <c r="AU281" s="127" t="s">
        <v>5</v>
      </c>
      <c r="AV281" s="125" t="s">
        <v>99</v>
      </c>
      <c r="AW281" s="125" t="s">
        <v>103</v>
      </c>
      <c r="AX281" s="125" t="s">
        <v>92</v>
      </c>
      <c r="AY281" s="127" t="s">
        <v>93</v>
      </c>
    </row>
    <row r="282" spans="1:65" s="19" customFormat="1" ht="24.2" customHeight="1" x14ac:dyDescent="0.2">
      <c r="A282" s="14"/>
      <c r="B282" s="102"/>
      <c r="C282" s="103" t="s">
        <v>311</v>
      </c>
      <c r="D282" s="103" t="s">
        <v>96</v>
      </c>
      <c r="E282" s="104" t="s">
        <v>312</v>
      </c>
      <c r="F282" s="105" t="s">
        <v>313</v>
      </c>
      <c r="G282" s="106" t="s">
        <v>181</v>
      </c>
      <c r="H282" s="107">
        <v>1</v>
      </c>
      <c r="I282" s="107"/>
      <c r="J282" s="108">
        <f>ROUND(I282*H282,2)</f>
        <v>0</v>
      </c>
      <c r="K282" s="109"/>
      <c r="L282" s="15"/>
      <c r="M282" s="110" t="s">
        <v>25</v>
      </c>
      <c r="N282" s="111"/>
      <c r="O282" s="112">
        <v>5.4</v>
      </c>
      <c r="P282" s="112">
        <f>O282*H282</f>
        <v>5.4</v>
      </c>
      <c r="Q282" s="112">
        <v>0</v>
      </c>
      <c r="R282" s="112">
        <f>Q282*H282</f>
        <v>0</v>
      </c>
      <c r="S282" s="112">
        <v>0.32800000000000001</v>
      </c>
      <c r="T282" s="113">
        <f>S282*H282</f>
        <v>0.32800000000000001</v>
      </c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R282" s="114" t="s">
        <v>193</v>
      </c>
      <c r="AT282" s="114" t="s">
        <v>96</v>
      </c>
      <c r="AU282" s="114" t="s">
        <v>5</v>
      </c>
      <c r="AY282" s="4" t="s">
        <v>93</v>
      </c>
      <c r="BE282" s="115">
        <f>IF(N282="základná",J282,0)</f>
        <v>0</v>
      </c>
      <c r="BF282" s="115">
        <f>IF(N282="znížená",J282,0)</f>
        <v>0</v>
      </c>
      <c r="BG282" s="115">
        <f>IF(N282="zákl. prenesená",J282,0)</f>
        <v>0</v>
      </c>
      <c r="BH282" s="115">
        <f>IF(N282="zníž. prenesená",J282,0)</f>
        <v>0</v>
      </c>
      <c r="BI282" s="115">
        <f>IF(N282="nulová",J282,0)</f>
        <v>0</v>
      </c>
      <c r="BJ282" s="4" t="s">
        <v>5</v>
      </c>
      <c r="BK282" s="115">
        <f>ROUND(I282*H282,2)</f>
        <v>0</v>
      </c>
      <c r="BL282" s="4" t="s">
        <v>193</v>
      </c>
      <c r="BM282" s="114" t="s">
        <v>314</v>
      </c>
    </row>
    <row r="283" spans="1:65" s="146" customFormat="1" x14ac:dyDescent="0.2">
      <c r="B283" s="147"/>
      <c r="D283" s="118" t="s">
        <v>101</v>
      </c>
      <c r="E283" s="148" t="s">
        <v>25</v>
      </c>
      <c r="F283" s="149" t="s">
        <v>170</v>
      </c>
      <c r="H283" s="148" t="s">
        <v>25</v>
      </c>
      <c r="L283" s="147"/>
      <c r="M283" s="150"/>
      <c r="N283" s="151"/>
      <c r="O283" s="151"/>
      <c r="P283" s="151"/>
      <c r="Q283" s="151"/>
      <c r="R283" s="151"/>
      <c r="S283" s="151"/>
      <c r="T283" s="152"/>
      <c r="AT283" s="148" t="s">
        <v>101</v>
      </c>
      <c r="AU283" s="148" t="s">
        <v>5</v>
      </c>
      <c r="AV283" s="146" t="s">
        <v>92</v>
      </c>
      <c r="AW283" s="146" t="s">
        <v>103</v>
      </c>
      <c r="AX283" s="146" t="s">
        <v>6</v>
      </c>
      <c r="AY283" s="148" t="s">
        <v>93</v>
      </c>
    </row>
    <row r="284" spans="1:65" s="116" customFormat="1" x14ac:dyDescent="0.2">
      <c r="B284" s="117"/>
      <c r="D284" s="118" t="s">
        <v>101</v>
      </c>
      <c r="E284" s="119" t="s">
        <v>25</v>
      </c>
      <c r="F284" s="120" t="s">
        <v>310</v>
      </c>
      <c r="H284" s="121">
        <v>1</v>
      </c>
      <c r="L284" s="117"/>
      <c r="M284" s="122"/>
      <c r="N284" s="123"/>
      <c r="O284" s="123"/>
      <c r="P284" s="123"/>
      <c r="Q284" s="123"/>
      <c r="R284" s="123"/>
      <c r="S284" s="123"/>
      <c r="T284" s="124"/>
      <c r="AT284" s="119" t="s">
        <v>101</v>
      </c>
      <c r="AU284" s="119" t="s">
        <v>5</v>
      </c>
      <c r="AV284" s="116" t="s">
        <v>5</v>
      </c>
      <c r="AW284" s="116" t="s">
        <v>103</v>
      </c>
      <c r="AX284" s="116" t="s">
        <v>6</v>
      </c>
      <c r="AY284" s="119" t="s">
        <v>93</v>
      </c>
    </row>
    <row r="285" spans="1:65" s="125" customFormat="1" x14ac:dyDescent="0.2">
      <c r="B285" s="126"/>
      <c r="D285" s="118" t="s">
        <v>101</v>
      </c>
      <c r="E285" s="127" t="s">
        <v>25</v>
      </c>
      <c r="F285" s="128" t="s">
        <v>106</v>
      </c>
      <c r="H285" s="129">
        <v>1</v>
      </c>
      <c r="L285" s="126"/>
      <c r="M285" s="130"/>
      <c r="N285" s="131"/>
      <c r="O285" s="131"/>
      <c r="P285" s="131"/>
      <c r="Q285" s="131"/>
      <c r="R285" s="131"/>
      <c r="S285" s="131"/>
      <c r="T285" s="132"/>
      <c r="AT285" s="127" t="s">
        <v>101</v>
      </c>
      <c r="AU285" s="127" t="s">
        <v>5</v>
      </c>
      <c r="AV285" s="125" t="s">
        <v>99</v>
      </c>
      <c r="AW285" s="125" t="s">
        <v>103</v>
      </c>
      <c r="AX285" s="125" t="s">
        <v>92</v>
      </c>
      <c r="AY285" s="127" t="s">
        <v>93</v>
      </c>
    </row>
    <row r="286" spans="1:65" s="19" customFormat="1" ht="24.2" customHeight="1" x14ac:dyDescent="0.2">
      <c r="A286" s="14"/>
      <c r="B286" s="102"/>
      <c r="C286" s="103" t="s">
        <v>315</v>
      </c>
      <c r="D286" s="103" t="s">
        <v>96</v>
      </c>
      <c r="E286" s="104" t="s">
        <v>316</v>
      </c>
      <c r="F286" s="105" t="s">
        <v>317</v>
      </c>
      <c r="G286" s="106" t="s">
        <v>181</v>
      </c>
      <c r="H286" s="107">
        <v>2</v>
      </c>
      <c r="I286" s="107"/>
      <c r="J286" s="108">
        <f>ROUND(I286*H286,2)</f>
        <v>0</v>
      </c>
      <c r="K286" s="109"/>
      <c r="L286" s="15"/>
      <c r="M286" s="110" t="s">
        <v>25</v>
      </c>
      <c r="N286" s="111"/>
      <c r="O286" s="112">
        <v>6</v>
      </c>
      <c r="P286" s="112">
        <f>O286*H286</f>
        <v>12</v>
      </c>
      <c r="Q286" s="112">
        <v>0</v>
      </c>
      <c r="R286" s="112">
        <f>Q286*H286</f>
        <v>0</v>
      </c>
      <c r="S286" s="112">
        <v>0.50700000000000001</v>
      </c>
      <c r="T286" s="113">
        <f>S286*H286</f>
        <v>1.014</v>
      </c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R286" s="114" t="s">
        <v>193</v>
      </c>
      <c r="AT286" s="114" t="s">
        <v>96</v>
      </c>
      <c r="AU286" s="114" t="s">
        <v>5</v>
      </c>
      <c r="AY286" s="4" t="s">
        <v>93</v>
      </c>
      <c r="BE286" s="115">
        <f>IF(N286="základná",J286,0)</f>
        <v>0</v>
      </c>
      <c r="BF286" s="115">
        <f>IF(N286="znížená",J286,0)</f>
        <v>0</v>
      </c>
      <c r="BG286" s="115">
        <f>IF(N286="zákl. prenesená",J286,0)</f>
        <v>0</v>
      </c>
      <c r="BH286" s="115">
        <f>IF(N286="zníž. prenesená",J286,0)</f>
        <v>0</v>
      </c>
      <c r="BI286" s="115">
        <f>IF(N286="nulová",J286,0)</f>
        <v>0</v>
      </c>
      <c r="BJ286" s="4" t="s">
        <v>5</v>
      </c>
      <c r="BK286" s="115">
        <f>ROUND(I286*H286,2)</f>
        <v>0</v>
      </c>
      <c r="BL286" s="4" t="s">
        <v>193</v>
      </c>
      <c r="BM286" s="114" t="s">
        <v>318</v>
      </c>
    </row>
    <row r="287" spans="1:65" s="146" customFormat="1" x14ac:dyDescent="0.2">
      <c r="B287" s="147"/>
      <c r="D287" s="118" t="s">
        <v>101</v>
      </c>
      <c r="E287" s="148" t="s">
        <v>25</v>
      </c>
      <c r="F287" s="149" t="s">
        <v>170</v>
      </c>
      <c r="H287" s="148" t="s">
        <v>25</v>
      </c>
      <c r="L287" s="147"/>
      <c r="M287" s="150"/>
      <c r="N287" s="151"/>
      <c r="O287" s="151"/>
      <c r="P287" s="151"/>
      <c r="Q287" s="151"/>
      <c r="R287" s="151"/>
      <c r="S287" s="151"/>
      <c r="T287" s="152"/>
      <c r="AT287" s="148" t="s">
        <v>101</v>
      </c>
      <c r="AU287" s="148" t="s">
        <v>5</v>
      </c>
      <c r="AV287" s="146" t="s">
        <v>92</v>
      </c>
      <c r="AW287" s="146" t="s">
        <v>103</v>
      </c>
      <c r="AX287" s="146" t="s">
        <v>6</v>
      </c>
      <c r="AY287" s="148" t="s">
        <v>93</v>
      </c>
    </row>
    <row r="288" spans="1:65" s="116" customFormat="1" x14ac:dyDescent="0.2">
      <c r="B288" s="117"/>
      <c r="D288" s="118" t="s">
        <v>101</v>
      </c>
      <c r="E288" s="119" t="s">
        <v>25</v>
      </c>
      <c r="F288" s="120" t="s">
        <v>319</v>
      </c>
      <c r="H288" s="121">
        <v>2</v>
      </c>
      <c r="L288" s="117"/>
      <c r="M288" s="122"/>
      <c r="N288" s="123"/>
      <c r="O288" s="123"/>
      <c r="P288" s="123"/>
      <c r="Q288" s="123"/>
      <c r="R288" s="123"/>
      <c r="S288" s="123"/>
      <c r="T288" s="124"/>
      <c r="AT288" s="119" t="s">
        <v>101</v>
      </c>
      <c r="AU288" s="119" t="s">
        <v>5</v>
      </c>
      <c r="AV288" s="116" t="s">
        <v>5</v>
      </c>
      <c r="AW288" s="116" t="s">
        <v>103</v>
      </c>
      <c r="AX288" s="116" t="s">
        <v>6</v>
      </c>
      <c r="AY288" s="119" t="s">
        <v>93</v>
      </c>
    </row>
    <row r="289" spans="1:65" s="125" customFormat="1" x14ac:dyDescent="0.2">
      <c r="B289" s="126"/>
      <c r="D289" s="118" t="s">
        <v>101</v>
      </c>
      <c r="E289" s="127" t="s">
        <v>25</v>
      </c>
      <c r="F289" s="128" t="s">
        <v>106</v>
      </c>
      <c r="H289" s="129">
        <v>2</v>
      </c>
      <c r="L289" s="126"/>
      <c r="M289" s="130"/>
      <c r="N289" s="131"/>
      <c r="O289" s="131"/>
      <c r="P289" s="131"/>
      <c r="Q289" s="131"/>
      <c r="R289" s="131"/>
      <c r="S289" s="131"/>
      <c r="T289" s="132"/>
      <c r="AT289" s="127" t="s">
        <v>101</v>
      </c>
      <c r="AU289" s="127" t="s">
        <v>5</v>
      </c>
      <c r="AV289" s="125" t="s">
        <v>99</v>
      </c>
      <c r="AW289" s="125" t="s">
        <v>103</v>
      </c>
      <c r="AX289" s="125" t="s">
        <v>92</v>
      </c>
      <c r="AY289" s="127" t="s">
        <v>93</v>
      </c>
    </row>
    <row r="290" spans="1:65" s="89" customFormat="1" ht="22.9" customHeight="1" x14ac:dyDescent="0.2">
      <c r="B290" s="90"/>
      <c r="D290" s="91" t="s">
        <v>89</v>
      </c>
      <c r="E290" s="100" t="s">
        <v>320</v>
      </c>
      <c r="F290" s="100" t="s">
        <v>321</v>
      </c>
      <c r="J290" s="101">
        <f>BK290</f>
        <v>0</v>
      </c>
      <c r="L290" s="90"/>
      <c r="M290" s="94"/>
      <c r="N290" s="95"/>
      <c r="O290" s="95"/>
      <c r="P290" s="96">
        <f>SUM(P291:P297)</f>
        <v>27.996824000000004</v>
      </c>
      <c r="Q290" s="95"/>
      <c r="R290" s="96">
        <f>SUM(R291:R297)</f>
        <v>0</v>
      </c>
      <c r="S290" s="95"/>
      <c r="T290" s="97">
        <f>SUM(T291:T297)</f>
        <v>0</v>
      </c>
      <c r="AR290" s="91" t="s">
        <v>5</v>
      </c>
      <c r="AT290" s="98" t="s">
        <v>89</v>
      </c>
      <c r="AU290" s="98" t="s">
        <v>92</v>
      </c>
      <c r="AY290" s="91" t="s">
        <v>93</v>
      </c>
      <c r="BK290" s="99">
        <f>SUM(BK291:BK297)</f>
        <v>0</v>
      </c>
    </row>
    <row r="291" spans="1:65" s="19" customFormat="1" ht="24.2" customHeight="1" x14ac:dyDescent="0.2">
      <c r="A291" s="14"/>
      <c r="B291" s="102"/>
      <c r="C291" s="103" t="s">
        <v>322</v>
      </c>
      <c r="D291" s="103" t="s">
        <v>96</v>
      </c>
      <c r="E291" s="104" t="s">
        <v>323</v>
      </c>
      <c r="F291" s="105" t="s">
        <v>324</v>
      </c>
      <c r="G291" s="106" t="s">
        <v>3</v>
      </c>
      <c r="H291" s="107">
        <v>411.71800000000002</v>
      </c>
      <c r="I291" s="107"/>
      <c r="J291" s="108">
        <f>ROUND(I291*H291,2)</f>
        <v>0</v>
      </c>
      <c r="K291" s="109"/>
      <c r="L291" s="15"/>
      <c r="M291" s="110" t="s">
        <v>25</v>
      </c>
      <c r="N291" s="111"/>
      <c r="O291" s="112">
        <v>6.8000000000000005E-2</v>
      </c>
      <c r="P291" s="112">
        <f>O291*H291</f>
        <v>27.996824000000004</v>
      </c>
      <c r="Q291" s="112">
        <v>0</v>
      </c>
      <c r="R291" s="112">
        <f>Q291*H291</f>
        <v>0</v>
      </c>
      <c r="S291" s="112">
        <v>0</v>
      </c>
      <c r="T291" s="113">
        <f>S291*H291</f>
        <v>0</v>
      </c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R291" s="114" t="s">
        <v>193</v>
      </c>
      <c r="AT291" s="114" t="s">
        <v>96</v>
      </c>
      <c r="AU291" s="114" t="s">
        <v>5</v>
      </c>
      <c r="AY291" s="4" t="s">
        <v>93</v>
      </c>
      <c r="BE291" s="115">
        <f>IF(N291="základná",J291,0)</f>
        <v>0</v>
      </c>
      <c r="BF291" s="115">
        <f>IF(N291="znížená",J291,0)</f>
        <v>0</v>
      </c>
      <c r="BG291" s="115">
        <f>IF(N291="zákl. prenesená",J291,0)</f>
        <v>0</v>
      </c>
      <c r="BH291" s="115">
        <f>IF(N291="zníž. prenesená",J291,0)</f>
        <v>0</v>
      </c>
      <c r="BI291" s="115">
        <f>IF(N291="nulová",J291,0)</f>
        <v>0</v>
      </c>
      <c r="BJ291" s="4" t="s">
        <v>5</v>
      </c>
      <c r="BK291" s="115">
        <f>ROUND(I291*H291,2)</f>
        <v>0</v>
      </c>
      <c r="BL291" s="4" t="s">
        <v>193</v>
      </c>
      <c r="BM291" s="114" t="s">
        <v>325</v>
      </c>
    </row>
    <row r="292" spans="1:65" s="116" customFormat="1" x14ac:dyDescent="0.2">
      <c r="B292" s="117"/>
      <c r="D292" s="118" t="s">
        <v>101</v>
      </c>
      <c r="E292" s="119" t="s">
        <v>25</v>
      </c>
      <c r="F292" s="120" t="s">
        <v>326</v>
      </c>
      <c r="H292" s="121">
        <v>174.24</v>
      </c>
      <c r="L292" s="117"/>
      <c r="M292" s="122"/>
      <c r="N292" s="123"/>
      <c r="O292" s="123"/>
      <c r="P292" s="123"/>
      <c r="Q292" s="123"/>
      <c r="R292" s="123"/>
      <c r="S292" s="123"/>
      <c r="T292" s="124"/>
      <c r="AT292" s="119" t="s">
        <v>101</v>
      </c>
      <c r="AU292" s="119" t="s">
        <v>5</v>
      </c>
      <c r="AV292" s="116" t="s">
        <v>5</v>
      </c>
      <c r="AW292" s="116" t="s">
        <v>103</v>
      </c>
      <c r="AX292" s="116" t="s">
        <v>6</v>
      </c>
      <c r="AY292" s="119" t="s">
        <v>93</v>
      </c>
    </row>
    <row r="293" spans="1:65" s="116" customFormat="1" x14ac:dyDescent="0.2">
      <c r="B293" s="117"/>
      <c r="D293" s="118" t="s">
        <v>101</v>
      </c>
      <c r="E293" s="119" t="s">
        <v>25</v>
      </c>
      <c r="F293" s="120" t="s">
        <v>327</v>
      </c>
      <c r="H293" s="121">
        <v>109.47799999999999</v>
      </c>
      <c r="L293" s="117"/>
      <c r="M293" s="122"/>
      <c r="N293" s="123"/>
      <c r="O293" s="123"/>
      <c r="P293" s="123"/>
      <c r="Q293" s="123"/>
      <c r="R293" s="123"/>
      <c r="S293" s="123"/>
      <c r="T293" s="124"/>
      <c r="AT293" s="119" t="s">
        <v>101</v>
      </c>
      <c r="AU293" s="119" t="s">
        <v>5</v>
      </c>
      <c r="AV293" s="116" t="s">
        <v>5</v>
      </c>
      <c r="AW293" s="116" t="s">
        <v>103</v>
      </c>
      <c r="AX293" s="116" t="s">
        <v>6</v>
      </c>
      <c r="AY293" s="119" t="s">
        <v>93</v>
      </c>
    </row>
    <row r="294" spans="1:65" s="133" customFormat="1" x14ac:dyDescent="0.2">
      <c r="B294" s="134"/>
      <c r="D294" s="118" t="s">
        <v>101</v>
      </c>
      <c r="E294" s="135" t="s">
        <v>25</v>
      </c>
      <c r="F294" s="136" t="s">
        <v>125</v>
      </c>
      <c r="H294" s="137">
        <v>283.71800000000002</v>
      </c>
      <c r="L294" s="134"/>
      <c r="M294" s="138"/>
      <c r="N294" s="139"/>
      <c r="O294" s="139"/>
      <c r="P294" s="139"/>
      <c r="Q294" s="139"/>
      <c r="R294" s="139"/>
      <c r="S294" s="139"/>
      <c r="T294" s="140"/>
      <c r="AT294" s="135" t="s">
        <v>101</v>
      </c>
      <c r="AU294" s="135" t="s">
        <v>5</v>
      </c>
      <c r="AV294" s="133" t="s">
        <v>110</v>
      </c>
      <c r="AW294" s="133" t="s">
        <v>103</v>
      </c>
      <c r="AX294" s="133" t="s">
        <v>6</v>
      </c>
      <c r="AY294" s="135" t="s">
        <v>93</v>
      </c>
    </row>
    <row r="295" spans="1:65" s="116" customFormat="1" x14ac:dyDescent="0.2">
      <c r="B295" s="117"/>
      <c r="D295" s="118" t="s">
        <v>101</v>
      </c>
      <c r="E295" s="119" t="s">
        <v>25</v>
      </c>
      <c r="F295" s="120" t="s">
        <v>328</v>
      </c>
      <c r="H295" s="121">
        <v>128</v>
      </c>
      <c r="L295" s="117"/>
      <c r="M295" s="122"/>
      <c r="N295" s="123"/>
      <c r="O295" s="123"/>
      <c r="P295" s="123"/>
      <c r="Q295" s="123"/>
      <c r="R295" s="123"/>
      <c r="S295" s="123"/>
      <c r="T295" s="124"/>
      <c r="AT295" s="119" t="s">
        <v>101</v>
      </c>
      <c r="AU295" s="119" t="s">
        <v>5</v>
      </c>
      <c r="AV295" s="116" t="s">
        <v>5</v>
      </c>
      <c r="AW295" s="116" t="s">
        <v>103</v>
      </c>
      <c r="AX295" s="116" t="s">
        <v>6</v>
      </c>
      <c r="AY295" s="119" t="s">
        <v>93</v>
      </c>
    </row>
    <row r="296" spans="1:65" s="133" customFormat="1" x14ac:dyDescent="0.2">
      <c r="B296" s="134"/>
      <c r="D296" s="118" t="s">
        <v>101</v>
      </c>
      <c r="E296" s="135" t="s">
        <v>25</v>
      </c>
      <c r="F296" s="136" t="s">
        <v>125</v>
      </c>
      <c r="H296" s="137">
        <v>128</v>
      </c>
      <c r="L296" s="134"/>
      <c r="M296" s="138"/>
      <c r="N296" s="139"/>
      <c r="O296" s="139"/>
      <c r="P296" s="139"/>
      <c r="Q296" s="139"/>
      <c r="R296" s="139"/>
      <c r="S296" s="139"/>
      <c r="T296" s="140"/>
      <c r="AT296" s="135" t="s">
        <v>101</v>
      </c>
      <c r="AU296" s="135" t="s">
        <v>5</v>
      </c>
      <c r="AV296" s="133" t="s">
        <v>110</v>
      </c>
      <c r="AW296" s="133" t="s">
        <v>103</v>
      </c>
      <c r="AX296" s="133" t="s">
        <v>6</v>
      </c>
      <c r="AY296" s="135" t="s">
        <v>93</v>
      </c>
    </row>
    <row r="297" spans="1:65" s="125" customFormat="1" x14ac:dyDescent="0.2">
      <c r="B297" s="126"/>
      <c r="D297" s="118" t="s">
        <v>101</v>
      </c>
      <c r="E297" s="127" t="s">
        <v>25</v>
      </c>
      <c r="F297" s="128" t="s">
        <v>106</v>
      </c>
      <c r="H297" s="129">
        <v>411.71800000000002</v>
      </c>
      <c r="L297" s="126"/>
      <c r="M297" s="130"/>
      <c r="N297" s="131"/>
      <c r="O297" s="131"/>
      <c r="P297" s="131"/>
      <c r="Q297" s="131"/>
      <c r="R297" s="131"/>
      <c r="S297" s="131"/>
      <c r="T297" s="132"/>
      <c r="AT297" s="127" t="s">
        <v>101</v>
      </c>
      <c r="AU297" s="127" t="s">
        <v>5</v>
      </c>
      <c r="AV297" s="125" t="s">
        <v>99</v>
      </c>
      <c r="AW297" s="125" t="s">
        <v>103</v>
      </c>
      <c r="AX297" s="125" t="s">
        <v>92</v>
      </c>
      <c r="AY297" s="127" t="s">
        <v>93</v>
      </c>
    </row>
    <row r="298" spans="1:65" s="89" customFormat="1" ht="22.9" customHeight="1" x14ac:dyDescent="0.2">
      <c r="B298" s="90"/>
      <c r="D298" s="91" t="s">
        <v>89</v>
      </c>
      <c r="E298" s="100" t="s">
        <v>329</v>
      </c>
      <c r="F298" s="100" t="s">
        <v>330</v>
      </c>
      <c r="J298" s="101">
        <f>BK298</f>
        <v>0</v>
      </c>
      <c r="L298" s="90"/>
      <c r="M298" s="94"/>
      <c r="N298" s="95"/>
      <c r="O298" s="95"/>
      <c r="P298" s="96">
        <f>SUM(P299:P331)</f>
        <v>84.127375999999998</v>
      </c>
      <c r="Q298" s="95"/>
      <c r="R298" s="96">
        <f>SUM(R299:R331)</f>
        <v>0</v>
      </c>
      <c r="S298" s="95"/>
      <c r="T298" s="97">
        <f>SUM(T299:T331)</f>
        <v>0.43514159999999996</v>
      </c>
      <c r="AR298" s="91" t="s">
        <v>5</v>
      </c>
      <c r="AT298" s="98" t="s">
        <v>89</v>
      </c>
      <c r="AU298" s="98" t="s">
        <v>92</v>
      </c>
      <c r="AY298" s="91" t="s">
        <v>93</v>
      </c>
      <c r="BK298" s="99">
        <f>SUM(BK299:BK331)</f>
        <v>0</v>
      </c>
    </row>
    <row r="299" spans="1:65" s="19" customFormat="1" ht="24.2" customHeight="1" x14ac:dyDescent="0.2">
      <c r="A299" s="14"/>
      <c r="B299" s="102"/>
      <c r="C299" s="103" t="s">
        <v>331</v>
      </c>
      <c r="D299" s="103" t="s">
        <v>96</v>
      </c>
      <c r="E299" s="104" t="s">
        <v>332</v>
      </c>
      <c r="F299" s="105" t="s">
        <v>333</v>
      </c>
      <c r="G299" s="106" t="s">
        <v>3</v>
      </c>
      <c r="H299" s="107">
        <v>1450.472</v>
      </c>
      <c r="I299" s="107"/>
      <c r="J299" s="108">
        <f>ROUND(I299*H299,2)</f>
        <v>0</v>
      </c>
      <c r="K299" s="109"/>
      <c r="L299" s="15"/>
      <c r="M299" s="110" t="s">
        <v>25</v>
      </c>
      <c r="N299" s="111"/>
      <c r="O299" s="112">
        <v>5.8000000000000003E-2</v>
      </c>
      <c r="P299" s="112">
        <f>O299*H299</f>
        <v>84.127375999999998</v>
      </c>
      <c r="Q299" s="112">
        <v>0</v>
      </c>
      <c r="R299" s="112">
        <f>Q299*H299</f>
        <v>0</v>
      </c>
      <c r="S299" s="112">
        <v>2.9999999999999997E-4</v>
      </c>
      <c r="T299" s="113">
        <f>S299*H299</f>
        <v>0.43514159999999996</v>
      </c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R299" s="114" t="s">
        <v>193</v>
      </c>
      <c r="AT299" s="114" t="s">
        <v>96</v>
      </c>
      <c r="AU299" s="114" t="s">
        <v>5</v>
      </c>
      <c r="AY299" s="4" t="s">
        <v>93</v>
      </c>
      <c r="BE299" s="115">
        <f>IF(N299="základná",J299,0)</f>
        <v>0</v>
      </c>
      <c r="BF299" s="115">
        <f>IF(N299="znížená",J299,0)</f>
        <v>0</v>
      </c>
      <c r="BG299" s="115">
        <f>IF(N299="zákl. prenesená",J299,0)</f>
        <v>0</v>
      </c>
      <c r="BH299" s="115">
        <f>IF(N299="zníž. prenesená",J299,0)</f>
        <v>0</v>
      </c>
      <c r="BI299" s="115">
        <f>IF(N299="nulová",J299,0)</f>
        <v>0</v>
      </c>
      <c r="BJ299" s="4" t="s">
        <v>5</v>
      </c>
      <c r="BK299" s="115">
        <f>ROUND(I299*H299,2)</f>
        <v>0</v>
      </c>
      <c r="BL299" s="4" t="s">
        <v>193</v>
      </c>
      <c r="BM299" s="114" t="s">
        <v>334</v>
      </c>
    </row>
    <row r="300" spans="1:65" s="146" customFormat="1" x14ac:dyDescent="0.2">
      <c r="B300" s="147"/>
      <c r="D300" s="118" t="s">
        <v>101</v>
      </c>
      <c r="E300" s="148" t="s">
        <v>25</v>
      </c>
      <c r="F300" s="149" t="s">
        <v>335</v>
      </c>
      <c r="H300" s="148" t="s">
        <v>25</v>
      </c>
      <c r="L300" s="147"/>
      <c r="M300" s="150"/>
      <c r="N300" s="151"/>
      <c r="O300" s="151"/>
      <c r="P300" s="151"/>
      <c r="Q300" s="151"/>
      <c r="R300" s="151"/>
      <c r="S300" s="151"/>
      <c r="T300" s="152"/>
      <c r="AT300" s="148" t="s">
        <v>101</v>
      </c>
      <c r="AU300" s="148" t="s">
        <v>5</v>
      </c>
      <c r="AV300" s="146" t="s">
        <v>92</v>
      </c>
      <c r="AW300" s="146" t="s">
        <v>103</v>
      </c>
      <c r="AX300" s="146" t="s">
        <v>6</v>
      </c>
      <c r="AY300" s="148" t="s">
        <v>93</v>
      </c>
    </row>
    <row r="301" spans="1:65" s="116" customFormat="1" ht="22.5" x14ac:dyDescent="0.2">
      <c r="B301" s="117"/>
      <c r="D301" s="118" t="s">
        <v>101</v>
      </c>
      <c r="E301" s="119" t="s">
        <v>25</v>
      </c>
      <c r="F301" s="120" t="s">
        <v>336</v>
      </c>
      <c r="H301" s="121">
        <v>160.042</v>
      </c>
      <c r="L301" s="117"/>
      <c r="M301" s="122"/>
      <c r="N301" s="123"/>
      <c r="O301" s="123"/>
      <c r="P301" s="123"/>
      <c r="Q301" s="123"/>
      <c r="R301" s="123"/>
      <c r="S301" s="123"/>
      <c r="T301" s="124"/>
      <c r="AT301" s="119" t="s">
        <v>101</v>
      </c>
      <c r="AU301" s="119" t="s">
        <v>5</v>
      </c>
      <c r="AV301" s="116" t="s">
        <v>5</v>
      </c>
      <c r="AW301" s="116" t="s">
        <v>103</v>
      </c>
      <c r="AX301" s="116" t="s">
        <v>6</v>
      </c>
      <c r="AY301" s="119" t="s">
        <v>93</v>
      </c>
    </row>
    <row r="302" spans="1:65" s="116" customFormat="1" ht="22.5" x14ac:dyDescent="0.2">
      <c r="B302" s="117"/>
      <c r="D302" s="118" t="s">
        <v>101</v>
      </c>
      <c r="E302" s="119" t="s">
        <v>25</v>
      </c>
      <c r="F302" s="120" t="s">
        <v>337</v>
      </c>
      <c r="H302" s="121">
        <v>276.20499999999998</v>
      </c>
      <c r="L302" s="117"/>
      <c r="M302" s="122"/>
      <c r="N302" s="123"/>
      <c r="O302" s="123"/>
      <c r="P302" s="123"/>
      <c r="Q302" s="123"/>
      <c r="R302" s="123"/>
      <c r="S302" s="123"/>
      <c r="T302" s="124"/>
      <c r="AT302" s="119" t="s">
        <v>101</v>
      </c>
      <c r="AU302" s="119" t="s">
        <v>5</v>
      </c>
      <c r="AV302" s="116" t="s">
        <v>5</v>
      </c>
      <c r="AW302" s="116" t="s">
        <v>103</v>
      </c>
      <c r="AX302" s="116" t="s">
        <v>6</v>
      </c>
      <c r="AY302" s="119" t="s">
        <v>93</v>
      </c>
    </row>
    <row r="303" spans="1:65" s="116" customFormat="1" x14ac:dyDescent="0.2">
      <c r="B303" s="117"/>
      <c r="D303" s="118" t="s">
        <v>101</v>
      </c>
      <c r="E303" s="119" t="s">
        <v>25</v>
      </c>
      <c r="F303" s="120" t="s">
        <v>338</v>
      </c>
      <c r="H303" s="121">
        <v>25.364000000000001</v>
      </c>
      <c r="L303" s="117"/>
      <c r="M303" s="122"/>
      <c r="N303" s="123"/>
      <c r="O303" s="123"/>
      <c r="P303" s="123"/>
      <c r="Q303" s="123"/>
      <c r="R303" s="123"/>
      <c r="S303" s="123"/>
      <c r="T303" s="124"/>
      <c r="AT303" s="119" t="s">
        <v>101</v>
      </c>
      <c r="AU303" s="119" t="s">
        <v>5</v>
      </c>
      <c r="AV303" s="116" t="s">
        <v>5</v>
      </c>
      <c r="AW303" s="116" t="s">
        <v>103</v>
      </c>
      <c r="AX303" s="116" t="s">
        <v>6</v>
      </c>
      <c r="AY303" s="119" t="s">
        <v>93</v>
      </c>
    </row>
    <row r="304" spans="1:65" s="116" customFormat="1" x14ac:dyDescent="0.2">
      <c r="B304" s="117"/>
      <c r="D304" s="118" t="s">
        <v>101</v>
      </c>
      <c r="E304" s="119" t="s">
        <v>25</v>
      </c>
      <c r="F304" s="120" t="s">
        <v>339</v>
      </c>
      <c r="H304" s="121">
        <v>15.002000000000001</v>
      </c>
      <c r="L304" s="117"/>
      <c r="M304" s="122"/>
      <c r="N304" s="123"/>
      <c r="O304" s="123"/>
      <c r="P304" s="123"/>
      <c r="Q304" s="123"/>
      <c r="R304" s="123"/>
      <c r="S304" s="123"/>
      <c r="T304" s="124"/>
      <c r="AT304" s="119" t="s">
        <v>101</v>
      </c>
      <c r="AU304" s="119" t="s">
        <v>5</v>
      </c>
      <c r="AV304" s="116" t="s">
        <v>5</v>
      </c>
      <c r="AW304" s="116" t="s">
        <v>103</v>
      </c>
      <c r="AX304" s="116" t="s">
        <v>6</v>
      </c>
      <c r="AY304" s="119" t="s">
        <v>93</v>
      </c>
    </row>
    <row r="305" spans="2:51" s="116" customFormat="1" x14ac:dyDescent="0.2">
      <c r="B305" s="117"/>
      <c r="D305" s="118" t="s">
        <v>101</v>
      </c>
      <c r="E305" s="119" t="s">
        <v>25</v>
      </c>
      <c r="F305" s="120" t="s">
        <v>340</v>
      </c>
      <c r="H305" s="121">
        <v>35.591999999999999</v>
      </c>
      <c r="L305" s="117"/>
      <c r="M305" s="122"/>
      <c r="N305" s="123"/>
      <c r="O305" s="123"/>
      <c r="P305" s="123"/>
      <c r="Q305" s="123"/>
      <c r="R305" s="123"/>
      <c r="S305" s="123"/>
      <c r="T305" s="124"/>
      <c r="AT305" s="119" t="s">
        <v>101</v>
      </c>
      <c r="AU305" s="119" t="s">
        <v>5</v>
      </c>
      <c r="AV305" s="116" t="s">
        <v>5</v>
      </c>
      <c r="AW305" s="116" t="s">
        <v>103</v>
      </c>
      <c r="AX305" s="116" t="s">
        <v>6</v>
      </c>
      <c r="AY305" s="119" t="s">
        <v>93</v>
      </c>
    </row>
    <row r="306" spans="2:51" s="116" customFormat="1" x14ac:dyDescent="0.2">
      <c r="B306" s="117"/>
      <c r="D306" s="118" t="s">
        <v>101</v>
      </c>
      <c r="E306" s="119" t="s">
        <v>25</v>
      </c>
      <c r="F306" s="120" t="s">
        <v>341</v>
      </c>
      <c r="H306" s="121">
        <v>39.942</v>
      </c>
      <c r="L306" s="117"/>
      <c r="M306" s="122"/>
      <c r="N306" s="123"/>
      <c r="O306" s="123"/>
      <c r="P306" s="123"/>
      <c r="Q306" s="123"/>
      <c r="R306" s="123"/>
      <c r="S306" s="123"/>
      <c r="T306" s="124"/>
      <c r="AT306" s="119" t="s">
        <v>101</v>
      </c>
      <c r="AU306" s="119" t="s">
        <v>5</v>
      </c>
      <c r="AV306" s="116" t="s">
        <v>5</v>
      </c>
      <c r="AW306" s="116" t="s">
        <v>103</v>
      </c>
      <c r="AX306" s="116" t="s">
        <v>6</v>
      </c>
      <c r="AY306" s="119" t="s">
        <v>93</v>
      </c>
    </row>
    <row r="307" spans="2:51" s="116" customFormat="1" x14ac:dyDescent="0.2">
      <c r="B307" s="117"/>
      <c r="D307" s="118" t="s">
        <v>101</v>
      </c>
      <c r="E307" s="119" t="s">
        <v>25</v>
      </c>
      <c r="F307" s="120" t="s">
        <v>342</v>
      </c>
      <c r="H307" s="121">
        <v>20.652999999999999</v>
      </c>
      <c r="L307" s="117"/>
      <c r="M307" s="122"/>
      <c r="N307" s="123"/>
      <c r="O307" s="123"/>
      <c r="P307" s="123"/>
      <c r="Q307" s="123"/>
      <c r="R307" s="123"/>
      <c r="S307" s="123"/>
      <c r="T307" s="124"/>
      <c r="AT307" s="119" t="s">
        <v>101</v>
      </c>
      <c r="AU307" s="119" t="s">
        <v>5</v>
      </c>
      <c r="AV307" s="116" t="s">
        <v>5</v>
      </c>
      <c r="AW307" s="116" t="s">
        <v>103</v>
      </c>
      <c r="AX307" s="116" t="s">
        <v>6</v>
      </c>
      <c r="AY307" s="119" t="s">
        <v>93</v>
      </c>
    </row>
    <row r="308" spans="2:51" s="116" customFormat="1" x14ac:dyDescent="0.2">
      <c r="B308" s="117"/>
      <c r="D308" s="118" t="s">
        <v>101</v>
      </c>
      <c r="E308" s="119" t="s">
        <v>25</v>
      </c>
      <c r="F308" s="120" t="s">
        <v>343</v>
      </c>
      <c r="H308" s="121">
        <v>40.585000000000001</v>
      </c>
      <c r="L308" s="117"/>
      <c r="M308" s="122"/>
      <c r="N308" s="123"/>
      <c r="O308" s="123"/>
      <c r="P308" s="123"/>
      <c r="Q308" s="123"/>
      <c r="R308" s="123"/>
      <c r="S308" s="123"/>
      <c r="T308" s="124"/>
      <c r="AT308" s="119" t="s">
        <v>101</v>
      </c>
      <c r="AU308" s="119" t="s">
        <v>5</v>
      </c>
      <c r="AV308" s="116" t="s">
        <v>5</v>
      </c>
      <c r="AW308" s="116" t="s">
        <v>103</v>
      </c>
      <c r="AX308" s="116" t="s">
        <v>6</v>
      </c>
      <c r="AY308" s="119" t="s">
        <v>93</v>
      </c>
    </row>
    <row r="309" spans="2:51" s="116" customFormat="1" x14ac:dyDescent="0.2">
      <c r="B309" s="117"/>
      <c r="D309" s="118" t="s">
        <v>101</v>
      </c>
      <c r="E309" s="119" t="s">
        <v>25</v>
      </c>
      <c r="F309" s="120" t="s">
        <v>344</v>
      </c>
      <c r="H309" s="121">
        <v>33.94</v>
      </c>
      <c r="L309" s="117"/>
      <c r="M309" s="122"/>
      <c r="N309" s="123"/>
      <c r="O309" s="123"/>
      <c r="P309" s="123"/>
      <c r="Q309" s="123"/>
      <c r="R309" s="123"/>
      <c r="S309" s="123"/>
      <c r="T309" s="124"/>
      <c r="AT309" s="119" t="s">
        <v>101</v>
      </c>
      <c r="AU309" s="119" t="s">
        <v>5</v>
      </c>
      <c r="AV309" s="116" t="s">
        <v>5</v>
      </c>
      <c r="AW309" s="116" t="s">
        <v>103</v>
      </c>
      <c r="AX309" s="116" t="s">
        <v>6</v>
      </c>
      <c r="AY309" s="119" t="s">
        <v>93</v>
      </c>
    </row>
    <row r="310" spans="2:51" s="116" customFormat="1" x14ac:dyDescent="0.2">
      <c r="B310" s="117"/>
      <c r="D310" s="118" t="s">
        <v>101</v>
      </c>
      <c r="E310" s="119" t="s">
        <v>25</v>
      </c>
      <c r="F310" s="120" t="s">
        <v>345</v>
      </c>
      <c r="H310" s="121">
        <v>20.231999999999999</v>
      </c>
      <c r="L310" s="117"/>
      <c r="M310" s="122"/>
      <c r="N310" s="123"/>
      <c r="O310" s="123"/>
      <c r="P310" s="123"/>
      <c r="Q310" s="123"/>
      <c r="R310" s="123"/>
      <c r="S310" s="123"/>
      <c r="T310" s="124"/>
      <c r="AT310" s="119" t="s">
        <v>101</v>
      </c>
      <c r="AU310" s="119" t="s">
        <v>5</v>
      </c>
      <c r="AV310" s="116" t="s">
        <v>5</v>
      </c>
      <c r="AW310" s="116" t="s">
        <v>103</v>
      </c>
      <c r="AX310" s="116" t="s">
        <v>6</v>
      </c>
      <c r="AY310" s="119" t="s">
        <v>93</v>
      </c>
    </row>
    <row r="311" spans="2:51" s="116" customFormat="1" x14ac:dyDescent="0.2">
      <c r="B311" s="117"/>
      <c r="D311" s="118" t="s">
        <v>101</v>
      </c>
      <c r="E311" s="119" t="s">
        <v>25</v>
      </c>
      <c r="F311" s="120" t="s">
        <v>346</v>
      </c>
      <c r="H311" s="121">
        <v>32.78</v>
      </c>
      <c r="L311" s="117"/>
      <c r="M311" s="122"/>
      <c r="N311" s="123"/>
      <c r="O311" s="123"/>
      <c r="P311" s="123"/>
      <c r="Q311" s="123"/>
      <c r="R311" s="123"/>
      <c r="S311" s="123"/>
      <c r="T311" s="124"/>
      <c r="AT311" s="119" t="s">
        <v>101</v>
      </c>
      <c r="AU311" s="119" t="s">
        <v>5</v>
      </c>
      <c r="AV311" s="116" t="s">
        <v>5</v>
      </c>
      <c r="AW311" s="116" t="s">
        <v>103</v>
      </c>
      <c r="AX311" s="116" t="s">
        <v>6</v>
      </c>
      <c r="AY311" s="119" t="s">
        <v>93</v>
      </c>
    </row>
    <row r="312" spans="2:51" s="116" customFormat="1" x14ac:dyDescent="0.2">
      <c r="B312" s="117"/>
      <c r="D312" s="118" t="s">
        <v>101</v>
      </c>
      <c r="E312" s="119" t="s">
        <v>25</v>
      </c>
      <c r="F312" s="120" t="s">
        <v>347</v>
      </c>
      <c r="H312" s="121">
        <v>30.210999999999999</v>
      </c>
      <c r="L312" s="117"/>
      <c r="M312" s="122"/>
      <c r="N312" s="123"/>
      <c r="O312" s="123"/>
      <c r="P312" s="123"/>
      <c r="Q312" s="123"/>
      <c r="R312" s="123"/>
      <c r="S312" s="123"/>
      <c r="T312" s="124"/>
      <c r="AT312" s="119" t="s">
        <v>101</v>
      </c>
      <c r="AU312" s="119" t="s">
        <v>5</v>
      </c>
      <c r="AV312" s="116" t="s">
        <v>5</v>
      </c>
      <c r="AW312" s="116" t="s">
        <v>103</v>
      </c>
      <c r="AX312" s="116" t="s">
        <v>6</v>
      </c>
      <c r="AY312" s="119" t="s">
        <v>93</v>
      </c>
    </row>
    <row r="313" spans="2:51" s="116" customFormat="1" x14ac:dyDescent="0.2">
      <c r="B313" s="117"/>
      <c r="D313" s="118" t="s">
        <v>101</v>
      </c>
      <c r="E313" s="119" t="s">
        <v>25</v>
      </c>
      <c r="F313" s="120" t="s">
        <v>348</v>
      </c>
      <c r="H313" s="121">
        <v>27.451000000000001</v>
      </c>
      <c r="L313" s="117"/>
      <c r="M313" s="122"/>
      <c r="N313" s="123"/>
      <c r="O313" s="123"/>
      <c r="P313" s="123"/>
      <c r="Q313" s="123"/>
      <c r="R313" s="123"/>
      <c r="S313" s="123"/>
      <c r="T313" s="124"/>
      <c r="AT313" s="119" t="s">
        <v>101</v>
      </c>
      <c r="AU313" s="119" t="s">
        <v>5</v>
      </c>
      <c r="AV313" s="116" t="s">
        <v>5</v>
      </c>
      <c r="AW313" s="116" t="s">
        <v>103</v>
      </c>
      <c r="AX313" s="116" t="s">
        <v>6</v>
      </c>
      <c r="AY313" s="119" t="s">
        <v>93</v>
      </c>
    </row>
    <row r="314" spans="2:51" s="116" customFormat="1" x14ac:dyDescent="0.2">
      <c r="B314" s="117"/>
      <c r="D314" s="118" t="s">
        <v>101</v>
      </c>
      <c r="E314" s="119" t="s">
        <v>25</v>
      </c>
      <c r="F314" s="120" t="s">
        <v>349</v>
      </c>
      <c r="H314" s="121">
        <v>60.774000000000001</v>
      </c>
      <c r="L314" s="117"/>
      <c r="M314" s="122"/>
      <c r="N314" s="123"/>
      <c r="O314" s="123"/>
      <c r="P314" s="123"/>
      <c r="Q314" s="123"/>
      <c r="R314" s="123"/>
      <c r="S314" s="123"/>
      <c r="T314" s="124"/>
      <c r="AT314" s="119" t="s">
        <v>101</v>
      </c>
      <c r="AU314" s="119" t="s">
        <v>5</v>
      </c>
      <c r="AV314" s="116" t="s">
        <v>5</v>
      </c>
      <c r="AW314" s="116" t="s">
        <v>103</v>
      </c>
      <c r="AX314" s="116" t="s">
        <v>6</v>
      </c>
      <c r="AY314" s="119" t="s">
        <v>93</v>
      </c>
    </row>
    <row r="315" spans="2:51" s="116" customFormat="1" x14ac:dyDescent="0.2">
      <c r="B315" s="117"/>
      <c r="D315" s="118" t="s">
        <v>101</v>
      </c>
      <c r="E315" s="119" t="s">
        <v>25</v>
      </c>
      <c r="F315" s="120" t="s">
        <v>350</v>
      </c>
      <c r="H315" s="121">
        <v>45.576000000000001</v>
      </c>
      <c r="L315" s="117"/>
      <c r="M315" s="122"/>
      <c r="N315" s="123"/>
      <c r="O315" s="123"/>
      <c r="P315" s="123"/>
      <c r="Q315" s="123"/>
      <c r="R315" s="123"/>
      <c r="S315" s="123"/>
      <c r="T315" s="124"/>
      <c r="AT315" s="119" t="s">
        <v>101</v>
      </c>
      <c r="AU315" s="119" t="s">
        <v>5</v>
      </c>
      <c r="AV315" s="116" t="s">
        <v>5</v>
      </c>
      <c r="AW315" s="116" t="s">
        <v>103</v>
      </c>
      <c r="AX315" s="116" t="s">
        <v>6</v>
      </c>
      <c r="AY315" s="119" t="s">
        <v>93</v>
      </c>
    </row>
    <row r="316" spans="2:51" s="116" customFormat="1" x14ac:dyDescent="0.2">
      <c r="B316" s="117"/>
      <c r="D316" s="118" t="s">
        <v>101</v>
      </c>
      <c r="E316" s="119" t="s">
        <v>25</v>
      </c>
      <c r="F316" s="120" t="s">
        <v>351</v>
      </c>
      <c r="H316" s="121">
        <v>13.44</v>
      </c>
      <c r="L316" s="117"/>
      <c r="M316" s="122"/>
      <c r="N316" s="123"/>
      <c r="O316" s="123"/>
      <c r="P316" s="123"/>
      <c r="Q316" s="123"/>
      <c r="R316" s="123"/>
      <c r="S316" s="123"/>
      <c r="T316" s="124"/>
      <c r="AT316" s="119" t="s">
        <v>101</v>
      </c>
      <c r="AU316" s="119" t="s">
        <v>5</v>
      </c>
      <c r="AV316" s="116" t="s">
        <v>5</v>
      </c>
      <c r="AW316" s="116" t="s">
        <v>103</v>
      </c>
      <c r="AX316" s="116" t="s">
        <v>6</v>
      </c>
      <c r="AY316" s="119" t="s">
        <v>93</v>
      </c>
    </row>
    <row r="317" spans="2:51" s="116" customFormat="1" x14ac:dyDescent="0.2">
      <c r="B317" s="117"/>
      <c r="D317" s="118" t="s">
        <v>101</v>
      </c>
      <c r="E317" s="119" t="s">
        <v>25</v>
      </c>
      <c r="F317" s="120" t="s">
        <v>352</v>
      </c>
      <c r="H317" s="121">
        <v>35.33</v>
      </c>
      <c r="L317" s="117"/>
      <c r="M317" s="122"/>
      <c r="N317" s="123"/>
      <c r="O317" s="123"/>
      <c r="P317" s="123"/>
      <c r="Q317" s="123"/>
      <c r="R317" s="123"/>
      <c r="S317" s="123"/>
      <c r="T317" s="124"/>
      <c r="AT317" s="119" t="s">
        <v>101</v>
      </c>
      <c r="AU317" s="119" t="s">
        <v>5</v>
      </c>
      <c r="AV317" s="116" t="s">
        <v>5</v>
      </c>
      <c r="AW317" s="116" t="s">
        <v>103</v>
      </c>
      <c r="AX317" s="116" t="s">
        <v>6</v>
      </c>
      <c r="AY317" s="119" t="s">
        <v>93</v>
      </c>
    </row>
    <row r="318" spans="2:51" s="116" customFormat="1" x14ac:dyDescent="0.2">
      <c r="B318" s="117"/>
      <c r="D318" s="118" t="s">
        <v>101</v>
      </c>
      <c r="E318" s="119" t="s">
        <v>25</v>
      </c>
      <c r="F318" s="120" t="s">
        <v>353</v>
      </c>
      <c r="H318" s="121">
        <v>27.335000000000001</v>
      </c>
      <c r="L318" s="117"/>
      <c r="M318" s="122"/>
      <c r="N318" s="123"/>
      <c r="O318" s="123"/>
      <c r="P318" s="123"/>
      <c r="Q318" s="123"/>
      <c r="R318" s="123"/>
      <c r="S318" s="123"/>
      <c r="T318" s="124"/>
      <c r="AT318" s="119" t="s">
        <v>101</v>
      </c>
      <c r="AU318" s="119" t="s">
        <v>5</v>
      </c>
      <c r="AV318" s="116" t="s">
        <v>5</v>
      </c>
      <c r="AW318" s="116" t="s">
        <v>103</v>
      </c>
      <c r="AX318" s="116" t="s">
        <v>6</v>
      </c>
      <c r="AY318" s="119" t="s">
        <v>93</v>
      </c>
    </row>
    <row r="319" spans="2:51" s="116" customFormat="1" x14ac:dyDescent="0.2">
      <c r="B319" s="117"/>
      <c r="D319" s="118" t="s">
        <v>101</v>
      </c>
      <c r="E319" s="119" t="s">
        <v>25</v>
      </c>
      <c r="F319" s="120" t="s">
        <v>354</v>
      </c>
      <c r="H319" s="121">
        <v>-82.24</v>
      </c>
      <c r="L319" s="117"/>
      <c r="M319" s="122"/>
      <c r="N319" s="123"/>
      <c r="O319" s="123"/>
      <c r="P319" s="123"/>
      <c r="Q319" s="123"/>
      <c r="R319" s="123"/>
      <c r="S319" s="123"/>
      <c r="T319" s="124"/>
      <c r="AT319" s="119" t="s">
        <v>101</v>
      </c>
      <c r="AU319" s="119" t="s">
        <v>5</v>
      </c>
      <c r="AV319" s="116" t="s">
        <v>5</v>
      </c>
      <c r="AW319" s="116" t="s">
        <v>103</v>
      </c>
      <c r="AX319" s="116" t="s">
        <v>6</v>
      </c>
      <c r="AY319" s="119" t="s">
        <v>93</v>
      </c>
    </row>
    <row r="320" spans="2:51" s="146" customFormat="1" x14ac:dyDescent="0.2">
      <c r="B320" s="147"/>
      <c r="D320" s="118" t="s">
        <v>101</v>
      </c>
      <c r="E320" s="148" t="s">
        <v>25</v>
      </c>
      <c r="F320" s="149" t="s">
        <v>176</v>
      </c>
      <c r="H320" s="148" t="s">
        <v>25</v>
      </c>
      <c r="L320" s="147"/>
      <c r="M320" s="150"/>
      <c r="N320" s="151"/>
      <c r="O320" s="151"/>
      <c r="P320" s="151"/>
      <c r="Q320" s="151"/>
      <c r="R320" s="151"/>
      <c r="S320" s="151"/>
      <c r="T320" s="152"/>
      <c r="AT320" s="148" t="s">
        <v>101</v>
      </c>
      <c r="AU320" s="148" t="s">
        <v>5</v>
      </c>
      <c r="AV320" s="146" t="s">
        <v>92</v>
      </c>
      <c r="AW320" s="146" t="s">
        <v>103</v>
      </c>
      <c r="AX320" s="146" t="s">
        <v>6</v>
      </c>
      <c r="AY320" s="148" t="s">
        <v>93</v>
      </c>
    </row>
    <row r="321" spans="1:65" s="116" customFormat="1" x14ac:dyDescent="0.2">
      <c r="B321" s="117"/>
      <c r="D321" s="118" t="s">
        <v>101</v>
      </c>
      <c r="E321" s="119" t="s">
        <v>25</v>
      </c>
      <c r="F321" s="120" t="s">
        <v>355</v>
      </c>
      <c r="H321" s="121">
        <v>58.411999999999999</v>
      </c>
      <c r="L321" s="117"/>
      <c r="M321" s="122"/>
      <c r="N321" s="123"/>
      <c r="O321" s="123"/>
      <c r="P321" s="123"/>
      <c r="Q321" s="123"/>
      <c r="R321" s="123"/>
      <c r="S321" s="123"/>
      <c r="T321" s="124"/>
      <c r="AT321" s="119" t="s">
        <v>101</v>
      </c>
      <c r="AU321" s="119" t="s">
        <v>5</v>
      </c>
      <c r="AV321" s="116" t="s">
        <v>5</v>
      </c>
      <c r="AW321" s="116" t="s">
        <v>103</v>
      </c>
      <c r="AX321" s="116" t="s">
        <v>6</v>
      </c>
      <c r="AY321" s="119" t="s">
        <v>93</v>
      </c>
    </row>
    <row r="322" spans="1:65" s="116" customFormat="1" x14ac:dyDescent="0.2">
      <c r="B322" s="117"/>
      <c r="D322" s="118" t="s">
        <v>101</v>
      </c>
      <c r="E322" s="119" t="s">
        <v>25</v>
      </c>
      <c r="F322" s="120" t="s">
        <v>356</v>
      </c>
      <c r="H322" s="121">
        <v>64.436000000000007</v>
      </c>
      <c r="L322" s="117"/>
      <c r="M322" s="122"/>
      <c r="N322" s="123"/>
      <c r="O322" s="123"/>
      <c r="P322" s="123"/>
      <c r="Q322" s="123"/>
      <c r="R322" s="123"/>
      <c r="S322" s="123"/>
      <c r="T322" s="124"/>
      <c r="AT322" s="119" t="s">
        <v>101</v>
      </c>
      <c r="AU322" s="119" t="s">
        <v>5</v>
      </c>
      <c r="AV322" s="116" t="s">
        <v>5</v>
      </c>
      <c r="AW322" s="116" t="s">
        <v>103</v>
      </c>
      <c r="AX322" s="116" t="s">
        <v>6</v>
      </c>
      <c r="AY322" s="119" t="s">
        <v>93</v>
      </c>
    </row>
    <row r="323" spans="1:65" s="116" customFormat="1" x14ac:dyDescent="0.2">
      <c r="B323" s="117"/>
      <c r="D323" s="118" t="s">
        <v>101</v>
      </c>
      <c r="E323" s="119" t="s">
        <v>25</v>
      </c>
      <c r="F323" s="120" t="s">
        <v>357</v>
      </c>
      <c r="H323" s="121">
        <v>24.486000000000001</v>
      </c>
      <c r="L323" s="117"/>
      <c r="M323" s="122"/>
      <c r="N323" s="123"/>
      <c r="O323" s="123"/>
      <c r="P323" s="123"/>
      <c r="Q323" s="123"/>
      <c r="R323" s="123"/>
      <c r="S323" s="123"/>
      <c r="T323" s="124"/>
      <c r="AT323" s="119" t="s">
        <v>101</v>
      </c>
      <c r="AU323" s="119" t="s">
        <v>5</v>
      </c>
      <c r="AV323" s="116" t="s">
        <v>5</v>
      </c>
      <c r="AW323" s="116" t="s">
        <v>103</v>
      </c>
      <c r="AX323" s="116" t="s">
        <v>6</v>
      </c>
      <c r="AY323" s="119" t="s">
        <v>93</v>
      </c>
    </row>
    <row r="324" spans="1:65" s="116" customFormat="1" x14ac:dyDescent="0.2">
      <c r="B324" s="117"/>
      <c r="D324" s="118" t="s">
        <v>101</v>
      </c>
      <c r="E324" s="119" t="s">
        <v>25</v>
      </c>
      <c r="F324" s="120" t="s">
        <v>358</v>
      </c>
      <c r="H324" s="121">
        <v>81.025999999999996</v>
      </c>
      <c r="L324" s="117"/>
      <c r="M324" s="122"/>
      <c r="N324" s="123"/>
      <c r="O324" s="123"/>
      <c r="P324" s="123"/>
      <c r="Q324" s="123"/>
      <c r="R324" s="123"/>
      <c r="S324" s="123"/>
      <c r="T324" s="124"/>
      <c r="AT324" s="119" t="s">
        <v>101</v>
      </c>
      <c r="AU324" s="119" t="s">
        <v>5</v>
      </c>
      <c r="AV324" s="116" t="s">
        <v>5</v>
      </c>
      <c r="AW324" s="116" t="s">
        <v>103</v>
      </c>
      <c r="AX324" s="116" t="s">
        <v>6</v>
      </c>
      <c r="AY324" s="119" t="s">
        <v>93</v>
      </c>
    </row>
    <row r="325" spans="1:65" s="116" customFormat="1" x14ac:dyDescent="0.2">
      <c r="B325" s="117"/>
      <c r="D325" s="118" t="s">
        <v>101</v>
      </c>
      <c r="E325" s="119" t="s">
        <v>25</v>
      </c>
      <c r="F325" s="120" t="s">
        <v>359</v>
      </c>
      <c r="H325" s="121">
        <v>35.545999999999999</v>
      </c>
      <c r="L325" s="117"/>
      <c r="M325" s="122"/>
      <c r="N325" s="123"/>
      <c r="O325" s="123"/>
      <c r="P325" s="123"/>
      <c r="Q325" s="123"/>
      <c r="R325" s="123"/>
      <c r="S325" s="123"/>
      <c r="T325" s="124"/>
      <c r="AT325" s="119" t="s">
        <v>101</v>
      </c>
      <c r="AU325" s="119" t="s">
        <v>5</v>
      </c>
      <c r="AV325" s="116" t="s">
        <v>5</v>
      </c>
      <c r="AW325" s="116" t="s">
        <v>103</v>
      </c>
      <c r="AX325" s="116" t="s">
        <v>6</v>
      </c>
      <c r="AY325" s="119" t="s">
        <v>93</v>
      </c>
    </row>
    <row r="326" spans="1:65" s="116" customFormat="1" x14ac:dyDescent="0.2">
      <c r="B326" s="117"/>
      <c r="D326" s="118" t="s">
        <v>101</v>
      </c>
      <c r="E326" s="119" t="s">
        <v>25</v>
      </c>
      <c r="F326" s="120" t="s">
        <v>360</v>
      </c>
      <c r="H326" s="121">
        <v>99.284000000000006</v>
      </c>
      <c r="L326" s="117"/>
      <c r="M326" s="122"/>
      <c r="N326" s="123"/>
      <c r="O326" s="123"/>
      <c r="P326" s="123"/>
      <c r="Q326" s="123"/>
      <c r="R326" s="123"/>
      <c r="S326" s="123"/>
      <c r="T326" s="124"/>
      <c r="AT326" s="119" t="s">
        <v>101</v>
      </c>
      <c r="AU326" s="119" t="s">
        <v>5</v>
      </c>
      <c r="AV326" s="116" t="s">
        <v>5</v>
      </c>
      <c r="AW326" s="116" t="s">
        <v>103</v>
      </c>
      <c r="AX326" s="116" t="s">
        <v>6</v>
      </c>
      <c r="AY326" s="119" t="s">
        <v>93</v>
      </c>
    </row>
    <row r="327" spans="1:65" s="116" customFormat="1" x14ac:dyDescent="0.2">
      <c r="B327" s="117"/>
      <c r="D327" s="118" t="s">
        <v>101</v>
      </c>
      <c r="E327" s="119" t="s">
        <v>25</v>
      </c>
      <c r="F327" s="120" t="s">
        <v>361</v>
      </c>
      <c r="H327" s="121">
        <v>69.959999999999994</v>
      </c>
      <c r="L327" s="117"/>
      <c r="M327" s="122"/>
      <c r="N327" s="123"/>
      <c r="O327" s="123"/>
      <c r="P327" s="123"/>
      <c r="Q327" s="123"/>
      <c r="R327" s="123"/>
      <c r="S327" s="123"/>
      <c r="T327" s="124"/>
      <c r="AT327" s="119" t="s">
        <v>101</v>
      </c>
      <c r="AU327" s="119" t="s">
        <v>5</v>
      </c>
      <c r="AV327" s="116" t="s">
        <v>5</v>
      </c>
      <c r="AW327" s="116" t="s">
        <v>103</v>
      </c>
      <c r="AX327" s="116" t="s">
        <v>6</v>
      </c>
      <c r="AY327" s="119" t="s">
        <v>93</v>
      </c>
    </row>
    <row r="328" spans="1:65" s="116" customFormat="1" ht="22.5" x14ac:dyDescent="0.2">
      <c r="B328" s="117"/>
      <c r="D328" s="118" t="s">
        <v>101</v>
      </c>
      <c r="E328" s="119" t="s">
        <v>25</v>
      </c>
      <c r="F328" s="120" t="s">
        <v>362</v>
      </c>
      <c r="H328" s="121">
        <v>127.30800000000001</v>
      </c>
      <c r="L328" s="117"/>
      <c r="M328" s="122"/>
      <c r="N328" s="123"/>
      <c r="O328" s="123"/>
      <c r="P328" s="123"/>
      <c r="Q328" s="123"/>
      <c r="R328" s="123"/>
      <c r="S328" s="123"/>
      <c r="T328" s="124"/>
      <c r="AT328" s="119" t="s">
        <v>101</v>
      </c>
      <c r="AU328" s="119" t="s">
        <v>5</v>
      </c>
      <c r="AV328" s="116" t="s">
        <v>5</v>
      </c>
      <c r="AW328" s="116" t="s">
        <v>103</v>
      </c>
      <c r="AX328" s="116" t="s">
        <v>6</v>
      </c>
      <c r="AY328" s="119" t="s">
        <v>93</v>
      </c>
    </row>
    <row r="329" spans="1:65" s="116" customFormat="1" x14ac:dyDescent="0.2">
      <c r="B329" s="117"/>
      <c r="D329" s="118" t="s">
        <v>101</v>
      </c>
      <c r="E329" s="119" t="s">
        <v>25</v>
      </c>
      <c r="F329" s="120" t="s">
        <v>363</v>
      </c>
      <c r="H329" s="121">
        <v>31.8</v>
      </c>
      <c r="L329" s="117"/>
      <c r="M329" s="122"/>
      <c r="N329" s="123"/>
      <c r="O329" s="123"/>
      <c r="P329" s="123"/>
      <c r="Q329" s="123"/>
      <c r="R329" s="123"/>
      <c r="S329" s="123"/>
      <c r="T329" s="124"/>
      <c r="AT329" s="119" t="s">
        <v>101</v>
      </c>
      <c r="AU329" s="119" t="s">
        <v>5</v>
      </c>
      <c r="AV329" s="116" t="s">
        <v>5</v>
      </c>
      <c r="AW329" s="116" t="s">
        <v>103</v>
      </c>
      <c r="AX329" s="116" t="s">
        <v>6</v>
      </c>
      <c r="AY329" s="119" t="s">
        <v>93</v>
      </c>
    </row>
    <row r="330" spans="1:65" s="133" customFormat="1" x14ac:dyDescent="0.2">
      <c r="B330" s="134"/>
      <c r="D330" s="118" t="s">
        <v>101</v>
      </c>
      <c r="E330" s="135" t="s">
        <v>364</v>
      </c>
      <c r="F330" s="136" t="s">
        <v>125</v>
      </c>
      <c r="H330" s="137">
        <v>1450.472</v>
      </c>
      <c r="L330" s="134"/>
      <c r="M330" s="138"/>
      <c r="N330" s="139"/>
      <c r="O330" s="139"/>
      <c r="P330" s="139"/>
      <c r="Q330" s="139"/>
      <c r="R330" s="139"/>
      <c r="S330" s="139"/>
      <c r="T330" s="140"/>
      <c r="AT330" s="135" t="s">
        <v>101</v>
      </c>
      <c r="AU330" s="135" t="s">
        <v>5</v>
      </c>
      <c r="AV330" s="133" t="s">
        <v>110</v>
      </c>
      <c r="AW330" s="133" t="s">
        <v>103</v>
      </c>
      <c r="AX330" s="133" t="s">
        <v>6</v>
      </c>
      <c r="AY330" s="135" t="s">
        <v>93</v>
      </c>
    </row>
    <row r="331" spans="1:65" s="125" customFormat="1" x14ac:dyDescent="0.2">
      <c r="B331" s="126"/>
      <c r="D331" s="118" t="s">
        <v>101</v>
      </c>
      <c r="E331" s="127" t="s">
        <v>25</v>
      </c>
      <c r="F331" s="128" t="s">
        <v>106</v>
      </c>
      <c r="H331" s="129">
        <v>1450.472</v>
      </c>
      <c r="L331" s="126"/>
      <c r="M331" s="130"/>
      <c r="N331" s="131"/>
      <c r="O331" s="131"/>
      <c r="P331" s="131"/>
      <c r="Q331" s="131"/>
      <c r="R331" s="131"/>
      <c r="S331" s="131"/>
      <c r="T331" s="132"/>
      <c r="AT331" s="127" t="s">
        <v>101</v>
      </c>
      <c r="AU331" s="127" t="s">
        <v>5</v>
      </c>
      <c r="AV331" s="125" t="s">
        <v>99</v>
      </c>
      <c r="AW331" s="125" t="s">
        <v>103</v>
      </c>
      <c r="AX331" s="125" t="s">
        <v>92</v>
      </c>
      <c r="AY331" s="127" t="s">
        <v>93</v>
      </c>
    </row>
    <row r="332" spans="1:65" s="89" customFormat="1" ht="25.9" customHeight="1" x14ac:dyDescent="0.2">
      <c r="B332" s="90"/>
      <c r="D332" s="91" t="s">
        <v>89</v>
      </c>
      <c r="E332" s="92" t="s">
        <v>365</v>
      </c>
      <c r="F332" s="92" t="s">
        <v>366</v>
      </c>
      <c r="J332" s="93">
        <f>BK332</f>
        <v>0</v>
      </c>
      <c r="L332" s="90"/>
      <c r="M332" s="94"/>
      <c r="N332" s="131"/>
      <c r="O332" s="95"/>
      <c r="P332" s="96">
        <f>P333</f>
        <v>0</v>
      </c>
      <c r="Q332" s="95"/>
      <c r="R332" s="96">
        <f>R333</f>
        <v>0</v>
      </c>
      <c r="S332" s="95"/>
      <c r="T332" s="97">
        <f>T333</f>
        <v>0</v>
      </c>
      <c r="AR332" s="91" t="s">
        <v>120</v>
      </c>
      <c r="AT332" s="98" t="s">
        <v>89</v>
      </c>
      <c r="AU332" s="98" t="s">
        <v>6</v>
      </c>
      <c r="AY332" s="91" t="s">
        <v>93</v>
      </c>
      <c r="BK332" s="99">
        <f>BK333</f>
        <v>0</v>
      </c>
    </row>
    <row r="333" spans="1:65" s="19" customFormat="1" ht="24.2" customHeight="1" x14ac:dyDescent="0.2">
      <c r="A333" s="14"/>
      <c r="B333" s="102"/>
      <c r="C333" s="103" t="s">
        <v>367</v>
      </c>
      <c r="D333" s="103" t="s">
        <v>96</v>
      </c>
      <c r="E333" s="104" t="s">
        <v>368</v>
      </c>
      <c r="F333" s="105" t="s">
        <v>369</v>
      </c>
      <c r="G333" s="106" t="s">
        <v>370</v>
      </c>
      <c r="H333" s="107">
        <v>1</v>
      </c>
      <c r="I333" s="107"/>
      <c r="J333" s="108">
        <f>ROUND(I333*H333,2)</f>
        <v>0</v>
      </c>
      <c r="K333" s="109"/>
      <c r="L333" s="15"/>
      <c r="M333" s="153" t="s">
        <v>25</v>
      </c>
      <c r="N333" s="131"/>
      <c r="O333" s="154">
        <v>0</v>
      </c>
      <c r="P333" s="154">
        <f>O333*H333</f>
        <v>0</v>
      </c>
      <c r="Q333" s="154">
        <v>0</v>
      </c>
      <c r="R333" s="154">
        <f>Q333*H333</f>
        <v>0</v>
      </c>
      <c r="S333" s="154">
        <v>0</v>
      </c>
      <c r="T333" s="155">
        <f>S333*H333</f>
        <v>0</v>
      </c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R333" s="114" t="s">
        <v>371</v>
      </c>
      <c r="AT333" s="114" t="s">
        <v>96</v>
      </c>
      <c r="AU333" s="114" t="s">
        <v>92</v>
      </c>
      <c r="AY333" s="4" t="s">
        <v>93</v>
      </c>
      <c r="BE333" s="115">
        <f>IF(N333="základná",J333,0)</f>
        <v>0</v>
      </c>
      <c r="BF333" s="115">
        <f>IF(N333="znížená",J333,0)</f>
        <v>0</v>
      </c>
      <c r="BG333" s="115">
        <f>IF(N333="zákl. prenesená",J333,0)</f>
        <v>0</v>
      </c>
      <c r="BH333" s="115">
        <f>IF(N333="zníž. prenesená",J333,0)</f>
        <v>0</v>
      </c>
      <c r="BI333" s="115">
        <f>IF(N333="nulová",J333,0)</f>
        <v>0</v>
      </c>
      <c r="BJ333" s="4" t="s">
        <v>5</v>
      </c>
      <c r="BK333" s="115">
        <f>ROUND(I333*H333,2)</f>
        <v>0</v>
      </c>
      <c r="BL333" s="4" t="s">
        <v>371</v>
      </c>
      <c r="BM333" s="114" t="s">
        <v>372</v>
      </c>
    </row>
    <row r="334" spans="1:65" s="19" customFormat="1" ht="6.95" customHeight="1" x14ac:dyDescent="0.2">
      <c r="A334" s="14"/>
      <c r="B334" s="54"/>
      <c r="C334" s="55"/>
      <c r="D334" s="55"/>
      <c r="E334" s="55"/>
      <c r="F334" s="55"/>
      <c r="G334" s="55"/>
      <c r="H334" s="55"/>
      <c r="I334" s="55"/>
      <c r="J334" s="55"/>
      <c r="K334" s="55"/>
      <c r="L334" s="15"/>
      <c r="M334" s="14"/>
      <c r="N334" s="131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</row>
    <row r="335" spans="1:65" x14ac:dyDescent="0.2">
      <c r="N335" s="131"/>
    </row>
  </sheetData>
  <autoFilter ref="C134:K333" xr:uid="{00000000-0009-0000-0000-000001000000}"/>
  <mergeCells count="15">
    <mergeCell ref="E123:H123"/>
    <mergeCell ref="E125:H125"/>
    <mergeCell ref="E127:H127"/>
    <mergeCell ref="E31:H31"/>
    <mergeCell ref="E85:H85"/>
    <mergeCell ref="E87:H87"/>
    <mergeCell ref="E89:H89"/>
    <mergeCell ref="E91:H91"/>
    <mergeCell ref="E121:H121"/>
    <mergeCell ref="L2:V2"/>
    <mergeCell ref="E7:H7"/>
    <mergeCell ref="E9:H9"/>
    <mergeCell ref="E11:H11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I. etapa - Búracie práce ...</vt:lpstr>
      <vt:lpstr>'I. etapa - Búracie práce ...'!Názvy_tlače</vt:lpstr>
      <vt:lpstr>'I. etapa - Búracie práce ...'!Oblasť_tlače</vt:lpstr>
    </vt:vector>
  </TitlesOfParts>
  <Company>Mestský úrad v Nitre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 Vladimír, Ing.</dc:creator>
  <cp:lastModifiedBy>Matula Vladimír, Ing.</cp:lastModifiedBy>
  <dcterms:created xsi:type="dcterms:W3CDTF">2022-05-23T11:25:53Z</dcterms:created>
  <dcterms:modified xsi:type="dcterms:W3CDTF">2022-05-23T11:29:27Z</dcterms:modified>
</cp:coreProperties>
</file>