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:\ZsNH nad limit\Chodníky Mýtna\Výzva\"/>
    </mc:Choice>
  </mc:AlternateContent>
  <xr:revisionPtr revIDLastSave="0" documentId="8_{21C30862-9842-4EAD-92CC-760798D6D60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NBS - Úprava vonkajších k..." sheetId="2" r:id="rId2"/>
  </sheets>
  <definedNames>
    <definedName name="_xlnm._FilterDatabase" localSheetId="1" hidden="1">'NBS - Úprava vonkajších k...'!$C$134:$K$572</definedName>
    <definedName name="_xlnm.Print_Area" localSheetId="1">'NBS - Úprava vonkajších k...'!$C$4:$J$76,'NBS - Úprava vonkajších k...'!$C$82:$J$116,'NBS - Úprava vonkajších k...'!$C$122:$J$572</definedName>
    <definedName name="_xlnm.Print_Area" localSheetId="0">'Rekapitulácia stavby'!$D$4:$AO$76,'Rekapitulácia stavby'!$C$82:$AQ$96</definedName>
    <definedName name="_xlnm.Print_Titles" localSheetId="1">'NBS - Úprava vonkajších k...'!$134:$134</definedName>
    <definedName name="_xlnm.Print_Titles" localSheetId="0">'Rekapitulácia stavby'!$92:$92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70" i="2"/>
  <c r="BH570" i="2"/>
  <c r="BG570" i="2"/>
  <c r="BE570" i="2"/>
  <c r="T570" i="2"/>
  <c r="R570" i="2"/>
  <c r="P570" i="2"/>
  <c r="BI569" i="2"/>
  <c r="BH569" i="2"/>
  <c r="BG569" i="2"/>
  <c r="BE569" i="2"/>
  <c r="T569" i="2"/>
  <c r="R569" i="2"/>
  <c r="P569" i="2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6" i="2"/>
  <c r="BH566" i="2"/>
  <c r="BG566" i="2"/>
  <c r="BE566" i="2"/>
  <c r="T566" i="2"/>
  <c r="R566" i="2"/>
  <c r="P566" i="2"/>
  <c r="BI565" i="2"/>
  <c r="BH565" i="2"/>
  <c r="BG565" i="2"/>
  <c r="BE565" i="2"/>
  <c r="T565" i="2"/>
  <c r="R565" i="2"/>
  <c r="P565" i="2"/>
  <c r="BI564" i="2"/>
  <c r="BH564" i="2"/>
  <c r="BG564" i="2"/>
  <c r="BE564" i="2"/>
  <c r="T564" i="2"/>
  <c r="R564" i="2"/>
  <c r="P564" i="2"/>
  <c r="BI563" i="2"/>
  <c r="BH563" i="2"/>
  <c r="BG563" i="2"/>
  <c r="BE563" i="2"/>
  <c r="T563" i="2"/>
  <c r="R563" i="2"/>
  <c r="P563" i="2"/>
  <c r="BI562" i="2"/>
  <c r="BH562" i="2"/>
  <c r="BG562" i="2"/>
  <c r="BE562" i="2"/>
  <c r="T562" i="2"/>
  <c r="R562" i="2"/>
  <c r="P562" i="2"/>
  <c r="BI561" i="2"/>
  <c r="BH561" i="2"/>
  <c r="BG561" i="2"/>
  <c r="BE561" i="2"/>
  <c r="T561" i="2"/>
  <c r="R561" i="2"/>
  <c r="P561" i="2"/>
  <c r="BI560" i="2"/>
  <c r="BH560" i="2"/>
  <c r="BG560" i="2"/>
  <c r="BE560" i="2"/>
  <c r="T560" i="2"/>
  <c r="R560" i="2"/>
  <c r="P560" i="2"/>
  <c r="BI559" i="2"/>
  <c r="BH559" i="2"/>
  <c r="BG559" i="2"/>
  <c r="BE559" i="2"/>
  <c r="T559" i="2"/>
  <c r="R559" i="2"/>
  <c r="P559" i="2"/>
  <c r="BI558" i="2"/>
  <c r="BH558" i="2"/>
  <c r="BG558" i="2"/>
  <c r="BE558" i="2"/>
  <c r="T558" i="2"/>
  <c r="R558" i="2"/>
  <c r="P558" i="2"/>
  <c r="BI557" i="2"/>
  <c r="BH557" i="2"/>
  <c r="BG557" i="2"/>
  <c r="BE557" i="2"/>
  <c r="T557" i="2"/>
  <c r="R557" i="2"/>
  <c r="P557" i="2"/>
  <c r="BI556" i="2"/>
  <c r="BH556" i="2"/>
  <c r="BG556" i="2"/>
  <c r="BE556" i="2"/>
  <c r="T556" i="2"/>
  <c r="R556" i="2"/>
  <c r="P556" i="2"/>
  <c r="BI555" i="2"/>
  <c r="BH555" i="2"/>
  <c r="BG555" i="2"/>
  <c r="BE555" i="2"/>
  <c r="T555" i="2"/>
  <c r="R555" i="2"/>
  <c r="P555" i="2"/>
  <c r="BI554" i="2"/>
  <c r="BH554" i="2"/>
  <c r="BG554" i="2"/>
  <c r="BE554" i="2"/>
  <c r="T554" i="2"/>
  <c r="R554" i="2"/>
  <c r="P554" i="2"/>
  <c r="BI553" i="2"/>
  <c r="BH553" i="2"/>
  <c r="BG553" i="2"/>
  <c r="BE553" i="2"/>
  <c r="T553" i="2"/>
  <c r="R553" i="2"/>
  <c r="P553" i="2"/>
  <c r="BI552" i="2"/>
  <c r="BH552" i="2"/>
  <c r="BG552" i="2"/>
  <c r="BE552" i="2"/>
  <c r="T552" i="2"/>
  <c r="R552" i="2"/>
  <c r="P552" i="2"/>
  <c r="BI551" i="2"/>
  <c r="BH551" i="2"/>
  <c r="BG551" i="2"/>
  <c r="BE551" i="2"/>
  <c r="T551" i="2"/>
  <c r="R551" i="2"/>
  <c r="P551" i="2"/>
  <c r="BI550" i="2"/>
  <c r="BH550" i="2"/>
  <c r="BG550" i="2"/>
  <c r="BE550" i="2"/>
  <c r="T550" i="2"/>
  <c r="R550" i="2"/>
  <c r="P550" i="2"/>
  <c r="BI549" i="2"/>
  <c r="BH549" i="2"/>
  <c r="BG549" i="2"/>
  <c r="BE549" i="2"/>
  <c r="T549" i="2"/>
  <c r="R549" i="2"/>
  <c r="P549" i="2"/>
  <c r="BI548" i="2"/>
  <c r="BH548" i="2"/>
  <c r="BG548" i="2"/>
  <c r="BE548" i="2"/>
  <c r="T548" i="2"/>
  <c r="R548" i="2"/>
  <c r="P548" i="2"/>
  <c r="BI547" i="2"/>
  <c r="BH547" i="2"/>
  <c r="BG547" i="2"/>
  <c r="BE547" i="2"/>
  <c r="T547" i="2"/>
  <c r="R547" i="2"/>
  <c r="P547" i="2"/>
  <c r="BI546" i="2"/>
  <c r="BH546" i="2"/>
  <c r="BG546" i="2"/>
  <c r="BE546" i="2"/>
  <c r="T546" i="2"/>
  <c r="R546" i="2"/>
  <c r="P546" i="2"/>
  <c r="BI545" i="2"/>
  <c r="BH545" i="2"/>
  <c r="BG545" i="2"/>
  <c r="BE545" i="2"/>
  <c r="T545" i="2"/>
  <c r="R545" i="2"/>
  <c r="P545" i="2"/>
  <c r="BI544" i="2"/>
  <c r="BH544" i="2"/>
  <c r="BG544" i="2"/>
  <c r="BE544" i="2"/>
  <c r="T544" i="2"/>
  <c r="R544" i="2"/>
  <c r="P544" i="2"/>
  <c r="BI543" i="2"/>
  <c r="BH543" i="2"/>
  <c r="BG543" i="2"/>
  <c r="BE543" i="2"/>
  <c r="T543" i="2"/>
  <c r="R543" i="2"/>
  <c r="P543" i="2"/>
  <c r="BI542" i="2"/>
  <c r="BH542" i="2"/>
  <c r="BG542" i="2"/>
  <c r="BE542" i="2"/>
  <c r="T542" i="2"/>
  <c r="R542" i="2"/>
  <c r="P542" i="2"/>
  <c r="BI541" i="2"/>
  <c r="BH541" i="2"/>
  <c r="BG541" i="2"/>
  <c r="BE541" i="2"/>
  <c r="T541" i="2"/>
  <c r="R541" i="2"/>
  <c r="P541" i="2"/>
  <c r="BI540" i="2"/>
  <c r="BH540" i="2"/>
  <c r="BG540" i="2"/>
  <c r="BE540" i="2"/>
  <c r="T540" i="2"/>
  <c r="R540" i="2"/>
  <c r="P540" i="2"/>
  <c r="BI539" i="2"/>
  <c r="BH539" i="2"/>
  <c r="BG539" i="2"/>
  <c r="BE539" i="2"/>
  <c r="T539" i="2"/>
  <c r="R539" i="2"/>
  <c r="P539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5" i="2"/>
  <c r="BH535" i="2"/>
  <c r="BG535" i="2"/>
  <c r="BE535" i="2"/>
  <c r="T535" i="2"/>
  <c r="R535" i="2"/>
  <c r="P535" i="2"/>
  <c r="BI534" i="2"/>
  <c r="BH534" i="2"/>
  <c r="BG534" i="2"/>
  <c r="BE534" i="2"/>
  <c r="T534" i="2"/>
  <c r="R534" i="2"/>
  <c r="P534" i="2"/>
  <c r="BI533" i="2"/>
  <c r="BH533" i="2"/>
  <c r="BG533" i="2"/>
  <c r="BE533" i="2"/>
  <c r="T533" i="2"/>
  <c r="R533" i="2"/>
  <c r="P533" i="2"/>
  <c r="BI532" i="2"/>
  <c r="BH532" i="2"/>
  <c r="BG532" i="2"/>
  <c r="BE532" i="2"/>
  <c r="T532" i="2"/>
  <c r="R532" i="2"/>
  <c r="P532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9" i="2"/>
  <c r="BH529" i="2"/>
  <c r="BG529" i="2"/>
  <c r="BE529" i="2"/>
  <c r="T529" i="2"/>
  <c r="R529" i="2"/>
  <c r="P529" i="2"/>
  <c r="BI528" i="2"/>
  <c r="BH528" i="2"/>
  <c r="BG528" i="2"/>
  <c r="BE528" i="2"/>
  <c r="T528" i="2"/>
  <c r="R528" i="2"/>
  <c r="P528" i="2"/>
  <c r="BI527" i="2"/>
  <c r="BH527" i="2"/>
  <c r="BG527" i="2"/>
  <c r="BE527" i="2"/>
  <c r="T527" i="2"/>
  <c r="R527" i="2"/>
  <c r="P527" i="2"/>
  <c r="BI526" i="2"/>
  <c r="BH526" i="2"/>
  <c r="BG526" i="2"/>
  <c r="BE526" i="2"/>
  <c r="T526" i="2"/>
  <c r="R526" i="2"/>
  <c r="P526" i="2"/>
  <c r="BI525" i="2"/>
  <c r="BH525" i="2"/>
  <c r="BG525" i="2"/>
  <c r="BE525" i="2"/>
  <c r="T525" i="2"/>
  <c r="R525" i="2"/>
  <c r="P525" i="2"/>
  <c r="BI523" i="2"/>
  <c r="BH523" i="2"/>
  <c r="BG523" i="2"/>
  <c r="BE523" i="2"/>
  <c r="T523" i="2"/>
  <c r="R523" i="2"/>
  <c r="P523" i="2"/>
  <c r="BI522" i="2"/>
  <c r="BH522" i="2"/>
  <c r="BG522" i="2"/>
  <c r="BE522" i="2"/>
  <c r="T522" i="2"/>
  <c r="R522" i="2"/>
  <c r="P522" i="2"/>
  <c r="BI521" i="2"/>
  <c r="BH521" i="2"/>
  <c r="BG521" i="2"/>
  <c r="BE521" i="2"/>
  <c r="T521" i="2"/>
  <c r="R521" i="2"/>
  <c r="P521" i="2"/>
  <c r="BI520" i="2"/>
  <c r="BH520" i="2"/>
  <c r="BG520" i="2"/>
  <c r="BE520" i="2"/>
  <c r="T520" i="2"/>
  <c r="R520" i="2"/>
  <c r="P520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11" i="2"/>
  <c r="BH511" i="2"/>
  <c r="BG511" i="2"/>
  <c r="BE511" i="2"/>
  <c r="T511" i="2"/>
  <c r="R511" i="2"/>
  <c r="P511" i="2"/>
  <c r="BI510" i="2"/>
  <c r="BH510" i="2"/>
  <c r="BG510" i="2"/>
  <c r="BE510" i="2"/>
  <c r="T510" i="2"/>
  <c r="R510" i="2"/>
  <c r="P510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7" i="2"/>
  <c r="BH507" i="2"/>
  <c r="BG507" i="2"/>
  <c r="BE507" i="2"/>
  <c r="T507" i="2"/>
  <c r="R507" i="2"/>
  <c r="P507" i="2"/>
  <c r="BI505" i="2"/>
  <c r="BH505" i="2"/>
  <c r="BG505" i="2"/>
  <c r="BE505" i="2"/>
  <c r="T505" i="2"/>
  <c r="R505" i="2"/>
  <c r="P505" i="2"/>
  <c r="BI504" i="2"/>
  <c r="BH504" i="2"/>
  <c r="BG504" i="2"/>
  <c r="BE504" i="2"/>
  <c r="T504" i="2"/>
  <c r="R504" i="2"/>
  <c r="P504" i="2"/>
  <c r="BI503" i="2"/>
  <c r="BH503" i="2"/>
  <c r="BG503" i="2"/>
  <c r="BE503" i="2"/>
  <c r="T503" i="2"/>
  <c r="R503" i="2"/>
  <c r="P503" i="2"/>
  <c r="BI502" i="2"/>
  <c r="BH502" i="2"/>
  <c r="BG502" i="2"/>
  <c r="BE502" i="2"/>
  <c r="T502" i="2"/>
  <c r="R502" i="2"/>
  <c r="P502" i="2"/>
  <c r="BI501" i="2"/>
  <c r="BH501" i="2"/>
  <c r="BG501" i="2"/>
  <c r="BE501" i="2"/>
  <c r="T501" i="2"/>
  <c r="R501" i="2"/>
  <c r="P501" i="2"/>
  <c r="BI500" i="2"/>
  <c r="BH500" i="2"/>
  <c r="BG500" i="2"/>
  <c r="BE500" i="2"/>
  <c r="T500" i="2"/>
  <c r="R500" i="2"/>
  <c r="P500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7" i="2"/>
  <c r="BH497" i="2"/>
  <c r="BG497" i="2"/>
  <c r="BE497" i="2"/>
  <c r="T497" i="2"/>
  <c r="R497" i="2"/>
  <c r="P497" i="2"/>
  <c r="BI496" i="2"/>
  <c r="BH496" i="2"/>
  <c r="BG496" i="2"/>
  <c r="BE496" i="2"/>
  <c r="T496" i="2"/>
  <c r="R496" i="2"/>
  <c r="P496" i="2"/>
  <c r="BI495" i="2"/>
  <c r="BH495" i="2"/>
  <c r="BG495" i="2"/>
  <c r="BE495" i="2"/>
  <c r="T495" i="2"/>
  <c r="R495" i="2"/>
  <c r="P495" i="2"/>
  <c r="BI494" i="2"/>
  <c r="BH494" i="2"/>
  <c r="BG494" i="2"/>
  <c r="BE494" i="2"/>
  <c r="T494" i="2"/>
  <c r="R494" i="2"/>
  <c r="P494" i="2"/>
  <c r="BI493" i="2"/>
  <c r="BH493" i="2"/>
  <c r="BG493" i="2"/>
  <c r="BE493" i="2"/>
  <c r="T493" i="2"/>
  <c r="R493" i="2"/>
  <c r="P493" i="2"/>
  <c r="BI492" i="2"/>
  <c r="BH492" i="2"/>
  <c r="BG492" i="2"/>
  <c r="BE492" i="2"/>
  <c r="T492" i="2"/>
  <c r="R492" i="2"/>
  <c r="P492" i="2"/>
  <c r="BI491" i="2"/>
  <c r="BH491" i="2"/>
  <c r="BG491" i="2"/>
  <c r="BE491" i="2"/>
  <c r="T491" i="2"/>
  <c r="R491" i="2"/>
  <c r="P491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7" i="2"/>
  <c r="BH487" i="2"/>
  <c r="BG487" i="2"/>
  <c r="BE487" i="2"/>
  <c r="T487" i="2"/>
  <c r="R487" i="2"/>
  <c r="P487" i="2"/>
  <c r="BI486" i="2"/>
  <c r="BH486" i="2"/>
  <c r="BG486" i="2"/>
  <c r="BE486" i="2"/>
  <c r="T486" i="2"/>
  <c r="R486" i="2"/>
  <c r="P486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82" i="2"/>
  <c r="BH482" i="2"/>
  <c r="BG482" i="2"/>
  <c r="BE482" i="2"/>
  <c r="T482" i="2"/>
  <c r="R482" i="2"/>
  <c r="P482" i="2"/>
  <c r="BI481" i="2"/>
  <c r="BH481" i="2"/>
  <c r="BG481" i="2"/>
  <c r="BE481" i="2"/>
  <c r="T481" i="2"/>
  <c r="R481" i="2"/>
  <c r="P481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4" i="2"/>
  <c r="BH474" i="2"/>
  <c r="BG474" i="2"/>
  <c r="BE474" i="2"/>
  <c r="T474" i="2"/>
  <c r="R474" i="2"/>
  <c r="P474" i="2"/>
  <c r="BI473" i="2"/>
  <c r="BH473" i="2"/>
  <c r="BG473" i="2"/>
  <c r="BE473" i="2"/>
  <c r="T473" i="2"/>
  <c r="R473" i="2"/>
  <c r="P473" i="2"/>
  <c r="BI472" i="2"/>
  <c r="BH472" i="2"/>
  <c r="BG472" i="2"/>
  <c r="BE472" i="2"/>
  <c r="T472" i="2"/>
  <c r="R472" i="2"/>
  <c r="P472" i="2"/>
  <c r="BI471" i="2"/>
  <c r="BH471" i="2"/>
  <c r="BG471" i="2"/>
  <c r="BE471" i="2"/>
  <c r="T471" i="2"/>
  <c r="R471" i="2"/>
  <c r="P471" i="2"/>
  <c r="BI470" i="2"/>
  <c r="BH470" i="2"/>
  <c r="BG470" i="2"/>
  <c r="BE470" i="2"/>
  <c r="T470" i="2"/>
  <c r="R470" i="2"/>
  <c r="P470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7" i="2"/>
  <c r="BH467" i="2"/>
  <c r="BG467" i="2"/>
  <c r="BE467" i="2"/>
  <c r="T467" i="2"/>
  <c r="R467" i="2"/>
  <c r="P467" i="2"/>
  <c r="BI466" i="2"/>
  <c r="BH466" i="2"/>
  <c r="BG466" i="2"/>
  <c r="BE466" i="2"/>
  <c r="T466" i="2"/>
  <c r="R466" i="2"/>
  <c r="P466" i="2"/>
  <c r="BI465" i="2"/>
  <c r="BH465" i="2"/>
  <c r="BG465" i="2"/>
  <c r="BE465" i="2"/>
  <c r="T465" i="2"/>
  <c r="R465" i="2"/>
  <c r="P465" i="2"/>
  <c r="BI464" i="2"/>
  <c r="BH464" i="2"/>
  <c r="BG464" i="2"/>
  <c r="BE464" i="2"/>
  <c r="T464" i="2"/>
  <c r="R464" i="2"/>
  <c r="P464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60" i="2"/>
  <c r="BH460" i="2"/>
  <c r="BG460" i="2"/>
  <c r="BE460" i="2"/>
  <c r="T460" i="2"/>
  <c r="R460" i="2"/>
  <c r="P460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2" i="2"/>
  <c r="BH452" i="2"/>
  <c r="BG452" i="2"/>
  <c r="BE452" i="2"/>
  <c r="T452" i="2"/>
  <c r="R452" i="2"/>
  <c r="P452" i="2"/>
  <c r="BI451" i="2"/>
  <c r="BH451" i="2"/>
  <c r="BG451" i="2"/>
  <c r="BE451" i="2"/>
  <c r="T451" i="2"/>
  <c r="R451" i="2"/>
  <c r="P451" i="2"/>
  <c r="BI450" i="2"/>
  <c r="BH450" i="2"/>
  <c r="BG450" i="2"/>
  <c r="BE450" i="2"/>
  <c r="T450" i="2"/>
  <c r="R450" i="2"/>
  <c r="P450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5" i="2"/>
  <c r="BH445" i="2"/>
  <c r="BG445" i="2"/>
  <c r="BE445" i="2"/>
  <c r="T445" i="2"/>
  <c r="R445" i="2"/>
  <c r="P445" i="2"/>
  <c r="BI444" i="2"/>
  <c r="BH444" i="2"/>
  <c r="BG444" i="2"/>
  <c r="BE444" i="2"/>
  <c r="T444" i="2"/>
  <c r="R444" i="2"/>
  <c r="P444" i="2"/>
  <c r="BI443" i="2"/>
  <c r="BH443" i="2"/>
  <c r="BG443" i="2"/>
  <c r="BE443" i="2"/>
  <c r="T443" i="2"/>
  <c r="R443" i="2"/>
  <c r="P443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6" i="2"/>
  <c r="BH436" i="2"/>
  <c r="BG436" i="2"/>
  <c r="BE436" i="2"/>
  <c r="T436" i="2"/>
  <c r="R436" i="2"/>
  <c r="P436" i="2"/>
  <c r="BI435" i="2"/>
  <c r="BH435" i="2"/>
  <c r="BG435" i="2"/>
  <c r="BE435" i="2"/>
  <c r="T435" i="2"/>
  <c r="R435" i="2"/>
  <c r="P435" i="2"/>
  <c r="BI434" i="2"/>
  <c r="BH434" i="2"/>
  <c r="BG434" i="2"/>
  <c r="BE434" i="2"/>
  <c r="T434" i="2"/>
  <c r="R434" i="2"/>
  <c r="P434" i="2"/>
  <c r="BI433" i="2"/>
  <c r="BH433" i="2"/>
  <c r="BG433" i="2"/>
  <c r="BE433" i="2"/>
  <c r="T433" i="2"/>
  <c r="R433" i="2"/>
  <c r="P433" i="2"/>
  <c r="BI432" i="2"/>
  <c r="BH432" i="2"/>
  <c r="BG432" i="2"/>
  <c r="BE432" i="2"/>
  <c r="T432" i="2"/>
  <c r="R432" i="2"/>
  <c r="P432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5" i="2"/>
  <c r="BH425" i="2"/>
  <c r="BG425" i="2"/>
  <c r="BE425" i="2"/>
  <c r="T425" i="2"/>
  <c r="R425" i="2"/>
  <c r="P425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59" i="2"/>
  <c r="BH359" i="2"/>
  <c r="BG359" i="2"/>
  <c r="BE359" i="2"/>
  <c r="T359" i="2"/>
  <c r="R359" i="2"/>
  <c r="P359" i="2"/>
  <c r="BI357" i="2"/>
  <c r="BH357" i="2"/>
  <c r="BG357" i="2"/>
  <c r="BE357" i="2"/>
  <c r="T357" i="2"/>
  <c r="R357" i="2"/>
  <c r="P357" i="2"/>
  <c r="BI353" i="2"/>
  <c r="BH353" i="2"/>
  <c r="BG353" i="2"/>
  <c r="BE353" i="2"/>
  <c r="T353" i="2"/>
  <c r="R353" i="2"/>
  <c r="P353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7" i="2"/>
  <c r="BH347" i="2"/>
  <c r="BG347" i="2"/>
  <c r="BE347" i="2"/>
  <c r="T347" i="2"/>
  <c r="R347" i="2"/>
  <c r="P347" i="2"/>
  <c r="BI344" i="2"/>
  <c r="BH344" i="2"/>
  <c r="BG344" i="2"/>
  <c r="BE344" i="2"/>
  <c r="T344" i="2"/>
  <c r="T343" i="2"/>
  <c r="R344" i="2"/>
  <c r="R343" i="2" s="1"/>
  <c r="P344" i="2"/>
  <c r="P343" i="2"/>
  <c r="BI338" i="2"/>
  <c r="BH338" i="2"/>
  <c r="BG338" i="2"/>
  <c r="BE338" i="2"/>
  <c r="T338" i="2"/>
  <c r="R338" i="2"/>
  <c r="P338" i="2"/>
  <c r="BI334" i="2"/>
  <c r="BH334" i="2"/>
  <c r="BG334" i="2"/>
  <c r="BE334" i="2"/>
  <c r="T334" i="2"/>
  <c r="R334" i="2"/>
  <c r="P334" i="2"/>
  <c r="BI330" i="2"/>
  <c r="BH330" i="2"/>
  <c r="BG330" i="2"/>
  <c r="BE330" i="2"/>
  <c r="T330" i="2"/>
  <c r="R330" i="2"/>
  <c r="P330" i="2"/>
  <c r="BI323" i="2"/>
  <c r="BH323" i="2"/>
  <c r="BG323" i="2"/>
  <c r="BE323" i="2"/>
  <c r="T323" i="2"/>
  <c r="R323" i="2"/>
  <c r="P323" i="2"/>
  <c r="BI318" i="2"/>
  <c r="BH318" i="2"/>
  <c r="BG318" i="2"/>
  <c r="BE318" i="2"/>
  <c r="T318" i="2"/>
  <c r="R318" i="2"/>
  <c r="P318" i="2"/>
  <c r="BI315" i="2"/>
  <c r="BH315" i="2"/>
  <c r="BG315" i="2"/>
  <c r="BE315" i="2"/>
  <c r="T315" i="2"/>
  <c r="R315" i="2"/>
  <c r="P315" i="2"/>
  <c r="BI310" i="2"/>
  <c r="BH310" i="2"/>
  <c r="BG310" i="2"/>
  <c r="BE310" i="2"/>
  <c r="T310" i="2"/>
  <c r="R310" i="2"/>
  <c r="P310" i="2"/>
  <c r="BI306" i="2"/>
  <c r="BH306" i="2"/>
  <c r="BG306" i="2"/>
  <c r="BE306" i="2"/>
  <c r="T306" i="2"/>
  <c r="R306" i="2"/>
  <c r="P306" i="2"/>
  <c r="BI301" i="2"/>
  <c r="BH301" i="2"/>
  <c r="BG301" i="2"/>
  <c r="BE301" i="2"/>
  <c r="T301" i="2"/>
  <c r="R301" i="2"/>
  <c r="P301" i="2"/>
  <c r="BI299" i="2"/>
  <c r="BH299" i="2"/>
  <c r="BG299" i="2"/>
  <c r="BE299" i="2"/>
  <c r="T299" i="2"/>
  <c r="R299" i="2"/>
  <c r="P299" i="2"/>
  <c r="BI295" i="2"/>
  <c r="BH295" i="2"/>
  <c r="BG295" i="2"/>
  <c r="BE295" i="2"/>
  <c r="T295" i="2"/>
  <c r="R295" i="2"/>
  <c r="P295" i="2"/>
  <c r="BI291" i="2"/>
  <c r="BH291" i="2"/>
  <c r="BG291" i="2"/>
  <c r="BE291" i="2"/>
  <c r="T291" i="2"/>
  <c r="R291" i="2"/>
  <c r="P291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2" i="2"/>
  <c r="BH282" i="2"/>
  <c r="BG282" i="2"/>
  <c r="BE282" i="2"/>
  <c r="T282" i="2"/>
  <c r="R282" i="2"/>
  <c r="P282" i="2"/>
  <c r="BI280" i="2"/>
  <c r="BH280" i="2"/>
  <c r="BG280" i="2"/>
  <c r="BE280" i="2"/>
  <c r="T280" i="2"/>
  <c r="R280" i="2"/>
  <c r="P280" i="2"/>
  <c r="BI278" i="2"/>
  <c r="BH278" i="2"/>
  <c r="BG278" i="2"/>
  <c r="BE278" i="2"/>
  <c r="T278" i="2"/>
  <c r="R278" i="2"/>
  <c r="P278" i="2"/>
  <c r="BI276" i="2"/>
  <c r="BH276" i="2"/>
  <c r="BG276" i="2"/>
  <c r="BE276" i="2"/>
  <c r="T276" i="2"/>
  <c r="R276" i="2"/>
  <c r="P276" i="2"/>
  <c r="BI272" i="2"/>
  <c r="BH272" i="2"/>
  <c r="BG272" i="2"/>
  <c r="BE272" i="2"/>
  <c r="T272" i="2"/>
  <c r="R272" i="2"/>
  <c r="P272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4" i="2"/>
  <c r="BH264" i="2"/>
  <c r="BG264" i="2"/>
  <c r="BE264" i="2"/>
  <c r="T264" i="2"/>
  <c r="R264" i="2"/>
  <c r="P264" i="2"/>
  <c r="BI262" i="2"/>
  <c r="BH262" i="2"/>
  <c r="BG262" i="2"/>
  <c r="BE262" i="2"/>
  <c r="T262" i="2"/>
  <c r="R262" i="2"/>
  <c r="P262" i="2"/>
  <c r="BI260" i="2"/>
  <c r="BH260" i="2"/>
  <c r="BG260" i="2"/>
  <c r="BE260" i="2"/>
  <c r="T260" i="2"/>
  <c r="R260" i="2"/>
  <c r="P260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26" i="2"/>
  <c r="BH226" i="2"/>
  <c r="BG226" i="2"/>
  <c r="BE226" i="2"/>
  <c r="T226" i="2"/>
  <c r="R226" i="2"/>
  <c r="P226" i="2"/>
  <c r="BI224" i="2"/>
  <c r="BH224" i="2"/>
  <c r="BG224" i="2"/>
  <c r="BE224" i="2"/>
  <c r="T224" i="2"/>
  <c r="R224" i="2"/>
  <c r="P224" i="2"/>
  <c r="BI221" i="2"/>
  <c r="BH221" i="2"/>
  <c r="BG221" i="2"/>
  <c r="BE221" i="2"/>
  <c r="T221" i="2"/>
  <c r="T220" i="2" s="1"/>
  <c r="R221" i="2"/>
  <c r="R220" i="2"/>
  <c r="P221" i="2"/>
  <c r="P220" i="2" s="1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1" i="2"/>
  <c r="BH191" i="2"/>
  <c r="BG191" i="2"/>
  <c r="BE191" i="2"/>
  <c r="T191" i="2"/>
  <c r="R191" i="2"/>
  <c r="P191" i="2"/>
  <c r="BI186" i="2"/>
  <c r="BH186" i="2"/>
  <c r="BG186" i="2"/>
  <c r="BE186" i="2"/>
  <c r="T186" i="2"/>
  <c r="R186" i="2"/>
  <c r="P186" i="2"/>
  <c r="BI181" i="2"/>
  <c r="BH181" i="2"/>
  <c r="BG181" i="2"/>
  <c r="BE181" i="2"/>
  <c r="T181" i="2"/>
  <c r="R181" i="2"/>
  <c r="P181" i="2"/>
  <c r="BI176" i="2"/>
  <c r="BH176" i="2"/>
  <c r="BG176" i="2"/>
  <c r="BE176" i="2"/>
  <c r="T176" i="2"/>
  <c r="R176" i="2"/>
  <c r="P176" i="2"/>
  <c r="BI172" i="2"/>
  <c r="BH172" i="2"/>
  <c r="BG172" i="2"/>
  <c r="BE172" i="2"/>
  <c r="T172" i="2"/>
  <c r="R172" i="2"/>
  <c r="P172" i="2"/>
  <c r="BI169" i="2"/>
  <c r="BH169" i="2"/>
  <c r="BG169" i="2"/>
  <c r="BE169" i="2"/>
  <c r="T169" i="2"/>
  <c r="R169" i="2"/>
  <c r="P169" i="2"/>
  <c r="BI165" i="2"/>
  <c r="BH165" i="2"/>
  <c r="BG165" i="2"/>
  <c r="BE165" i="2"/>
  <c r="T165" i="2"/>
  <c r="R165" i="2"/>
  <c r="P165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2" i="2"/>
  <c r="BH152" i="2"/>
  <c r="BG152" i="2"/>
  <c r="BE152" i="2"/>
  <c r="T152" i="2"/>
  <c r="R152" i="2"/>
  <c r="P152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J132" i="2"/>
  <c r="J131" i="2"/>
  <c r="F131" i="2"/>
  <c r="F129" i="2"/>
  <c r="E127" i="2"/>
  <c r="J92" i="2"/>
  <c r="J91" i="2"/>
  <c r="F91" i="2"/>
  <c r="F89" i="2"/>
  <c r="E87" i="2"/>
  <c r="J18" i="2"/>
  <c r="E18" i="2"/>
  <c r="F92" i="2"/>
  <c r="J17" i="2"/>
  <c r="J12" i="2"/>
  <c r="J89" i="2" s="1"/>
  <c r="E7" i="2"/>
  <c r="E125" i="2" s="1"/>
  <c r="L90" i="1"/>
  <c r="AM90" i="1"/>
  <c r="AM89" i="1"/>
  <c r="L89" i="1"/>
  <c r="AM87" i="1"/>
  <c r="L87" i="1"/>
  <c r="L85" i="1"/>
  <c r="BK572" i="2"/>
  <c r="J534" i="2"/>
  <c r="BK532" i="2"/>
  <c r="J530" i="2"/>
  <c r="BK528" i="2"/>
  <c r="BK526" i="2"/>
  <c r="BK525" i="2"/>
  <c r="J522" i="2"/>
  <c r="BK521" i="2"/>
  <c r="J520" i="2"/>
  <c r="BK519" i="2"/>
  <c r="J518" i="2"/>
  <c r="J517" i="2"/>
  <c r="J516" i="2"/>
  <c r="J514" i="2"/>
  <c r="BK513" i="2"/>
  <c r="J511" i="2"/>
  <c r="BK510" i="2"/>
  <c r="J509" i="2"/>
  <c r="BK505" i="2"/>
  <c r="J504" i="2"/>
  <c r="J501" i="2"/>
  <c r="J499" i="2"/>
  <c r="J497" i="2"/>
  <c r="BK496" i="2"/>
  <c r="BK495" i="2"/>
  <c r="BK494" i="2"/>
  <c r="BK492" i="2"/>
  <c r="BK491" i="2"/>
  <c r="BK489" i="2"/>
  <c r="BK487" i="2"/>
  <c r="J483" i="2"/>
  <c r="J482" i="2"/>
  <c r="BK481" i="2"/>
  <c r="BK480" i="2"/>
  <c r="J479" i="2"/>
  <c r="BK478" i="2"/>
  <c r="BK477" i="2"/>
  <c r="BK472" i="2"/>
  <c r="J470" i="2"/>
  <c r="J468" i="2"/>
  <c r="BK466" i="2"/>
  <c r="BK465" i="2"/>
  <c r="BK462" i="2"/>
  <c r="J461" i="2"/>
  <c r="J458" i="2"/>
  <c r="J457" i="2"/>
  <c r="BK455" i="2"/>
  <c r="BK454" i="2"/>
  <c r="BK451" i="2"/>
  <c r="J450" i="2"/>
  <c r="BK448" i="2"/>
  <c r="BK445" i="2"/>
  <c r="BK442" i="2"/>
  <c r="J441" i="2"/>
  <c r="J439" i="2"/>
  <c r="J438" i="2"/>
  <c r="BK435" i="2"/>
  <c r="J434" i="2"/>
  <c r="J430" i="2"/>
  <c r="BK429" i="2"/>
  <c r="J426" i="2"/>
  <c r="J425" i="2"/>
  <c r="BK423" i="2"/>
  <c r="J422" i="2"/>
  <c r="J421" i="2"/>
  <c r="J418" i="2"/>
  <c r="J416" i="2"/>
  <c r="BK413" i="2"/>
  <c r="BK407" i="2"/>
  <c r="BK406" i="2"/>
  <c r="J404" i="2"/>
  <c r="J402" i="2"/>
  <c r="J399" i="2"/>
  <c r="J397" i="2"/>
  <c r="J396" i="2"/>
  <c r="J395" i="2"/>
  <c r="J394" i="2"/>
  <c r="BK389" i="2"/>
  <c r="J388" i="2"/>
  <c r="BK387" i="2"/>
  <c r="J386" i="2"/>
  <c r="J383" i="2"/>
  <c r="J382" i="2"/>
  <c r="BK375" i="2"/>
  <c r="BK372" i="2"/>
  <c r="J371" i="2"/>
  <c r="BK370" i="2"/>
  <c r="J368" i="2"/>
  <c r="BK366" i="2"/>
  <c r="J362" i="2"/>
  <c r="J361" i="2"/>
  <c r="J353" i="2"/>
  <c r="J351" i="2"/>
  <c r="J350" i="2"/>
  <c r="J338" i="2"/>
  <c r="BK334" i="2"/>
  <c r="J330" i="2"/>
  <c r="BK318" i="2"/>
  <c r="J315" i="2"/>
  <c r="J310" i="2"/>
  <c r="J295" i="2"/>
  <c r="J291" i="2"/>
  <c r="J287" i="2"/>
  <c r="BK286" i="2"/>
  <c r="J282" i="2"/>
  <c r="BK262" i="2"/>
  <c r="J253" i="2"/>
  <c r="J244" i="2"/>
  <c r="BK243" i="2"/>
  <c r="J233" i="2"/>
  <c r="J231" i="2"/>
  <c r="J226" i="2"/>
  <c r="BK216" i="2"/>
  <c r="J204" i="2"/>
  <c r="BK195" i="2"/>
  <c r="BK165" i="2"/>
  <c r="BK158" i="2"/>
  <c r="J156" i="2"/>
  <c r="J146" i="2"/>
  <c r="BK142" i="2"/>
  <c r="J140" i="2"/>
  <c r="J572" i="2"/>
  <c r="BK571" i="2"/>
  <c r="J571" i="2"/>
  <c r="BK570" i="2"/>
  <c r="J570" i="2"/>
  <c r="BK569" i="2"/>
  <c r="J569" i="2"/>
  <c r="BK568" i="2"/>
  <c r="J568" i="2"/>
  <c r="BK567" i="2"/>
  <c r="J567" i="2"/>
  <c r="BK566" i="2"/>
  <c r="J566" i="2"/>
  <c r="BK565" i="2"/>
  <c r="J565" i="2"/>
  <c r="BK564" i="2"/>
  <c r="J564" i="2"/>
  <c r="BK563" i="2"/>
  <c r="J563" i="2"/>
  <c r="BK562" i="2"/>
  <c r="J562" i="2"/>
  <c r="BK561" i="2"/>
  <c r="J561" i="2"/>
  <c r="BK560" i="2"/>
  <c r="J560" i="2"/>
  <c r="BK559" i="2"/>
  <c r="J559" i="2"/>
  <c r="BK558" i="2"/>
  <c r="J558" i="2"/>
  <c r="BK557" i="2"/>
  <c r="J557" i="2"/>
  <c r="BK556" i="2"/>
  <c r="J556" i="2"/>
  <c r="BK555" i="2"/>
  <c r="J555" i="2"/>
  <c r="BK554" i="2"/>
  <c r="J554" i="2"/>
  <c r="BK553" i="2"/>
  <c r="J553" i="2"/>
  <c r="BK552" i="2"/>
  <c r="J552" i="2"/>
  <c r="BK551" i="2"/>
  <c r="J551" i="2"/>
  <c r="BK550" i="2"/>
  <c r="BK549" i="2"/>
  <c r="J548" i="2"/>
  <c r="J546" i="2"/>
  <c r="BK545" i="2"/>
  <c r="BK544" i="2"/>
  <c r="J542" i="2"/>
  <c r="J540" i="2"/>
  <c r="J536" i="2"/>
  <c r="J535" i="2"/>
  <c r="J533" i="2"/>
  <c r="BK509" i="2"/>
  <c r="J508" i="2"/>
  <c r="J507" i="2"/>
  <c r="J505" i="2"/>
  <c r="J502" i="2"/>
  <c r="BK500" i="2"/>
  <c r="J498" i="2"/>
  <c r="BK497" i="2"/>
  <c r="J494" i="2"/>
  <c r="J491" i="2"/>
  <c r="BK490" i="2"/>
  <c r="J487" i="2"/>
  <c r="J486" i="2"/>
  <c r="J485" i="2"/>
  <c r="BK484" i="2"/>
  <c r="BK483" i="2"/>
  <c r="J481" i="2"/>
  <c r="BK476" i="2"/>
  <c r="BK475" i="2"/>
  <c r="BK474" i="2"/>
  <c r="BK473" i="2"/>
  <c r="J472" i="2"/>
  <c r="J471" i="2"/>
  <c r="BK470" i="2"/>
  <c r="J464" i="2"/>
  <c r="J462" i="2"/>
  <c r="BK461" i="2"/>
  <c r="BK460" i="2"/>
  <c r="J459" i="2"/>
  <c r="BK457" i="2"/>
  <c r="J456" i="2"/>
  <c r="BK453" i="2"/>
  <c r="J452" i="2"/>
  <c r="J451" i="2"/>
  <c r="BK449" i="2"/>
  <c r="J447" i="2"/>
  <c r="BK446" i="2"/>
  <c r="BK444" i="2"/>
  <c r="BK443" i="2"/>
  <c r="J442" i="2"/>
  <c r="BK437" i="2"/>
  <c r="J436" i="2"/>
  <c r="BK434" i="2"/>
  <c r="J433" i="2"/>
  <c r="J432" i="2"/>
  <c r="BK428" i="2"/>
  <c r="BK427" i="2"/>
  <c r="J424" i="2"/>
  <c r="J423" i="2"/>
  <c r="BK421" i="2"/>
  <c r="J420" i="2"/>
  <c r="J417" i="2"/>
  <c r="BK415" i="2"/>
  <c r="J414" i="2"/>
  <c r="J413" i="2"/>
  <c r="J411" i="2"/>
  <c r="BK409" i="2"/>
  <c r="J408" i="2"/>
  <c r="J403" i="2"/>
  <c r="BK401" i="2"/>
  <c r="J400" i="2"/>
  <c r="BK399" i="2"/>
  <c r="BK398" i="2"/>
  <c r="BK397" i="2"/>
  <c r="BK393" i="2"/>
  <c r="J392" i="2"/>
  <c r="BK391" i="2"/>
  <c r="J390" i="2"/>
  <c r="BK388" i="2"/>
  <c r="BK386" i="2"/>
  <c r="J384" i="2"/>
  <c r="BK381" i="2"/>
  <c r="J380" i="2"/>
  <c r="BK378" i="2"/>
  <c r="BK376" i="2"/>
  <c r="J375" i="2"/>
  <c r="J373" i="2"/>
  <c r="J370" i="2"/>
  <c r="BK361" i="2"/>
  <c r="BK351" i="2"/>
  <c r="J347" i="2"/>
  <c r="BK344" i="2"/>
  <c r="BK338" i="2"/>
  <c r="BK323" i="2"/>
  <c r="BK306" i="2"/>
  <c r="J299" i="2"/>
  <c r="J286" i="2"/>
  <c r="BK282" i="2"/>
  <c r="J280" i="2"/>
  <c r="BK278" i="2"/>
  <c r="J276" i="2"/>
  <c r="J272" i="2"/>
  <c r="BK268" i="2"/>
  <c r="J264" i="2"/>
  <c r="J262" i="2"/>
  <c r="J260" i="2"/>
  <c r="BK253" i="2"/>
  <c r="BK252" i="2"/>
  <c r="J243" i="2"/>
  <c r="BK231" i="2"/>
  <c r="BK226" i="2"/>
  <c r="J221" i="2"/>
  <c r="BK214" i="2"/>
  <c r="J210" i="2"/>
  <c r="BK208" i="2"/>
  <c r="J206" i="2"/>
  <c r="BK204" i="2"/>
  <c r="J202" i="2"/>
  <c r="J195" i="2"/>
  <c r="BK191" i="2"/>
  <c r="J186" i="2"/>
  <c r="J181" i="2"/>
  <c r="BK176" i="2"/>
  <c r="BK160" i="2"/>
  <c r="BK152" i="2"/>
  <c r="BK144" i="2"/>
  <c r="J138" i="2"/>
  <c r="J550" i="2"/>
  <c r="J549" i="2"/>
  <c r="BK548" i="2"/>
  <c r="J547" i="2"/>
  <c r="J545" i="2"/>
  <c r="J544" i="2"/>
  <c r="BK543" i="2"/>
  <c r="BK542" i="2"/>
  <c r="BK541" i="2"/>
  <c r="J541" i="2"/>
  <c r="BK539" i="2"/>
  <c r="J539" i="2"/>
  <c r="BK538" i="2"/>
  <c r="BK537" i="2"/>
  <c r="BK536" i="2"/>
  <c r="BK534" i="2"/>
  <c r="BK531" i="2"/>
  <c r="BK530" i="2"/>
  <c r="BK529" i="2"/>
  <c r="J528" i="2"/>
  <c r="J527" i="2"/>
  <c r="BK523" i="2"/>
  <c r="BK522" i="2"/>
  <c r="BK520" i="2"/>
  <c r="BK517" i="2"/>
  <c r="J515" i="2"/>
  <c r="J513" i="2"/>
  <c r="J512" i="2"/>
  <c r="J510" i="2"/>
  <c r="BK507" i="2"/>
  <c r="J503" i="2"/>
  <c r="BK502" i="2"/>
  <c r="BK501" i="2"/>
  <c r="BK499" i="2"/>
  <c r="BK498" i="2"/>
  <c r="J496" i="2"/>
  <c r="J495" i="2"/>
  <c r="J493" i="2"/>
  <c r="J490" i="2"/>
  <c r="J489" i="2"/>
  <c r="BK482" i="2"/>
  <c r="BK479" i="2"/>
  <c r="J476" i="2"/>
  <c r="J475" i="2"/>
  <c r="J473" i="2"/>
  <c r="BK469" i="2"/>
  <c r="BK468" i="2"/>
  <c r="BK467" i="2"/>
  <c r="BK464" i="2"/>
  <c r="BK463" i="2"/>
  <c r="BK456" i="2"/>
  <c r="J454" i="2"/>
  <c r="J448" i="2"/>
  <c r="J446" i="2"/>
  <c r="J445" i="2"/>
  <c r="J443" i="2"/>
  <c r="BK440" i="2"/>
  <c r="BK439" i="2"/>
  <c r="BK438" i="2"/>
  <c r="BK436" i="2"/>
  <c r="BK432" i="2"/>
  <c r="J431" i="2"/>
  <c r="J429" i="2"/>
  <c r="J428" i="2"/>
  <c r="BK425" i="2"/>
  <c r="BK419" i="2"/>
  <c r="BK414" i="2"/>
  <c r="J412" i="2"/>
  <c r="BK411" i="2"/>
  <c r="J409" i="2"/>
  <c r="J407" i="2"/>
  <c r="J406" i="2"/>
  <c r="J405" i="2"/>
  <c r="BK404" i="2"/>
  <c r="BK403" i="2"/>
  <c r="BK400" i="2"/>
  <c r="J398" i="2"/>
  <c r="BK396" i="2"/>
  <c r="BK395" i="2"/>
  <c r="BK392" i="2"/>
  <c r="BK390" i="2"/>
  <c r="J385" i="2"/>
  <c r="BK383" i="2"/>
  <c r="J381" i="2"/>
  <c r="J379" i="2"/>
  <c r="J377" i="2"/>
  <c r="J374" i="2"/>
  <c r="BK371" i="2"/>
  <c r="J369" i="2"/>
  <c r="BK368" i="2"/>
  <c r="J367" i="2"/>
  <c r="J363" i="2"/>
  <c r="J359" i="2"/>
  <c r="J357" i="2"/>
  <c r="BK353" i="2"/>
  <c r="BK350" i="2"/>
  <c r="BK330" i="2"/>
  <c r="BK315" i="2"/>
  <c r="BK301" i="2"/>
  <c r="J301" i="2"/>
  <c r="BK299" i="2"/>
  <c r="BK291" i="2"/>
  <c r="BK280" i="2"/>
  <c r="J278" i="2"/>
  <c r="BK276" i="2"/>
  <c r="J270" i="2"/>
  <c r="J268" i="2"/>
  <c r="J252" i="2"/>
  <c r="BK224" i="2"/>
  <c r="J216" i="2"/>
  <c r="J214" i="2"/>
  <c r="J208" i="2"/>
  <c r="BK197" i="2"/>
  <c r="J176" i="2"/>
  <c r="J172" i="2"/>
  <c r="BK169" i="2"/>
  <c r="J152" i="2"/>
  <c r="J148" i="2"/>
  <c r="BK146" i="2"/>
  <c r="J142" i="2"/>
  <c r="BK140" i="2"/>
  <c r="BK547" i="2"/>
  <c r="BK546" i="2"/>
  <c r="J543" i="2"/>
  <c r="BK540" i="2"/>
  <c r="J538" i="2"/>
  <c r="J537" i="2"/>
  <c r="BK535" i="2"/>
  <c r="BK533" i="2"/>
  <c r="J532" i="2"/>
  <c r="J531" i="2"/>
  <c r="J529" i="2"/>
  <c r="BK527" i="2"/>
  <c r="J526" i="2"/>
  <c r="J525" i="2"/>
  <c r="J523" i="2"/>
  <c r="J521" i="2"/>
  <c r="J519" i="2"/>
  <c r="BK518" i="2"/>
  <c r="BK516" i="2"/>
  <c r="BK515" i="2"/>
  <c r="BK514" i="2"/>
  <c r="BK512" i="2"/>
  <c r="BK511" i="2"/>
  <c r="BK508" i="2"/>
  <c r="BK504" i="2"/>
  <c r="BK503" i="2"/>
  <c r="J500" i="2"/>
  <c r="BK493" i="2"/>
  <c r="J492" i="2"/>
  <c r="BK486" i="2"/>
  <c r="BK485" i="2"/>
  <c r="J484" i="2"/>
  <c r="J480" i="2"/>
  <c r="J478" i="2"/>
  <c r="J477" i="2"/>
  <c r="J474" i="2"/>
  <c r="BK471" i="2"/>
  <c r="J469" i="2"/>
  <c r="J467" i="2"/>
  <c r="J466" i="2"/>
  <c r="J465" i="2"/>
  <c r="J463" i="2"/>
  <c r="J460" i="2"/>
  <c r="BK459" i="2"/>
  <c r="BK458" i="2"/>
  <c r="J455" i="2"/>
  <c r="J453" i="2"/>
  <c r="BK452" i="2"/>
  <c r="BK450" i="2"/>
  <c r="J449" i="2"/>
  <c r="BK447" i="2"/>
  <c r="J444" i="2"/>
  <c r="BK441" i="2"/>
  <c r="J440" i="2"/>
  <c r="J437" i="2"/>
  <c r="J435" i="2"/>
  <c r="BK433" i="2"/>
  <c r="BK431" i="2"/>
  <c r="BK430" i="2"/>
  <c r="J427" i="2"/>
  <c r="BK426" i="2"/>
  <c r="BK424" i="2"/>
  <c r="BK422" i="2"/>
  <c r="BK420" i="2"/>
  <c r="J419" i="2"/>
  <c r="BK418" i="2"/>
  <c r="BK417" i="2"/>
  <c r="BK416" i="2"/>
  <c r="J415" i="2"/>
  <c r="BK412" i="2"/>
  <c r="BK408" i="2"/>
  <c r="BK405" i="2"/>
  <c r="BK402" i="2"/>
  <c r="J401" i="2"/>
  <c r="BK394" i="2"/>
  <c r="J393" i="2"/>
  <c r="J391" i="2"/>
  <c r="J389" i="2"/>
  <c r="J387" i="2"/>
  <c r="BK385" i="2"/>
  <c r="BK384" i="2"/>
  <c r="BK382" i="2"/>
  <c r="BK380" i="2"/>
  <c r="BK379" i="2"/>
  <c r="J378" i="2"/>
  <c r="BK377" i="2"/>
  <c r="J376" i="2"/>
  <c r="BK374" i="2"/>
  <c r="BK373" i="2"/>
  <c r="J372" i="2"/>
  <c r="BK369" i="2"/>
  <c r="BK367" i="2"/>
  <c r="J366" i="2"/>
  <c r="BK363" i="2"/>
  <c r="BK362" i="2"/>
  <c r="BK359" i="2"/>
  <c r="BK357" i="2"/>
  <c r="BK347" i="2"/>
  <c r="J344" i="2"/>
  <c r="J334" i="2"/>
  <c r="J323" i="2"/>
  <c r="J318" i="2"/>
  <c r="BK310" i="2"/>
  <c r="J306" i="2"/>
  <c r="BK295" i="2"/>
  <c r="BK287" i="2"/>
  <c r="BK272" i="2"/>
  <c r="BK270" i="2"/>
  <c r="BK264" i="2"/>
  <c r="BK260" i="2"/>
  <c r="BK244" i="2"/>
  <c r="BK233" i="2"/>
  <c r="J224" i="2"/>
  <c r="BK221" i="2"/>
  <c r="BK210" i="2"/>
  <c r="BK206" i="2"/>
  <c r="BK202" i="2"/>
  <c r="J197" i="2"/>
  <c r="J191" i="2"/>
  <c r="BK186" i="2"/>
  <c r="BK181" i="2"/>
  <c r="BK172" i="2"/>
  <c r="J169" i="2"/>
  <c r="J165" i="2"/>
  <c r="J160" i="2"/>
  <c r="J158" i="2"/>
  <c r="BK156" i="2"/>
  <c r="BK148" i="2"/>
  <c r="J144" i="2"/>
  <c r="BK138" i="2"/>
  <c r="AS94" i="1"/>
  <c r="BK360" i="2" l="1"/>
  <c r="J360" i="2" s="1"/>
  <c r="J109" i="2" s="1"/>
  <c r="T360" i="2"/>
  <c r="T352" i="2" s="1"/>
  <c r="P365" i="2"/>
  <c r="T365" i="2"/>
  <c r="P410" i="2"/>
  <c r="T410" i="2"/>
  <c r="P488" i="2"/>
  <c r="BK524" i="2"/>
  <c r="J524" i="2" s="1"/>
  <c r="J115" i="2" s="1"/>
  <c r="P524" i="2"/>
  <c r="P137" i="2"/>
  <c r="T137" i="2"/>
  <c r="R164" i="2"/>
  <c r="BK171" i="2"/>
  <c r="J171" i="2"/>
  <c r="J100" i="2" s="1"/>
  <c r="P171" i="2"/>
  <c r="T171" i="2"/>
  <c r="P180" i="2"/>
  <c r="R180" i="2"/>
  <c r="BK223" i="2"/>
  <c r="J223" i="2"/>
  <c r="J103" i="2" s="1"/>
  <c r="P223" i="2"/>
  <c r="R223" i="2"/>
  <c r="T223" i="2"/>
  <c r="P230" i="2"/>
  <c r="T230" i="2"/>
  <c r="R524" i="2"/>
  <c r="BK137" i="2"/>
  <c r="J137" i="2" s="1"/>
  <c r="J98" i="2" s="1"/>
  <c r="R137" i="2"/>
  <c r="BK164" i="2"/>
  <c r="J164" i="2"/>
  <c r="J99" i="2" s="1"/>
  <c r="P164" i="2"/>
  <c r="T164" i="2"/>
  <c r="R171" i="2"/>
  <c r="BK180" i="2"/>
  <c r="J180" i="2" s="1"/>
  <c r="J101" i="2" s="1"/>
  <c r="T180" i="2"/>
  <c r="BK230" i="2"/>
  <c r="J230" i="2" s="1"/>
  <c r="J104" i="2" s="1"/>
  <c r="R230" i="2"/>
  <c r="BK346" i="2"/>
  <c r="J346" i="2" s="1"/>
  <c r="J107" i="2" s="1"/>
  <c r="P346" i="2"/>
  <c r="R346" i="2"/>
  <c r="T346" i="2"/>
  <c r="P360" i="2"/>
  <c r="P352" i="2" s="1"/>
  <c r="R360" i="2"/>
  <c r="R352" i="2" s="1"/>
  <c r="BK365" i="2"/>
  <c r="J365" i="2" s="1"/>
  <c r="J111" i="2" s="1"/>
  <c r="R365" i="2"/>
  <c r="BK410" i="2"/>
  <c r="J410" i="2"/>
  <c r="J112" i="2" s="1"/>
  <c r="R410" i="2"/>
  <c r="BK488" i="2"/>
  <c r="J488" i="2" s="1"/>
  <c r="J113" i="2" s="1"/>
  <c r="R488" i="2"/>
  <c r="T488" i="2"/>
  <c r="BK506" i="2"/>
  <c r="J506" i="2" s="1"/>
  <c r="J114" i="2" s="1"/>
  <c r="P506" i="2"/>
  <c r="R506" i="2"/>
  <c r="T506" i="2"/>
  <c r="T524" i="2"/>
  <c r="E85" i="2"/>
  <c r="F132" i="2"/>
  <c r="BF146" i="2"/>
  <c r="BF152" i="2"/>
  <c r="BF156" i="2"/>
  <c r="BF165" i="2"/>
  <c r="BF169" i="2"/>
  <c r="BF195" i="2"/>
  <c r="BF204" i="2"/>
  <c r="BF253" i="2"/>
  <c r="BF262" i="2"/>
  <c r="BF270" i="2"/>
  <c r="BF315" i="2"/>
  <c r="BF318" i="2"/>
  <c r="BF330" i="2"/>
  <c r="BF338" i="2"/>
  <c r="BF344" i="2"/>
  <c r="BF353" i="2"/>
  <c r="BF359" i="2"/>
  <c r="BF370" i="2"/>
  <c r="BF373" i="2"/>
  <c r="BF375" i="2"/>
  <c r="BF377" i="2"/>
  <c r="BF386" i="2"/>
  <c r="BF387" i="2"/>
  <c r="BF388" i="2"/>
  <c r="BF400" i="2"/>
  <c r="BF409" i="2"/>
  <c r="BF413" i="2"/>
  <c r="BF414" i="2"/>
  <c r="BF419" i="2"/>
  <c r="BF428" i="2"/>
  <c r="BF432" i="2"/>
  <c r="BF434" i="2"/>
  <c r="BF443" i="2"/>
  <c r="BF452" i="2"/>
  <c r="BF453" i="2"/>
  <c r="BF454" i="2"/>
  <c r="BF460" i="2"/>
  <c r="BF462" i="2"/>
  <c r="BF463" i="2"/>
  <c r="BF464" i="2"/>
  <c r="BF466" i="2"/>
  <c r="BF468" i="2"/>
  <c r="BF471" i="2"/>
  <c r="BF478" i="2"/>
  <c r="BF479" i="2"/>
  <c r="BF480" i="2"/>
  <c r="BF482" i="2"/>
  <c r="BF487" i="2"/>
  <c r="BF490" i="2"/>
  <c r="BF491" i="2"/>
  <c r="BF494" i="2"/>
  <c r="BF496" i="2"/>
  <c r="BF505" i="2"/>
  <c r="BF512" i="2"/>
  <c r="BF514" i="2"/>
  <c r="BF515" i="2"/>
  <c r="BF516" i="2"/>
  <c r="BF517" i="2"/>
  <c r="BF519" i="2"/>
  <c r="BF521" i="2"/>
  <c r="BF523" i="2"/>
  <c r="BF529" i="2"/>
  <c r="BF530" i="2"/>
  <c r="BF532" i="2"/>
  <c r="BF536" i="2"/>
  <c r="BF541" i="2"/>
  <c r="BF544" i="2"/>
  <c r="BF549" i="2"/>
  <c r="BF140" i="2"/>
  <c r="BF142" i="2"/>
  <c r="BF148" i="2"/>
  <c r="BF158" i="2"/>
  <c r="BF172" i="2"/>
  <c r="BF186" i="2"/>
  <c r="BF206" i="2"/>
  <c r="BF244" i="2"/>
  <c r="BF276" i="2"/>
  <c r="BF278" i="2"/>
  <c r="BF280" i="2"/>
  <c r="BF299" i="2"/>
  <c r="BF301" i="2"/>
  <c r="BF306" i="2"/>
  <c r="BF347" i="2"/>
  <c r="BF362" i="2"/>
  <c r="BF366" i="2"/>
  <c r="BF369" i="2"/>
  <c r="BF376" i="2"/>
  <c r="BF389" i="2"/>
  <c r="BF390" i="2"/>
  <c r="BF393" i="2"/>
  <c r="BF404" i="2"/>
  <c r="BF405" i="2"/>
  <c r="BF407" i="2"/>
  <c r="BF408" i="2"/>
  <c r="BF411" i="2"/>
  <c r="BF417" i="2"/>
  <c r="BF421" i="2"/>
  <c r="BF423" i="2"/>
  <c r="BF425" i="2"/>
  <c r="BF430" i="2"/>
  <c r="BF442" i="2"/>
  <c r="BF444" i="2"/>
  <c r="BF447" i="2"/>
  <c r="BF457" i="2"/>
  <c r="BF461" i="2"/>
  <c r="BF467" i="2"/>
  <c r="BF472" i="2"/>
  <c r="BF475" i="2"/>
  <c r="BF476" i="2"/>
  <c r="BF477" i="2"/>
  <c r="BF481" i="2"/>
  <c r="BF486" i="2"/>
  <c r="BF495" i="2"/>
  <c r="BF497" i="2"/>
  <c r="BF500" i="2"/>
  <c r="BF504" i="2"/>
  <c r="BF526" i="2"/>
  <c r="BF527" i="2"/>
  <c r="BF528" i="2"/>
  <c r="BF531" i="2"/>
  <c r="BF534" i="2"/>
  <c r="BF537" i="2"/>
  <c r="BF539" i="2"/>
  <c r="BF540" i="2"/>
  <c r="BF543" i="2"/>
  <c r="BF545" i="2"/>
  <c r="BF547" i="2"/>
  <c r="BF548" i="2"/>
  <c r="BF551" i="2"/>
  <c r="BF572" i="2"/>
  <c r="J129" i="2"/>
  <c r="BF181" i="2"/>
  <c r="BF191" i="2"/>
  <c r="BF197" i="2"/>
  <c r="BF210" i="2"/>
  <c r="BF221" i="2"/>
  <c r="BF233" i="2"/>
  <c r="BF243" i="2"/>
  <c r="BF264" i="2"/>
  <c r="BF268" i="2"/>
  <c r="BF272" i="2"/>
  <c r="BF282" i="2"/>
  <c r="BF286" i="2"/>
  <c r="BF295" i="2"/>
  <c r="BF351" i="2"/>
  <c r="BF357" i="2"/>
  <c r="BF368" i="2"/>
  <c r="BF371" i="2"/>
  <c r="BF372" i="2"/>
  <c r="BF379" i="2"/>
  <c r="BF380" i="2"/>
  <c r="BF383" i="2"/>
  <c r="BF384" i="2"/>
  <c r="BF395" i="2"/>
  <c r="BF399" i="2"/>
  <c r="BF401" i="2"/>
  <c r="BF402" i="2"/>
  <c r="BF406" i="2"/>
  <c r="BF412" i="2"/>
  <c r="BF418" i="2"/>
  <c r="BF422" i="2"/>
  <c r="BF426" i="2"/>
  <c r="BF431" i="2"/>
  <c r="BF435" i="2"/>
  <c r="BF436" i="2"/>
  <c r="BF437" i="2"/>
  <c r="BF439" i="2"/>
  <c r="BF441" i="2"/>
  <c r="BF450" i="2"/>
  <c r="BF451" i="2"/>
  <c r="BF455" i="2"/>
  <c r="BF456" i="2"/>
  <c r="BF458" i="2"/>
  <c r="BF465" i="2"/>
  <c r="BF483" i="2"/>
  <c r="BF484" i="2"/>
  <c r="BF489" i="2"/>
  <c r="BF492" i="2"/>
  <c r="BF493" i="2"/>
  <c r="BF501" i="2"/>
  <c r="BF503" i="2"/>
  <c r="BF509" i="2"/>
  <c r="BF510" i="2"/>
  <c r="BF535" i="2"/>
  <c r="BF538" i="2"/>
  <c r="BF542" i="2"/>
  <c r="BF546" i="2"/>
  <c r="BF550" i="2"/>
  <c r="BF552" i="2"/>
  <c r="BF553" i="2"/>
  <c r="BF554" i="2"/>
  <c r="BF555" i="2"/>
  <c r="BF556" i="2"/>
  <c r="BF557" i="2"/>
  <c r="BF558" i="2"/>
  <c r="BF559" i="2"/>
  <c r="BF560" i="2"/>
  <c r="BF561" i="2"/>
  <c r="BF562" i="2"/>
  <c r="BF563" i="2"/>
  <c r="BF564" i="2"/>
  <c r="BF565" i="2"/>
  <c r="BF566" i="2"/>
  <c r="BF567" i="2"/>
  <c r="BF568" i="2"/>
  <c r="BF569" i="2"/>
  <c r="BF570" i="2"/>
  <c r="BF571" i="2"/>
  <c r="BK220" i="2"/>
  <c r="J220" i="2" s="1"/>
  <c r="J102" i="2" s="1"/>
  <c r="BK343" i="2"/>
  <c r="J343" i="2"/>
  <c r="J105" i="2" s="1"/>
  <c r="BF138" i="2"/>
  <c r="BF144" i="2"/>
  <c r="BF160" i="2"/>
  <c r="BF176" i="2"/>
  <c r="BF202" i="2"/>
  <c r="BF208" i="2"/>
  <c r="BF214" i="2"/>
  <c r="BF216" i="2"/>
  <c r="BF224" i="2"/>
  <c r="BF226" i="2"/>
  <c r="BF231" i="2"/>
  <c r="BF252" i="2"/>
  <c r="BF260" i="2"/>
  <c r="BF287" i="2"/>
  <c r="BF291" i="2"/>
  <c r="BF310" i="2"/>
  <c r="BF323" i="2"/>
  <c r="BF334" i="2"/>
  <c r="BF350" i="2"/>
  <c r="BF361" i="2"/>
  <c r="BF363" i="2"/>
  <c r="BF367" i="2"/>
  <c r="BF374" i="2"/>
  <c r="BF378" i="2"/>
  <c r="BF381" i="2"/>
  <c r="BF382" i="2"/>
  <c r="BF385" i="2"/>
  <c r="BF391" i="2"/>
  <c r="BF392" i="2"/>
  <c r="BF394" i="2"/>
  <c r="BF396" i="2"/>
  <c r="BF397" i="2"/>
  <c r="BF398" i="2"/>
  <c r="BF403" i="2"/>
  <c r="BF415" i="2"/>
  <c r="BF416" i="2"/>
  <c r="BF420" i="2"/>
  <c r="BF424" i="2"/>
  <c r="BF427" i="2"/>
  <c r="BF429" i="2"/>
  <c r="BF433" i="2"/>
  <c r="BF438" i="2"/>
  <c r="BF440" i="2"/>
  <c r="BF445" i="2"/>
  <c r="BF446" i="2"/>
  <c r="BF448" i="2"/>
  <c r="BF449" i="2"/>
  <c r="BF459" i="2"/>
  <c r="BF469" i="2"/>
  <c r="BF470" i="2"/>
  <c r="BF473" i="2"/>
  <c r="BF474" i="2"/>
  <c r="BF485" i="2"/>
  <c r="BF498" i="2"/>
  <c r="BF499" i="2"/>
  <c r="BF502" i="2"/>
  <c r="BF507" i="2"/>
  <c r="BF508" i="2"/>
  <c r="BF511" i="2"/>
  <c r="BF513" i="2"/>
  <c r="BF518" i="2"/>
  <c r="BF520" i="2"/>
  <c r="BF522" i="2"/>
  <c r="BF525" i="2"/>
  <c r="BF533" i="2"/>
  <c r="BK352" i="2"/>
  <c r="J352" i="2"/>
  <c r="J108" i="2" s="1"/>
  <c r="F35" i="2"/>
  <c r="BB95" i="1" s="1"/>
  <c r="BB94" i="1" s="1"/>
  <c r="AX94" i="1" s="1"/>
  <c r="F37" i="2"/>
  <c r="BD95" i="1" s="1"/>
  <c r="BD94" i="1" s="1"/>
  <c r="W33" i="1" s="1"/>
  <c r="J33" i="2"/>
  <c r="AV95" i="1" s="1"/>
  <c r="F33" i="2"/>
  <c r="AZ95" i="1" s="1"/>
  <c r="AZ94" i="1" s="1"/>
  <c r="AV94" i="1" s="1"/>
  <c r="AK29" i="1" s="1"/>
  <c r="F36" i="2"/>
  <c r="BC95" i="1" s="1"/>
  <c r="BC94" i="1" s="1"/>
  <c r="W32" i="1" s="1"/>
  <c r="R364" i="2" l="1"/>
  <c r="R136" i="2"/>
  <c r="T364" i="2"/>
  <c r="T345" i="2"/>
  <c r="P345" i="2"/>
  <c r="T136" i="2"/>
  <c r="T135" i="2" s="1"/>
  <c r="P136" i="2"/>
  <c r="P135" i="2" s="1"/>
  <c r="AU95" i="1" s="1"/>
  <c r="AU94" i="1" s="1"/>
  <c r="P364" i="2"/>
  <c r="R345" i="2"/>
  <c r="BK364" i="2"/>
  <c r="J364" i="2" s="1"/>
  <c r="J110" i="2" s="1"/>
  <c r="BK136" i="2"/>
  <c r="BK345" i="2"/>
  <c r="BK135" i="2" s="1"/>
  <c r="J135" i="2" s="1"/>
  <c r="J96" i="2" s="1"/>
  <c r="J345" i="2"/>
  <c r="J106" i="2" s="1"/>
  <c r="AY94" i="1"/>
  <c r="F34" i="2"/>
  <c r="BA95" i="1" s="1"/>
  <c r="BA94" i="1" s="1"/>
  <c r="W30" i="1" s="1"/>
  <c r="W31" i="1"/>
  <c r="W29" i="1"/>
  <c r="J34" i="2"/>
  <c r="AW95" i="1" s="1"/>
  <c r="AT95" i="1" s="1"/>
  <c r="R135" i="2" l="1"/>
  <c r="J136" i="2"/>
  <c r="J97" i="2"/>
  <c r="AW94" i="1"/>
  <c r="AK30" i="1" s="1"/>
  <c r="J30" i="2"/>
  <c r="AG95" i="1" s="1"/>
  <c r="AG94" i="1" s="1"/>
  <c r="AN95" i="1" l="1"/>
  <c r="J39" i="2"/>
  <c r="AK26" i="1"/>
  <c r="AK35" i="1" s="1"/>
  <c r="AT94" i="1"/>
  <c r="AN94" i="1" l="1"/>
</calcChain>
</file>

<file path=xl/sharedStrings.xml><?xml version="1.0" encoding="utf-8"?>
<sst xmlns="http://schemas.openxmlformats.org/spreadsheetml/2006/main" count="5513" uniqueCount="1273">
  <si>
    <t>Export Komplet</t>
  </si>
  <si>
    <t/>
  </si>
  <si>
    <t>2.0</t>
  </si>
  <si>
    <t>False</t>
  </si>
  <si>
    <t>{f8e1dcc2-953f-4863-980b-f7f1ea6dfdae}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</si>
  <si>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</si>
  <si>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</si>
  <si>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</si>
  <si>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</si>
  <si>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</si>
  <si>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</si>
  <si>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</si>
  <si>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</si>
  <si>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Úprava vonkajších komunikácií na Vazovovej, Mytnej a Slovenskej ulici</t>
  </si>
  <si>
    <t>JKSO:</t>
  </si>
  <si>
    <t>KS:</t>
  </si>
  <si>
    <t>Miesto:</t>
  </si>
  <si>
    <t>NBS, Imricha Karvaša 1, Bratislava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</si>
  <si>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</si>
  <si>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</si>
  <si>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</si>
  <si>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</si>
  <si>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</si>
  <si>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</si>
  <si>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</si>
  <si>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BKPŚ s.r.o., atelier Palka, s.r.o.</t>
  </si>
  <si>
    <t>True</t>
  </si>
  <si>
    <t>0,01</t>
  </si>
  <si>
    <t>Spracovateľ:</t>
  </si>
  <si>
    <t>Atelier Palka, s.r.o.  Koprivnická 9/E, 841 01 Bra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</si>
  <si>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</si>
  <si>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</si>
  <si>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</si>
  <si>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</si>
  <si>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</si>
  <si>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</si>
  <si>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</si>
  <si>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</si>
  <si>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</si>
  <si>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</si>
  <si>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</si>
  <si>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</si>
  <si>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</si>
  <si>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</si>
  <si>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</si>
  <si>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</si>
  <si>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</si>
  <si>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</si>
  <si>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</si>
  <si>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</si>
  <si>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</si>
  <si>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</si>
  <si>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</si>
  <si>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</si>
  <si>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</si>
  <si>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</si>
  <si>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</si>
  <si>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</si>
  <si>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</si>
  <si>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</si>
  <si>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</si>
  <si>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</si>
  <si>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</si>
  <si>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</si>
  <si>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</si>
  <si>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</si>
  <si>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</si>
  <si>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</si>
  <si>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</si>
  <si>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</si>
  <si>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</si>
  <si>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</si>
  <si>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</si>
  <si>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</si>
  <si>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</si>
  <si>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</si>
  <si>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NBS</t>
  </si>
  <si>
    <t>STA</t>
  </si>
  <si>
    <t>1</t>
  </si>
  <si>
    <t>{2703dbd8-6eb0-45b7-ad57-9b991cd528ee}</t>
  </si>
  <si>
    <t>KRYCÍ LIST ROZPOČTU</t>
  </si>
  <si>
    <t>Objekt:</t>
  </si>
  <si>
    <t>NBS - Úprava vonkajších komunikácií na Vazovovej, Mytnej a Slovenskej ulici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</si>
  <si>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</si>
  <si>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</si>
  <si>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</si>
  <si>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</si>
  <si>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</si>
  <si>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</si>
  <si>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</si>
  <si>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Zakladanie, podklad proti prerastaniu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</si>
  <si>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</si>
  <si>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</si>
  <si>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</si>
  <si>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</si>
  <si>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</si>
  <si>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</si>
  <si>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</si>
  <si>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</si>
  <si>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 xml:space="preserve">    782 - Obklady z prírodného a konglomerovaného kameňa</t>
  </si>
  <si>
    <t xml:space="preserve">      VRN - Investičné náklady neobsiahnuté v cenách (stavebné)</t>
  </si>
  <si>
    <t>Ostatné - Ostatné</t>
  </si>
  <si>
    <t xml:space="preserve">    A - Ostatné - sadové úpravy</t>
  </si>
  <si>
    <t xml:space="preserve">    B - Ostatné - VO - Obnova osvetlenia chodníka - Obnova trasy rozvodov VO</t>
  </si>
  <si>
    <t xml:space="preserve">    C - VNET - Obnova osvetlenia chodníka - Úprava trasy rozvodov VNET</t>
  </si>
  <si>
    <t xml:space="preserve">    D - CSS - Obnova osvetlenia chodníka - Úprava trasy rozvodov CSS</t>
  </si>
  <si>
    <t xml:space="preserve">    E - NBS-OPRAVA PRÍVODU K OSVETLENIU VLAJKOSLÁVY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</si>
  <si>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</si>
  <si>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</si>
  <si>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</si>
  <si>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</si>
  <si>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</si>
  <si>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</si>
  <si>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</si>
  <si>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</si>
  <si>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</si>
  <si>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</si>
  <si>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</si>
  <si>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</si>
  <si>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</si>
  <si>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</si>
  <si>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</si>
  <si>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</si>
  <si>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</si>
  <si>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113105113.S</t>
  </si>
  <si>
    <t>Rozoberanie dlažby z  kameňa, kladených do malty so škárami zaliatymi cem.maltou,  -0,58600t</t>
  </si>
  <si>
    <t>m2</t>
  </si>
  <si>
    <t>4</t>
  </si>
  <si>
    <t>2</t>
  </si>
  <si>
    <t>-250194848</t>
  </si>
  <si>
    <t>VV</t>
  </si>
  <si>
    <t>"Mýtna, Vazovova"          160,47</t>
  </si>
  <si>
    <t>113106611.S</t>
  </si>
  <si>
    <t>Rozoberanie zámkovej dlažby všetkých druhov v ploche do 20 m2,  -0,2600 t</t>
  </si>
  <si>
    <t>-87493879</t>
  </si>
  <si>
    <t>"Slovanská"             8,16</t>
  </si>
  <si>
    <t>3</t>
  </si>
  <si>
    <t>113106612.S</t>
  </si>
  <si>
    <t>Rozoberanie zámkovej dlažby všetkých druhov v ploche nad 20 m2,  -0,26000t</t>
  </si>
  <si>
    <t>1604499686</t>
  </si>
  <si>
    <t>"Mýtna - prekládka"           37,00</t>
  </si>
  <si>
    <t>113107142.S</t>
  </si>
  <si>
    <t>Odstránenie krytu asfaltového v ploche do 200 m2, hr. nad 50 do 100 mm,  -0,18100t</t>
  </si>
  <si>
    <t>-1561028018</t>
  </si>
  <si>
    <t>"Slovanská"             122,00</t>
  </si>
  <si>
    <t>5</t>
  </si>
  <si>
    <t>113107242.S</t>
  </si>
  <si>
    <t>Odstránenie krytu asfaltového v ploche nad 200 m2, hr. nad 50 do 100 mm,  -0,18100t</t>
  </si>
  <si>
    <t>143035646</t>
  </si>
  <si>
    <t>"Mýtna, Vazovova"           579,30</t>
  </si>
  <si>
    <t>6</t>
  </si>
  <si>
    <t>113202111.S</t>
  </si>
  <si>
    <t>Vytrhanie obrúb kamenných, s vybúraním lôžka, z krajníkov alebo obrubníkov stojatých,  -0,14500t</t>
  </si>
  <si>
    <t>m</t>
  </si>
  <si>
    <t>-1118039051</t>
  </si>
  <si>
    <t>"Mýtna, Vazovova"          146,50</t>
  </si>
  <si>
    <t>"Slovanská"                     66,10</t>
  </si>
  <si>
    <t>Súčet</t>
  </si>
  <si>
    <t>7</t>
  </si>
  <si>
    <t>113307122.S</t>
  </si>
  <si>
    <t>Odstránenie podkladu v ploche do 200 m2 z kameniva hrubého drveného, hr.100 do 200 mm,  -0,23500t</t>
  </si>
  <si>
    <t>1453692752</t>
  </si>
  <si>
    <t>"Slovanská"             130,16</t>
  </si>
  <si>
    <t>8</t>
  </si>
  <si>
    <t>113307131.S</t>
  </si>
  <si>
    <t>Odstránenie podkladu v ploche do 200 m2 z betónu prostého, hr. vrstvy do 150 mm,  -0,22500t</t>
  </si>
  <si>
    <t>-445450710</t>
  </si>
  <si>
    <t>9</t>
  </si>
  <si>
    <t>113307222.S</t>
  </si>
  <si>
    <t>Odstránenie podkladu v ploche nad 200 m2 z kameniva hrubého drveného, hr.100 do 200 mm,  -0,23500t</t>
  </si>
  <si>
    <t>-1528457973</t>
  </si>
  <si>
    <t>"Mýtna, Vazovova"          739,80</t>
  </si>
  <si>
    <t>10</t>
  </si>
  <si>
    <t>113307231.S</t>
  </si>
  <si>
    <t>Odstránenie podkladu v ploche nad 200 m2 z betónu prostého, hr. vrstvy do 150 mm,  -0,22500t</t>
  </si>
  <si>
    <t>490582928</t>
  </si>
  <si>
    <t>Zakladanie, podklad proti prerastaniu</t>
  </si>
  <si>
    <t>11</t>
  </si>
  <si>
    <t>289971211.S</t>
  </si>
  <si>
    <t>Zhotovenie vrstvy zo separačnej geotextílie na upravenom povrchu sklon do 1 : 5 , šírky od 0 do 3 m</t>
  </si>
  <si>
    <t>-371881897</t>
  </si>
  <si>
    <t>"Mýtna, Vazovova"        554,00</t>
  </si>
  <si>
    <t>"Slovanská"                      127,80</t>
  </si>
  <si>
    <t>12</t>
  </si>
  <si>
    <t>M</t>
  </si>
  <si>
    <t>693110004500.S</t>
  </si>
  <si>
    <t>Geotextília polypropylénová netkaná 300 g/m2</t>
  </si>
  <si>
    <t>147931761</t>
  </si>
  <si>
    <t>681,8*1,15 'Prepočítané koeficientom množstva</t>
  </si>
  <si>
    <t>Vodorovné konštrukcie</t>
  </si>
  <si>
    <t>13</t>
  </si>
  <si>
    <t>451457777.S1</t>
  </si>
  <si>
    <t>Podklad pod dlažbu drenážna lôžková malta C30/35 XF2 (SK) CL 0.4, hr. 30mm</t>
  </si>
  <si>
    <t>1984400932</t>
  </si>
  <si>
    <t>14</t>
  </si>
  <si>
    <t>451577777.S</t>
  </si>
  <si>
    <t>Podklad pod dlažbu v ploche vodorovnej alebo v sklone do 1:5 hr. 30-100 mm z kameniva ťaženého</t>
  </si>
  <si>
    <t>-1291738236</t>
  </si>
  <si>
    <t>"Mýtna, Vazovova"        4,00</t>
  </si>
  <si>
    <t>"Slovanská"                      2,80</t>
  </si>
  <si>
    <t>Komunikácie</t>
  </si>
  <si>
    <t>15</t>
  </si>
  <si>
    <t>564851111.S1</t>
  </si>
  <si>
    <t>Podklad zo štrkodrviny s rozprestretím a zhutnením, - štrkodrvina UM ŠD 0/31.5 Gb75hr. 150mm</t>
  </si>
  <si>
    <t>294175455</t>
  </si>
  <si>
    <t>16</t>
  </si>
  <si>
    <t>567124112.S1</t>
  </si>
  <si>
    <t>Podklad z podkladového medzerovitý betón MCB D Cl 1.0 Dmax.22, hr.120mm</t>
  </si>
  <si>
    <t>-1692604302</t>
  </si>
  <si>
    <t>17</t>
  </si>
  <si>
    <t>594511111.S</t>
  </si>
  <si>
    <t>Prídlažba z lomového kameňa do lôžka z betónu tr. C 8/10</t>
  </si>
  <si>
    <t>-24502058</t>
  </si>
  <si>
    <t>"Mýtna, Vazovova"        146,40*3*0,12</t>
  </si>
  <si>
    <t>"Slovanská"                       67,10*3*0,12</t>
  </si>
  <si>
    <t>18</t>
  </si>
  <si>
    <t>583810001100.S</t>
  </si>
  <si>
    <t>Dlažobná kocka - žula,120/120/120</t>
  </si>
  <si>
    <t>-1990421420</t>
  </si>
  <si>
    <t>76,86*1,02 'Prepočítané koeficientom množstva</t>
  </si>
  <si>
    <t>19</t>
  </si>
  <si>
    <t>596911141.S</t>
  </si>
  <si>
    <t>Kladenie betónovej zámkovej dlažby komunikácií pre peších hr. 60 mm pre peších do 50 m2 so zriadením lôžka z kameniva hr. 30 mm</t>
  </si>
  <si>
    <t>-705468592</t>
  </si>
  <si>
    <t>použije sa pôvodná dlažba po očistení</t>
  </si>
  <si>
    <t>"preložené stĺpiky"            4*1,00</t>
  </si>
  <si>
    <t>596911143.S</t>
  </si>
  <si>
    <t>Kladenie betónovej zámkovej dlažby komunikácií pre peších hr. 60 mm pre peších nad 100 do 300 m2 so zriadením lôžka z kameniva hr. 30 mm</t>
  </si>
  <si>
    <t>-603221651</t>
  </si>
  <si>
    <t>"Slovanská"                    125,00</t>
  </si>
  <si>
    <t>21</t>
  </si>
  <si>
    <t>59246000770</t>
  </si>
  <si>
    <t>Dlažba casa di campo hr. 60mm</t>
  </si>
  <si>
    <t>495578867</t>
  </si>
  <si>
    <t>125*1,02 'Prepočítané koeficientom množstva</t>
  </si>
  <si>
    <t>22</t>
  </si>
  <si>
    <t>596911144.S</t>
  </si>
  <si>
    <t>Kladenie betónovej zámkovej dlažby komunikácií pre peších hr. 60 mm pre peších nad 300 m2 so zriadením lôžka z kameniva hr. 30 mm</t>
  </si>
  <si>
    <t>1533242431</t>
  </si>
  <si>
    <t>"Mýtna, Vazovova"         550,00</t>
  </si>
  <si>
    <t>23</t>
  </si>
  <si>
    <t>1739625107</t>
  </si>
  <si>
    <t>550*1,02 'Prepočítané koeficientom množstva</t>
  </si>
  <si>
    <t>24</t>
  </si>
  <si>
    <t>596911331.S</t>
  </si>
  <si>
    <t>Kladenie dlažby pre nevidiacich hr. 60 mm do lôžka z kameniva ťaženého s vyplnením škár</t>
  </si>
  <si>
    <t>1555795659</t>
  </si>
  <si>
    <t>25</t>
  </si>
  <si>
    <t>592460007300.S</t>
  </si>
  <si>
    <t>Dlažba betónová pre nevidiacich, hr.60 mm, farebná</t>
  </si>
  <si>
    <t>1037208274</t>
  </si>
  <si>
    <t>6,8*1,02 'Prepočítané koeficientom množstva</t>
  </si>
  <si>
    <t>26</t>
  </si>
  <si>
    <t>599111111.S</t>
  </si>
  <si>
    <t>Zálievka asfaltová škár dlažby, hĺbky do 50 mm, s vyčistením škár z veľkých kociek</t>
  </si>
  <si>
    <t>-1916712747</t>
  </si>
  <si>
    <t>Úpravy povrchov, podlahy, osadenie</t>
  </si>
  <si>
    <t>27</t>
  </si>
  <si>
    <t>631571005.S</t>
  </si>
  <si>
    <t>Násyp -  pás z bieleného štrku fr. 63 a  32</t>
  </si>
  <si>
    <t>m3</t>
  </si>
  <si>
    <t>244199905</t>
  </si>
  <si>
    <t>"Mýtna, Vazovova"        16,60</t>
  </si>
  <si>
    <t>Rúrové vedenie</t>
  </si>
  <si>
    <t>28</t>
  </si>
  <si>
    <t>899231111.S</t>
  </si>
  <si>
    <t>Výšková úprava uličného vstupu</t>
  </si>
  <si>
    <t>ks</t>
  </si>
  <si>
    <t>-703066616</t>
  </si>
  <si>
    <t>"Mýtna, Vazovova"          1</t>
  </si>
  <si>
    <t>29</t>
  </si>
  <si>
    <t>899331111.S</t>
  </si>
  <si>
    <t>Výšková úprava uličného poklopu</t>
  </si>
  <si>
    <t>999668265</t>
  </si>
  <si>
    <t>"Mýtna, Vazovova"          11</t>
  </si>
  <si>
    <t>"Slovanská"                      9</t>
  </si>
  <si>
    <t>Ostatné konštrukcie a práce-búranie</t>
  </si>
  <si>
    <t>30</t>
  </si>
  <si>
    <t>911383131.S1</t>
  </si>
  <si>
    <t>Odstránenie  ochrannej  zábrany - reťaze   -0,018t</t>
  </si>
  <si>
    <t>421369361</t>
  </si>
  <si>
    <t>"Mýtna, Vazovova"         105,00</t>
  </si>
  <si>
    <t>31</t>
  </si>
  <si>
    <t>914001111.S</t>
  </si>
  <si>
    <t>Osadenie a montáž cestnej zvislej dopravnej značky na stĺpik, stĺp, konzolu alebo objekt</t>
  </si>
  <si>
    <t>-1189318670</t>
  </si>
  <si>
    <t>"značka 215-10"              1+1+1</t>
  </si>
  <si>
    <t>"značka 270"                    1</t>
  </si>
  <si>
    <t>"značka 507-123"           1</t>
  </si>
  <si>
    <t>"značka 321-30"            1</t>
  </si>
  <si>
    <t>"značka 210-30"            1</t>
  </si>
  <si>
    <t>"značka 210-12"            1</t>
  </si>
  <si>
    <t>"značka 211-20"            1</t>
  </si>
  <si>
    <t>"značka 522"                  1</t>
  </si>
  <si>
    <t>32</t>
  </si>
  <si>
    <t>40441001120</t>
  </si>
  <si>
    <t>Dopravná značka</t>
  </si>
  <si>
    <t>2090746291</t>
  </si>
  <si>
    <t>33</t>
  </si>
  <si>
    <t>914501122.S</t>
  </si>
  <si>
    <t>Montáž stĺpika zvislej dopravnej značky dĺžky do 3,5 m do hliníkovej pätky</t>
  </si>
  <si>
    <t>2042302407</t>
  </si>
  <si>
    <t>34</t>
  </si>
  <si>
    <t>404490008500.S</t>
  </si>
  <si>
    <t>Stĺpik Zn, pre dopravné značky</t>
  </si>
  <si>
    <t>-990294955</t>
  </si>
  <si>
    <t>35</t>
  </si>
  <si>
    <t>914812211.S</t>
  </si>
  <si>
    <t>Montáž dočasnej dopravnej značky kompletnej základnej</t>
  </si>
  <si>
    <t>-1230559640</t>
  </si>
  <si>
    <t>"značka 233-80"                   1+1+1+1</t>
  </si>
  <si>
    <t>"značka 509-81-20"             1+1</t>
  </si>
  <si>
    <t>"značka 509-81-10"             1+1</t>
  </si>
  <si>
    <t>"značka 701"                         1+1+1+1</t>
  </si>
  <si>
    <t>"značka 702-10"                 11</t>
  </si>
  <si>
    <t>36</t>
  </si>
  <si>
    <t>404410211400.S</t>
  </si>
  <si>
    <t>Kompletná dopravná značka základného rozmeru 900 mm vrátane podstavca a stĺpa</t>
  </si>
  <si>
    <t>-1287410534</t>
  </si>
  <si>
    <t>23*0,01 'Prepočítané koeficientom množstva</t>
  </si>
  <si>
    <t>37</t>
  </si>
  <si>
    <t>915721222.S</t>
  </si>
  <si>
    <t>Vodorovné dopravné značenie striekané farbou prechodov pre chodcov, šípky, symboly a pod., žltá retroreflexná</t>
  </si>
  <si>
    <t>-154299758</t>
  </si>
  <si>
    <t>"Mýtna"         39,00</t>
  </si>
  <si>
    <t>38</t>
  </si>
  <si>
    <t>917461112.S</t>
  </si>
  <si>
    <t>Osadenie chodník. obrubníka kamenného stojatého do lôžka z betónu prostého C 16/20 s bočnou oporou</t>
  </si>
  <si>
    <t>-719830394</t>
  </si>
  <si>
    <t>"Mýtna, Vazovova"        146,40</t>
  </si>
  <si>
    <t>"Slovanská"                       66,20</t>
  </si>
  <si>
    <t>39</t>
  </si>
  <si>
    <t>583810001300.S</t>
  </si>
  <si>
    <t>Obrubník kamenný rovný bez skosenia</t>
  </si>
  <si>
    <t>-1396995764</t>
  </si>
  <si>
    <t>212,6*1,01 'Prepočítané koeficientom množstva</t>
  </si>
  <si>
    <t>40</t>
  </si>
  <si>
    <t>917511133</t>
  </si>
  <si>
    <t>Nerezová pásovina hr. 6mm, výška 200mm v betónovom lôžku</t>
  </si>
  <si>
    <t>2013620907</t>
  </si>
  <si>
    <t>"Mýtna, Vazovova"        322,90</t>
  </si>
  <si>
    <t>41</t>
  </si>
  <si>
    <t>952909001</t>
  </si>
  <si>
    <t>Montáž a dodávka  mreži  s novou antikorovou obručou, okolo stromov</t>
  </si>
  <si>
    <t>-359036500</t>
  </si>
  <si>
    <t>"Mýtna, Vazovova"          3</t>
  </si>
  <si>
    <t>"Slovanská"                         5</t>
  </si>
  <si>
    <t>42</t>
  </si>
  <si>
    <t>952909002</t>
  </si>
  <si>
    <t>Nová povrchová úprava stĺpa CDS</t>
  </si>
  <si>
    <t>-933238331</t>
  </si>
  <si>
    <t>43</t>
  </si>
  <si>
    <t>952909003</t>
  </si>
  <si>
    <t>Montáž a dodávka  nových zahradzovacích stĺpikov</t>
  </si>
  <si>
    <t>-670282431</t>
  </si>
  <si>
    <t>"Slovanská"                          8</t>
  </si>
  <si>
    <t>44</t>
  </si>
  <si>
    <t>952909004</t>
  </si>
  <si>
    <t>Demontáž a spätná montáž a dodávka  nových zahradzovacích stĺpikov</t>
  </si>
  <si>
    <t>2127852334</t>
  </si>
  <si>
    <t>"Slovanská"                          4</t>
  </si>
  <si>
    <t>45</t>
  </si>
  <si>
    <t>966006132.S</t>
  </si>
  <si>
    <t>Odstránenie značky, pre staničenie a ohraničenie so stĺpikmi s bet. pätkami,  -0,08200t</t>
  </si>
  <si>
    <t>-1738211265</t>
  </si>
  <si>
    <t>"Mýtna, Vazovova"         2</t>
  </si>
  <si>
    <t>"Slovanská"                    4</t>
  </si>
  <si>
    <t>46</t>
  </si>
  <si>
    <t>966006211.S</t>
  </si>
  <si>
    <t>Odstránenie (demontáž) zvislej dopravnej značky zo stĺpov, stĺpikov alebo konzol,  -0,00400t</t>
  </si>
  <si>
    <t>-105812694</t>
  </si>
  <si>
    <t>47</t>
  </si>
  <si>
    <t>976074142</t>
  </si>
  <si>
    <t>Vybúranie stĺpikov v murive alebo v dlažbe z betónu,  -0,04900t</t>
  </si>
  <si>
    <t>-1184663813</t>
  </si>
  <si>
    <t>"Mýtna, Vazovova"          56</t>
  </si>
  <si>
    <t>"Slovanská"                    9</t>
  </si>
  <si>
    <t>48</t>
  </si>
  <si>
    <t>976075210</t>
  </si>
  <si>
    <t>Vybúranie oceľových mreží pri stromoch,  -1,0000t</t>
  </si>
  <si>
    <t>t</t>
  </si>
  <si>
    <t>-7315978</t>
  </si>
  <si>
    <t>"Mýtna, Vazovova"          13*1,50*1,50</t>
  </si>
  <si>
    <t>"Slovanská"                           4*1,50*1,50</t>
  </si>
  <si>
    <t>49</t>
  </si>
  <si>
    <t>978059211.S</t>
  </si>
  <si>
    <t>Odsekanie a odobratie obkladov zo stien z  kameňa vrátane podkladovej omietky do 2 m2,  -0,16900t</t>
  </si>
  <si>
    <t>2101963170</t>
  </si>
  <si>
    <t>"Slovanská"             55,80*0,20</t>
  </si>
  <si>
    <t>"Mýtna, Vazovova"         110,50*0,20</t>
  </si>
  <si>
    <t>50</t>
  </si>
  <si>
    <t>978071490</t>
  </si>
  <si>
    <t>Odstránenie konštrukcie na nalepenie divadelného programu    -0,19200t</t>
  </si>
  <si>
    <t>381666889</t>
  </si>
  <si>
    <t>"Mýtna, Vazovova"          2</t>
  </si>
  <si>
    <t>51</t>
  </si>
  <si>
    <t>979071131.S</t>
  </si>
  <si>
    <t>Očistenie vybúraných dlažbových kociek</t>
  </si>
  <si>
    <t>-27898290</t>
  </si>
  <si>
    <t>52</t>
  </si>
  <si>
    <t>979082212.S</t>
  </si>
  <si>
    <t>Vodorovná doprava sutiny po suchu s naložením a so zložením na vzdialenosť do 50 m</t>
  </si>
  <si>
    <t>-1837853778</t>
  </si>
  <si>
    <t>"Mýtna - prekládka"                    37,00*0,26</t>
  </si>
  <si>
    <t>"preložené stĺpiky"                     4*1,00*0,26</t>
  </si>
  <si>
    <t>53</t>
  </si>
  <si>
    <t>979082213.S</t>
  </si>
  <si>
    <t>Vodorovná doprava sutiny so zložením a hrubým urovnaním na vzdialenosť do 1 km</t>
  </si>
  <si>
    <t>1644378453</t>
  </si>
  <si>
    <t>"stavebná suť celkom"             730,655</t>
  </si>
  <si>
    <t>"Mýtna - prekládka"                    -37,00*0,26</t>
  </si>
  <si>
    <t>"preložené stĺpiky"                     -4*1,00*0,26</t>
  </si>
  <si>
    <t>54</t>
  </si>
  <si>
    <t>979082219.S</t>
  </si>
  <si>
    <t>Príplatok k cene za každý ďalší aj začatý 1 km nad 1 km pre vodorovnú dopravu sutiny</t>
  </si>
  <si>
    <t>848569970</t>
  </si>
  <si>
    <t>"odvoz príplatok"              719,995*34</t>
  </si>
  <si>
    <t>55</t>
  </si>
  <si>
    <t>979087212.S</t>
  </si>
  <si>
    <t>Nakladanie na dopravné prostriedky pre vodorovnú dopravu sutiny</t>
  </si>
  <si>
    <t>2114445927</t>
  </si>
  <si>
    <t>"preložené stĺpiky"                      -4*1,00*0,26</t>
  </si>
  <si>
    <t>56</t>
  </si>
  <si>
    <t>979089012.S</t>
  </si>
  <si>
    <t>Poplatok za skladovanie - betón, tehly, dlaždice (17 01) ostatné</t>
  </si>
  <si>
    <t>-789971269</t>
  </si>
  <si>
    <t>"drevo"                                          -26,00</t>
  </si>
  <si>
    <t>"asfalt"                                         -126,935</t>
  </si>
  <si>
    <t>"kovy"                                            -9,044</t>
  </si>
  <si>
    <t>57</t>
  </si>
  <si>
    <t>979089112.S</t>
  </si>
  <si>
    <t>Poplatok za skladovanie - drevo,  (17 02 ), ostatné</t>
  </si>
  <si>
    <t>1567126990</t>
  </si>
  <si>
    <t>"Mýtna, Vazovova"         10*2,00</t>
  </si>
  <si>
    <t>"Slovanská"                    3*2,00</t>
  </si>
  <si>
    <t>58</t>
  </si>
  <si>
    <t>979089212.S</t>
  </si>
  <si>
    <t>Poplatok za skladovanie - bitúmenové zmesi, uholný decht, dechtové výrobky (17 03 ), ostatné</t>
  </si>
  <si>
    <t>1507558169</t>
  </si>
  <si>
    <t>"Slovanská"             122,00*0,181</t>
  </si>
  <si>
    <t>"Mýtna, Vazovova"           579,30*0,181</t>
  </si>
  <si>
    <t>59</t>
  </si>
  <si>
    <t>979089312.S</t>
  </si>
  <si>
    <t>Poplatok za skladovanie - kovy  (17 04 ), ostatné</t>
  </si>
  <si>
    <t>-308935831</t>
  </si>
  <si>
    <t>"reťaz - Mýtna, Vazovova"         105,00*0,018</t>
  </si>
  <si>
    <t>"stĺpiky - Mýtna, Vazovova"          56*0,049</t>
  </si>
  <si>
    <t>"stĺpiky - Slovanská"                    9*00,49</t>
  </si>
  <si>
    <t>99</t>
  </si>
  <si>
    <t>Presun hmôt HSV</t>
  </si>
  <si>
    <t>60</t>
  </si>
  <si>
    <t>998223011.S</t>
  </si>
  <si>
    <t>Presun hmôt pre pozemné komunikácie s krytom dláždeným (822 2.3, 822 5.3) akejkoľvek dĺžky objektu</t>
  </si>
  <si>
    <t>1189994602</t>
  </si>
  <si>
    <t>PSV</t>
  </si>
  <si>
    <t>Práce a dodávky PSV</t>
  </si>
  <si>
    <t>767</t>
  </si>
  <si>
    <t>Konštrukcie doplnkové kovové</t>
  </si>
  <si>
    <t>61</t>
  </si>
  <si>
    <t>76799510.S</t>
  </si>
  <si>
    <t>Montáž nerezových atypických kovových stavebných doplnkových konštrukcií</t>
  </si>
  <si>
    <t>-1527813484</t>
  </si>
  <si>
    <t xml:space="preserve">antikorova tyč priemeru 2cm dĺžky 50cm, 15 cm bude nad terénom, </t>
  </si>
  <si>
    <t>"dverová zarážka"            1</t>
  </si>
  <si>
    <t>62</t>
  </si>
  <si>
    <t>5539500002</t>
  </si>
  <si>
    <t>Atypické nerezové konštrukcie - antikorova tyč priemeru 2cm dĺžky 50cm</t>
  </si>
  <si>
    <t>-1106346097</t>
  </si>
  <si>
    <t>63</t>
  </si>
  <si>
    <t>998767201.S</t>
  </si>
  <si>
    <t>Presun hmôt pre kovové stavebné doplnkové konštrukcie v objektoch výšky do 6 m</t>
  </si>
  <si>
    <t>%</t>
  </si>
  <si>
    <t>-1539883224</t>
  </si>
  <si>
    <t>782</t>
  </si>
  <si>
    <t>Obklady z prírodného a konglomerovaného kameňa</t>
  </si>
  <si>
    <t>64</t>
  </si>
  <si>
    <t>782131140.S</t>
  </si>
  <si>
    <t>Montáž obkladov stien pravouhl. doskami z mäkkých kameňov s lícom rovným, hr. do 50 mm do drenážna lôžková malta C30/35 KF2 (SK) C 10.4, hr. 30mm</t>
  </si>
  <si>
    <t>119001472</t>
  </si>
  <si>
    <t>"Mýtna, Vazovova"        110,50*0,20</t>
  </si>
  <si>
    <t>"Slovanská"                      55,52*0,20</t>
  </si>
  <si>
    <t>65</t>
  </si>
  <si>
    <t>583840011700</t>
  </si>
  <si>
    <t>Doska obkladová kamenná - žulový obklad, poľská žula lom STRZEGOM, rezaná,šírka 200mm, hr. 50mm</t>
  </si>
  <si>
    <t>-1475752500</t>
  </si>
  <si>
    <t>33,204*1,02 'Prepočítané koeficientom množstva</t>
  </si>
  <si>
    <t>66</t>
  </si>
  <si>
    <t>998782201.S</t>
  </si>
  <si>
    <t>Presun hmôt pre kamenné obklady v objektoch výšky do 6 m</t>
  </si>
  <si>
    <t>1715705454</t>
  </si>
  <si>
    <t>VRN</t>
  </si>
  <si>
    <t>Investičné náklady neobsiahnuté v cenách (stavebné)</t>
  </si>
  <si>
    <t>67</t>
  </si>
  <si>
    <t>000700011.S</t>
  </si>
  <si>
    <t>Dopravné náklady -  objektivizácia dopravných nákladov materiálov</t>
  </si>
  <si>
    <t>1024</t>
  </si>
  <si>
    <t>-377289589</t>
  </si>
  <si>
    <t>68</t>
  </si>
  <si>
    <t>001000034.S</t>
  </si>
  <si>
    <t>Inžinierska činnosť - skúšky a revízie ostatné skúšky</t>
  </si>
  <si>
    <t>1743112302</t>
  </si>
  <si>
    <t>69</t>
  </si>
  <si>
    <t>001400046.S</t>
  </si>
  <si>
    <t>Ostatné náklady stavby - uvedenie do prevádzky</t>
  </si>
  <si>
    <t>-1895492899</t>
  </si>
  <si>
    <t>Ostatné</t>
  </si>
  <si>
    <t>A</t>
  </si>
  <si>
    <t>Ostatné - sadové úpravy</t>
  </si>
  <si>
    <t>70</t>
  </si>
  <si>
    <t>M001</t>
  </si>
  <si>
    <t>Vyrúbanie stromu listnatého do 200 mm priemeru</t>
  </si>
  <si>
    <t>370073631</t>
  </si>
  <si>
    <t>71</t>
  </si>
  <si>
    <t>M002</t>
  </si>
  <si>
    <t>Vyrúbanie stromu listnatého nad  300 mm  do 600 mm priemeru</t>
  </si>
  <si>
    <t>1174351664</t>
  </si>
  <si>
    <t>72</t>
  </si>
  <si>
    <t>M003</t>
  </si>
  <si>
    <t>Odstránenie pňov</t>
  </si>
  <si>
    <t>-473238144</t>
  </si>
  <si>
    <t>73</t>
  </si>
  <si>
    <t>M004</t>
  </si>
  <si>
    <t>Odvoz odpadu + uloženie odpadu na skládke - kompostáreň</t>
  </si>
  <si>
    <t>-1671159087</t>
  </si>
  <si>
    <t>74</t>
  </si>
  <si>
    <t>M005</t>
  </si>
  <si>
    <t>Ochrana stromov debnením pred poškodením stavebnou činnosťou, vrátane reziva  - zhotovenie</t>
  </si>
  <si>
    <t>-1194773018</t>
  </si>
  <si>
    <t>75</t>
  </si>
  <si>
    <t>M006</t>
  </si>
  <si>
    <t>Ochrana stromov debnením pred poškodením stavebnou činnosťou - odstránenie</t>
  </si>
  <si>
    <t>-2035131056</t>
  </si>
  <si>
    <t>76</t>
  </si>
  <si>
    <t>M043</t>
  </si>
  <si>
    <t>Rozprestretie a urovnanie zeminy v rovine hrúbky do 300 mm</t>
  </si>
  <si>
    <t>-1410434639</t>
  </si>
  <si>
    <t>77</t>
  </si>
  <si>
    <t>M044</t>
  </si>
  <si>
    <t>Obrobenie pôdy hrabaním (2x)</t>
  </si>
  <si>
    <t>-921643483</t>
  </si>
  <si>
    <t>78</t>
  </si>
  <si>
    <t>M007</t>
  </si>
  <si>
    <t>Hlbenie jamiek pre cibuľoviny</t>
  </si>
  <si>
    <t>1561133215</t>
  </si>
  <si>
    <t>79</t>
  </si>
  <si>
    <t>M008</t>
  </si>
  <si>
    <t>Hlbenie jamiek pre výs.  do 0,01 m3</t>
  </si>
  <si>
    <t>-1647847179</t>
  </si>
  <si>
    <t>80</t>
  </si>
  <si>
    <t>M009</t>
  </si>
  <si>
    <t>Hlbenie jamiek pre výs. nad  1,00 m3 s výmenou pôdy</t>
  </si>
  <si>
    <t>-17859980</t>
  </si>
  <si>
    <t>81</t>
  </si>
  <si>
    <t>M010</t>
  </si>
  <si>
    <t>Výsadba cibuľovín</t>
  </si>
  <si>
    <t>1430797421</t>
  </si>
  <si>
    <t>82</t>
  </si>
  <si>
    <t>M011</t>
  </si>
  <si>
    <t>Výsadba rastlín s balom o priem. do  100 mm</t>
  </si>
  <si>
    <t>1581443268</t>
  </si>
  <si>
    <t>83</t>
  </si>
  <si>
    <t>M012</t>
  </si>
  <si>
    <t>Výsadba dreviny s balom o priem. 700 mm</t>
  </si>
  <si>
    <t>-1026569966</t>
  </si>
  <si>
    <t>84</t>
  </si>
  <si>
    <t>M013</t>
  </si>
  <si>
    <t>Zakotvenie dreviny podzemný kotvením - KOTVOS</t>
  </si>
  <si>
    <t>539965591</t>
  </si>
  <si>
    <t>85</t>
  </si>
  <si>
    <t>M014</t>
  </si>
  <si>
    <t>Zhotovenie náteru kmeňa z ArboFlex</t>
  </si>
  <si>
    <t>1953021649</t>
  </si>
  <si>
    <t>86</t>
  </si>
  <si>
    <t>M015</t>
  </si>
  <si>
    <t>Mulčovanie vysad. stromov - misy s d 1,0m o hr.0,07m</t>
  </si>
  <si>
    <t>-909717005</t>
  </si>
  <si>
    <t>87</t>
  </si>
  <si>
    <t>M016</t>
  </si>
  <si>
    <t>Mulčovanie vysadených rastlín - štrkom v rov. o hr.0,07m</t>
  </si>
  <si>
    <t>-1700861066</t>
  </si>
  <si>
    <t>88</t>
  </si>
  <si>
    <t>M017</t>
  </si>
  <si>
    <t>Aplikácia tabliet Silvamix</t>
  </si>
  <si>
    <t>kg</t>
  </si>
  <si>
    <t>-1837052207</t>
  </si>
  <si>
    <t>89</t>
  </si>
  <si>
    <t>M018</t>
  </si>
  <si>
    <t>Zapracovanie aquaholderu do pôdy</t>
  </si>
  <si>
    <t>635956198</t>
  </si>
  <si>
    <t>90</t>
  </si>
  <si>
    <t>M019</t>
  </si>
  <si>
    <t>Injektáž pôvodných drevín s orezom</t>
  </si>
  <si>
    <t>1858642450</t>
  </si>
  <si>
    <t>91</t>
  </si>
  <si>
    <t>M020</t>
  </si>
  <si>
    <t>Calamagrostis x acutiflora ´Karl Foerster´</t>
  </si>
  <si>
    <t>-141359160</t>
  </si>
  <si>
    <t>92</t>
  </si>
  <si>
    <t>M021</t>
  </si>
  <si>
    <t>Monarda ´Fireball´</t>
  </si>
  <si>
    <t>-1226620108</t>
  </si>
  <si>
    <t>93</t>
  </si>
  <si>
    <t>M022</t>
  </si>
  <si>
    <t>Nepeta x faassenii</t>
  </si>
  <si>
    <t>573693000</t>
  </si>
  <si>
    <t>94</t>
  </si>
  <si>
    <t>M023</t>
  </si>
  <si>
    <t>Thalictrum delavayi ´Hewitts Double´</t>
  </si>
  <si>
    <t>-1419076763</t>
  </si>
  <si>
    <t>95</t>
  </si>
  <si>
    <t>M024</t>
  </si>
  <si>
    <t>Kalimeris insica ´Blue Star´</t>
  </si>
  <si>
    <t>352713394</t>
  </si>
  <si>
    <t>96</t>
  </si>
  <si>
    <t>M025</t>
  </si>
  <si>
    <t>Persicaria amplexicaulis ´Blackfield´</t>
  </si>
  <si>
    <t>5920231</t>
  </si>
  <si>
    <t>97</t>
  </si>
  <si>
    <t>M026</t>
  </si>
  <si>
    <t>Aster amellus ´Veilchenkonigin´</t>
  </si>
  <si>
    <t>-991149503</t>
  </si>
  <si>
    <t>98</t>
  </si>
  <si>
    <t>M027</t>
  </si>
  <si>
    <t>Anemone hupehensis ´Prinz Heinrich´</t>
  </si>
  <si>
    <t>-1110343806</t>
  </si>
  <si>
    <t>M028</t>
  </si>
  <si>
    <t>Deschampsia cespitosa ´Tautrager´</t>
  </si>
  <si>
    <t>825101955</t>
  </si>
  <si>
    <t>100</t>
  </si>
  <si>
    <t>M029</t>
  </si>
  <si>
    <t>Geranium magnificum ´Anemoniflorum´</t>
  </si>
  <si>
    <t>-1960650919</t>
  </si>
  <si>
    <t>101</t>
  </si>
  <si>
    <t>M030</t>
  </si>
  <si>
    <t>Acer campestre ´Eljsrik´</t>
  </si>
  <si>
    <t>458126741</t>
  </si>
  <si>
    <t>102</t>
  </si>
  <si>
    <t>M031</t>
  </si>
  <si>
    <t>Koelreuteria paniculata ´Fastigiata´</t>
  </si>
  <si>
    <t>1740593661</t>
  </si>
  <si>
    <t>103</t>
  </si>
  <si>
    <t>M032</t>
  </si>
  <si>
    <t>Allium ´Mount Everest´</t>
  </si>
  <si>
    <t>-1101921127</t>
  </si>
  <si>
    <t>104</t>
  </si>
  <si>
    <t>M033</t>
  </si>
  <si>
    <t>Allium ´Purple sensation´</t>
  </si>
  <si>
    <t>682331712</t>
  </si>
  <si>
    <t>105</t>
  </si>
  <si>
    <t>M034</t>
  </si>
  <si>
    <t>Narcissus ´Minnow´</t>
  </si>
  <si>
    <t>-453553004</t>
  </si>
  <si>
    <t>106</t>
  </si>
  <si>
    <t>M035</t>
  </si>
  <si>
    <t>záhradnícky substrát s dopravou</t>
  </si>
  <si>
    <t>-1515167032</t>
  </si>
  <si>
    <t>107</t>
  </si>
  <si>
    <t>M036</t>
  </si>
  <si>
    <t>Štrukturálny substrát s dopravou</t>
  </si>
  <si>
    <t>-1947353148</t>
  </si>
  <si>
    <t>108</t>
  </si>
  <si>
    <t>M037</t>
  </si>
  <si>
    <t>Tabletové hnojivo Silvamix (S-5 K-2 T-1)</t>
  </si>
  <si>
    <t>-29697994</t>
  </si>
  <si>
    <t>109</t>
  </si>
  <si>
    <t>M038</t>
  </si>
  <si>
    <t>Aquaholder</t>
  </si>
  <si>
    <t>1739578417</t>
  </si>
  <si>
    <t>110</t>
  </si>
  <si>
    <t>M039</t>
  </si>
  <si>
    <t>ArboFlex</t>
  </si>
  <si>
    <t>-1541480914</t>
  </si>
  <si>
    <t>111</t>
  </si>
  <si>
    <t>M040</t>
  </si>
  <si>
    <t>Kotvos KSB - Z2</t>
  </si>
  <si>
    <t>-143932168</t>
  </si>
  <si>
    <t>112</t>
  </si>
  <si>
    <t>M041</t>
  </si>
  <si>
    <t>štrk drvený - melafír  s dopravou</t>
  </si>
  <si>
    <t>1210628228</t>
  </si>
  <si>
    <t>113</t>
  </si>
  <si>
    <t>M042</t>
  </si>
  <si>
    <t>doprava</t>
  </si>
  <si>
    <t>kpl</t>
  </si>
  <si>
    <t>-1079510221</t>
  </si>
  <si>
    <t>B</t>
  </si>
  <si>
    <t>Ostatné - VO - Obnova osvetlenia chodníka - Obnova trasy rozvodov VO</t>
  </si>
  <si>
    <t>114</t>
  </si>
  <si>
    <t>00030116003016.S</t>
  </si>
  <si>
    <t>Geodetické práce - vykonávané pred výstavbou určenie vytyčovacej siete, vytýčenie staveniska, staveb. objektu</t>
  </si>
  <si>
    <t>eur</t>
  </si>
  <si>
    <t>433712325</t>
  </si>
  <si>
    <t>115</t>
  </si>
  <si>
    <t>00030331003031.S</t>
  </si>
  <si>
    <t>Geodetické práce - vykonávané po výstavbe zameranie skutočného vyhotovenia stavby</t>
  </si>
  <si>
    <t>-1017874260</t>
  </si>
  <si>
    <t>116</t>
  </si>
  <si>
    <t>00040222004022.S</t>
  </si>
  <si>
    <t>Projektové práce - stavebná časť (stavebné objekty vrátane ich technického vybavenia). náklady na dokumentáciu skutočného zhotovenia stavby</t>
  </si>
  <si>
    <t>1511114239</t>
  </si>
  <si>
    <t>117</t>
  </si>
  <si>
    <t>01030102030330.S</t>
  </si>
  <si>
    <t>Výkop jamy pre stožiar verejného osvetlenia do 2 m3 vrátane, ručný výkop v zemina triedy 4</t>
  </si>
  <si>
    <t>-69489276</t>
  </si>
  <si>
    <t>118</t>
  </si>
  <si>
    <t>01030102031119.S</t>
  </si>
  <si>
    <t>Príplatok za lepivosť pri hĺbení jám ručným alebo pneumatickým náradím v horninetr. 4</t>
  </si>
  <si>
    <t>-1703859665</t>
  </si>
  <si>
    <t>119</t>
  </si>
  <si>
    <t>01030201030620.S</t>
  </si>
  <si>
    <t>Hĺbenie káblovej ryhy ručne 35 cm širokej a 40 cm hlbokej, v zemine triedy 4</t>
  </si>
  <si>
    <t>-1587050529</t>
  </si>
  <si>
    <t>120</t>
  </si>
  <si>
    <t>01040100070010.S</t>
  </si>
  <si>
    <t>Uloženie sypaniny na skládky do 100 m3</t>
  </si>
  <si>
    <t>-1734140892</t>
  </si>
  <si>
    <t>121</t>
  </si>
  <si>
    <t>01040401030130.S</t>
  </si>
  <si>
    <t>Ručný zásyp nezap. káblovej ryhy bez zhutn. zeminy, 35 cm širokej, 40 cm hlbokej v zemine tr. 4</t>
  </si>
  <si>
    <t>1553504727</t>
  </si>
  <si>
    <t>122</t>
  </si>
  <si>
    <t>01060204013010.S</t>
  </si>
  <si>
    <t>Vodorovné premiestnenie výkopku pre cesty po spevnenej ceste z horniny tr.1-4 do 1000 m3, príplatok k cene za každých ďalšich a začatých 1000 m</t>
  </si>
  <si>
    <t>362050737</t>
  </si>
  <si>
    <t>123</t>
  </si>
  <si>
    <t>-204758810</t>
  </si>
  <si>
    <t>124</t>
  </si>
  <si>
    <t>01060700070010.S</t>
  </si>
  <si>
    <t>Nakladanie výkopku tr.1-4 ručne</t>
  </si>
  <si>
    <t>1479324210</t>
  </si>
  <si>
    <t>125</t>
  </si>
  <si>
    <t>01040100090002.S</t>
  </si>
  <si>
    <t>Poplatok za skladovanie - zemina a kamenivo (17 05) ostatné</t>
  </si>
  <si>
    <t>1327336299</t>
  </si>
  <si>
    <t>126</t>
  </si>
  <si>
    <t>01990100022010.S</t>
  </si>
  <si>
    <t>Príplatok za presun (01) hmôt nad vymed. dopravnú vzdialenosť pre zemné práce po stavenisku do 1 km</t>
  </si>
  <si>
    <t>1601767246</t>
  </si>
  <si>
    <t>127</t>
  </si>
  <si>
    <t>01990100022020.S</t>
  </si>
  <si>
    <t>Príplatok za presun (01) hmôt nad vymed. dopravnú vzdialenosť pre zemné práce po stavenisku k.ď. 1 km</t>
  </si>
  <si>
    <t>-1601199201</t>
  </si>
  <si>
    <t>128</t>
  </si>
  <si>
    <t>05010104002200.S</t>
  </si>
  <si>
    <t>Búranie mostných základov, muriva a pilierov alebo nosných konštrukcií z prost.,betónu,  -2,20000t</t>
  </si>
  <si>
    <t>1454023957</t>
  </si>
  <si>
    <t>129</t>
  </si>
  <si>
    <t>05010504000072.S</t>
  </si>
  <si>
    <t>Búranie podkladov pod dlažby, liatych dlažieb a mazanín,betón,liaty asfalt hr.nad 100 mm, plochy nad 4 m2 -2,20000t</t>
  </si>
  <si>
    <t>753308628</t>
  </si>
  <si>
    <t>130</t>
  </si>
  <si>
    <t>05010504000102.S</t>
  </si>
  <si>
    <t>Búranie podkladov pod dlažby, liatych dlažieb a mazanín,betón s poterom,teracom hr.do 150 mm,  plochy nad 4 m2 -2,20000t</t>
  </si>
  <si>
    <t>918037245</t>
  </si>
  <si>
    <t>131</t>
  </si>
  <si>
    <t>05030161022400.S</t>
  </si>
  <si>
    <t>Odstránenie krytu v ploche nad 200 m2 z betónu prostého, hr. vrstvy do 150 mm,  -0,22500t</t>
  </si>
  <si>
    <t>-1850857843</t>
  </si>
  <si>
    <t>132</t>
  </si>
  <si>
    <t>05030162012400.S</t>
  </si>
  <si>
    <t>Odstránenie krytu v ploche do 200 m2 asfaltového, hr. vrstvy do 50 mm,  -0,09800t</t>
  </si>
  <si>
    <t>851139610</t>
  </si>
  <si>
    <t>133</t>
  </si>
  <si>
    <t>05030261022410.S</t>
  </si>
  <si>
    <t>186366457</t>
  </si>
  <si>
    <t>134</t>
  </si>
  <si>
    <t>05090405000080.S</t>
  </si>
  <si>
    <t>Rezanie konštrukcií zo železobetónu hr. panelu 150 mm stenovou pílou -0,01800t</t>
  </si>
  <si>
    <t>1701228988</t>
  </si>
  <si>
    <t>135</t>
  </si>
  <si>
    <t>05090462012400.S</t>
  </si>
  <si>
    <t>Rezanie existujúceho asfaltového krytu alebo podkladu hĺbky do 50 mm</t>
  </si>
  <si>
    <t>86839738</t>
  </si>
  <si>
    <t>136</t>
  </si>
  <si>
    <t>581530000400.S</t>
  </si>
  <si>
    <t>Piesok technický netriedený</t>
  </si>
  <si>
    <t>1385353081</t>
  </si>
  <si>
    <t>137</t>
  </si>
  <si>
    <t>11010201071010.S</t>
  </si>
  <si>
    <t>Základové pätky a bloky mostných konštrukcií z betónu prostého tr. C 30/37</t>
  </si>
  <si>
    <t>-393015708</t>
  </si>
  <si>
    <t>138</t>
  </si>
  <si>
    <t>22030839002010.S</t>
  </si>
  <si>
    <t>Recyklácia asfaltového krytu za horúca na mieste dvojvrstvá REMIX PLUS hr. 70 (50+20) mm plochy nad 5000 do 10000 m2</t>
  </si>
  <si>
    <t>208879637</t>
  </si>
  <si>
    <t>139</t>
  </si>
  <si>
    <t>111620001300.S</t>
  </si>
  <si>
    <t>Asfalt cestný obyčajný 50/70</t>
  </si>
  <si>
    <t>460584873</t>
  </si>
  <si>
    <t>140</t>
  </si>
  <si>
    <t>583410002000.S</t>
  </si>
  <si>
    <t>Kamenivo drvené hrubé frakcia 8-16 mm</t>
  </si>
  <si>
    <t>-657482700</t>
  </si>
  <si>
    <t>141</t>
  </si>
  <si>
    <t>589410000400.S</t>
  </si>
  <si>
    <t>Asfaltový betón AC 11 O, 50/70, I, STN EN 13108-1</t>
  </si>
  <si>
    <t>-1730726636</t>
  </si>
  <si>
    <t>142</t>
  </si>
  <si>
    <t>22039000000010.S</t>
  </si>
  <si>
    <t>Zarovnanie styčnej plochy pozdĺž vybúranej časti komunikácie asfaltovej hr. do 50 mm</t>
  </si>
  <si>
    <t>450551439</t>
  </si>
  <si>
    <t>143</t>
  </si>
  <si>
    <t>22250671050010.S</t>
  </si>
  <si>
    <t>Demontáž dopravnej značky samostatnej základnej</t>
  </si>
  <si>
    <t>244370396</t>
  </si>
  <si>
    <t>144</t>
  </si>
  <si>
    <t>22250671050110.S</t>
  </si>
  <si>
    <t>2075449341</t>
  </si>
  <si>
    <t>145</t>
  </si>
  <si>
    <t>91010101010430.S</t>
  </si>
  <si>
    <t>Rúrka ohybná elektroinštalačná z HDPE, D 63 uložená voľne</t>
  </si>
  <si>
    <t>-1773773878</t>
  </si>
  <si>
    <t>146</t>
  </si>
  <si>
    <t>345710005700.S</t>
  </si>
  <si>
    <t>Rúrka ohybná 09063 dvojplášťová korugovaná z HDPE, bezhalogénová, D 63 mm</t>
  </si>
  <si>
    <t>-1577471874</t>
  </si>
  <si>
    <t>147</t>
  </si>
  <si>
    <t>91080101010204.S</t>
  </si>
  <si>
    <t>Kábel medený uložený voľne H05VV-F (CYSY) 300/500 V  3x2,5</t>
  </si>
  <si>
    <t>-385588952</t>
  </si>
  <si>
    <t>148</t>
  </si>
  <si>
    <t>341310011600.S</t>
  </si>
  <si>
    <t>Vodič medený flexibilný H05VV-F 3x2,5 mm2</t>
  </si>
  <si>
    <t>1468096355</t>
  </si>
  <si>
    <t>149</t>
  </si>
  <si>
    <t>354410004000.S</t>
  </si>
  <si>
    <t>Svorka FeZn pripájaca označenie SP 1</t>
  </si>
  <si>
    <t>-1050158787</t>
  </si>
  <si>
    <t>150</t>
  </si>
  <si>
    <t>354410002500.S</t>
  </si>
  <si>
    <t>Svorka FeZn krížová označenie SK</t>
  </si>
  <si>
    <t>-1471128278</t>
  </si>
  <si>
    <t>151</t>
  </si>
  <si>
    <t>354410054800.S</t>
  </si>
  <si>
    <t>Drôt bleskozvodový FeZn, d 10 mm</t>
  </si>
  <si>
    <t>-282093985</t>
  </si>
  <si>
    <t>152</t>
  </si>
  <si>
    <t>91080101011322.S</t>
  </si>
  <si>
    <t>Kábel medený silový uložený voľne 1-CYKY 0,6/1 kV 4x25 pre vonkajšie práce</t>
  </si>
  <si>
    <t>1924109475</t>
  </si>
  <si>
    <t>153</t>
  </si>
  <si>
    <t>341110006100.S</t>
  </si>
  <si>
    <t>Kábel medený 1-CYKY 4x10 mm2</t>
  </si>
  <si>
    <t>-460579225</t>
  </si>
  <si>
    <t>154</t>
  </si>
  <si>
    <t>91100102010240.S</t>
  </si>
  <si>
    <t>Montáž teplom zmraštiteľnej rozdeľovacej hlavy kombinovanej RHK 5-4/10</t>
  </si>
  <si>
    <t>-1915323191</t>
  </si>
  <si>
    <t>155</t>
  </si>
  <si>
    <t>345850000116.S</t>
  </si>
  <si>
    <t>Teplom zmraštiteľná rozdeľovacia hlava kombinovaná RHK 5-4/10</t>
  </si>
  <si>
    <t>42912444</t>
  </si>
  <si>
    <t>156</t>
  </si>
  <si>
    <t>348370001600.S</t>
  </si>
  <si>
    <t>Svietidlo uličné LED na stĺp alebo výložník SITECO  SL11 MIDI IP65</t>
  </si>
  <si>
    <t>-455123688</t>
  </si>
  <si>
    <t>157</t>
  </si>
  <si>
    <t>348370001500.S</t>
  </si>
  <si>
    <t>Svietidlo uličné LED na  výložník SITECO SL11 MIDI, IP65</t>
  </si>
  <si>
    <t>802966785</t>
  </si>
  <si>
    <t>158</t>
  </si>
  <si>
    <t>348370000100</t>
  </si>
  <si>
    <t>Svietidlo vonkajšie SITECO SL11 MIDI 140W 4000K +ZHAGA</t>
  </si>
  <si>
    <t>676956771</t>
  </si>
  <si>
    <t>159</t>
  </si>
  <si>
    <t>348370000200</t>
  </si>
  <si>
    <t>Svietidlo vonkajšie SITECO SL11 MIDI 64W 3000K + ZHAGA</t>
  </si>
  <si>
    <t>-764995592</t>
  </si>
  <si>
    <t>160</t>
  </si>
  <si>
    <t>348370001800.S</t>
  </si>
  <si>
    <t>Výložník pre vonkajšie svietidlo V1T-15-D60</t>
  </si>
  <si>
    <t>-346922402</t>
  </si>
  <si>
    <t>161</t>
  </si>
  <si>
    <t>348370003810.S</t>
  </si>
  <si>
    <t>Stožiar STK 60/80/3, výšky 8 m, do bet. zakladu</t>
  </si>
  <si>
    <t>2061845129</t>
  </si>
  <si>
    <t>162</t>
  </si>
  <si>
    <t>348370003710.S</t>
  </si>
  <si>
    <t>Stožiar STK 60/60/3 výšky 6m do bet. základu</t>
  </si>
  <si>
    <t>-345016958</t>
  </si>
  <si>
    <t>163</t>
  </si>
  <si>
    <t>91200202022210.S</t>
  </si>
  <si>
    <t>Zapojenie uličného svietidla IP65, 1x svetelný zdroj</t>
  </si>
  <si>
    <t>312719089</t>
  </si>
  <si>
    <t>164</t>
  </si>
  <si>
    <t>91200202042051.S</t>
  </si>
  <si>
    <t>Montáž výložníka pre parkové a záhradné svietidlá</t>
  </si>
  <si>
    <t>1780138223</t>
  </si>
  <si>
    <t>165</t>
  </si>
  <si>
    <t>91200202042330.S</t>
  </si>
  <si>
    <t>Montáž stožiarovej svorkovnice pre 1 poistku</t>
  </si>
  <si>
    <t>849696373</t>
  </si>
  <si>
    <t>166</t>
  </si>
  <si>
    <t>348370004900.S</t>
  </si>
  <si>
    <t>Svorkovnica stožiarová GURO EKM 2072, 1xE27 vratane poiskovej patrony</t>
  </si>
  <si>
    <t>-1297767089</t>
  </si>
  <si>
    <t>167</t>
  </si>
  <si>
    <t>91220201012021.S</t>
  </si>
  <si>
    <t>Uzemňovacie vedenie v zemi FeZn vrátane izolácie spojov d 10 mm, pre vonkajšie práce</t>
  </si>
  <si>
    <t>417142128</t>
  </si>
  <si>
    <t>168</t>
  </si>
  <si>
    <t>91220201012510.S</t>
  </si>
  <si>
    <t>Svorka FeZn krížová SK a diagonálna krížová DKS, pre vonkajšie práce</t>
  </si>
  <si>
    <t>-664330695</t>
  </si>
  <si>
    <t>169</t>
  </si>
  <si>
    <t>91220201012550.S</t>
  </si>
  <si>
    <t>Svorka FeZn pripojovacia SP, pre vonkajšie práce</t>
  </si>
  <si>
    <t>1149382131</t>
  </si>
  <si>
    <t>170</t>
  </si>
  <si>
    <t>91200101010090.S</t>
  </si>
  <si>
    <t>Príplatok k osvetľov. stož. oceľový. Platí i pre demontáž.</t>
  </si>
  <si>
    <t>-886350007</t>
  </si>
  <si>
    <t>171</t>
  </si>
  <si>
    <t>91200101011040.S</t>
  </si>
  <si>
    <t>Montáž stožiara oceľového výšky 6 m so zemným koncom pre uličné svietidlá</t>
  </si>
  <si>
    <t>161472022</t>
  </si>
  <si>
    <t>172</t>
  </si>
  <si>
    <t>91200101011060.S</t>
  </si>
  <si>
    <t>Montáž stožiara oceľového výšky 8 m so zemným koncom pre uličné svietidlá</t>
  </si>
  <si>
    <t>-1459352451</t>
  </si>
  <si>
    <t>173</t>
  </si>
  <si>
    <t>91282401010001.S</t>
  </si>
  <si>
    <t>Revízia a revízna správa pre TV  pre električky</t>
  </si>
  <si>
    <t>hod</t>
  </si>
  <si>
    <t>1682255500</t>
  </si>
  <si>
    <t>174</t>
  </si>
  <si>
    <t>91282403030001.S</t>
  </si>
  <si>
    <t>Zaistenie vypnutého stavu pri TV pre električky</t>
  </si>
  <si>
    <t>1025872066</t>
  </si>
  <si>
    <t>175</t>
  </si>
  <si>
    <t>210962069.S</t>
  </si>
  <si>
    <t>Demontáž stožiara osvetľovacieho ostatného oceľového do 10 m</t>
  </si>
  <si>
    <t>646687573</t>
  </si>
  <si>
    <t>176</t>
  </si>
  <si>
    <t>210962084.S</t>
  </si>
  <si>
    <t>Demontáž výzbroja stožiarov pre 1 okruh</t>
  </si>
  <si>
    <t>-17403515</t>
  </si>
  <si>
    <t>177</t>
  </si>
  <si>
    <t>210962101.S</t>
  </si>
  <si>
    <t>Demontáž poistky závitovej E 27 25 A, 500 V</t>
  </si>
  <si>
    <t>-259849711</t>
  </si>
  <si>
    <t>178</t>
  </si>
  <si>
    <t>210964425.S</t>
  </si>
  <si>
    <t>Demontáž do sute - svietidla zo stožiara do 10 kg vrátane odpojenia   -0,01000 t</t>
  </si>
  <si>
    <t>624034362</t>
  </si>
  <si>
    <t>179</t>
  </si>
  <si>
    <t>210964801.S</t>
  </si>
  <si>
    <t>Demontáž - uzemňovacie vedenie na povrchu FeZn drôz zvodový   -0,00063 t</t>
  </si>
  <si>
    <t>-900541916</t>
  </si>
  <si>
    <t>180</t>
  </si>
  <si>
    <t>210964866.S</t>
  </si>
  <si>
    <t>Demontáž - svorka FeZn pripojovacia SP   -0,00016 t</t>
  </si>
  <si>
    <t>-1119338303</t>
  </si>
  <si>
    <t>181</t>
  </si>
  <si>
    <t>210969531.S</t>
  </si>
  <si>
    <t>Demontáž - kábel oznamovaci samonosný    -0,00056 t</t>
  </si>
  <si>
    <t>949177400</t>
  </si>
  <si>
    <t>182</t>
  </si>
  <si>
    <t>589310005900.S</t>
  </si>
  <si>
    <t>Betón STN EN 206-1-C 25/30-XC3 (SK)-Cl 0,4-Dmax 22 - S3 z cementu portlandského</t>
  </si>
  <si>
    <t>-378722670</t>
  </si>
  <si>
    <t>183</t>
  </si>
  <si>
    <t>220060002.S</t>
  </si>
  <si>
    <t>Výstroj stožiarová pre závesný kábel, montáž na stojacom stož.Držiak oceľ.lana na stožiar rovný</t>
  </si>
  <si>
    <t>-584516093</t>
  </si>
  <si>
    <t>184</t>
  </si>
  <si>
    <t>220060003.S</t>
  </si>
  <si>
    <t>Výstroj stožiarová pre závesný kábel, montáž na stojacom stož.Objímka na stožiar pre závesné lano</t>
  </si>
  <si>
    <t>-154831549</t>
  </si>
  <si>
    <t>185</t>
  </si>
  <si>
    <t>220060006.S</t>
  </si>
  <si>
    <t>Výstroj stožiarová pre závesný kábel, montáž na stojacom stožiari.Zaistenie závesného kábla.</t>
  </si>
  <si>
    <t>1183188604</t>
  </si>
  <si>
    <t>186</t>
  </si>
  <si>
    <t>220060083.S</t>
  </si>
  <si>
    <t>Drôt oceľ.pozinkovaný 5 mm pre upevnenie záves.kábla, montáž(napnutie)bez držiaka a kotvových hákov</t>
  </si>
  <si>
    <t>2075379524</t>
  </si>
  <si>
    <t>187</t>
  </si>
  <si>
    <t>460420022.S</t>
  </si>
  <si>
    <t>Zriadenie, rekonšt. káblového lôžka z piesku bez zakrytia, v ryhe šír. do 65 cm, hrúbky vrstvy 10 cm</t>
  </si>
  <si>
    <t>-1313587077</t>
  </si>
  <si>
    <t>188</t>
  </si>
  <si>
    <t>460490012.S</t>
  </si>
  <si>
    <t>Rozvinutie a uloženie výstražnej fólie z PE do ryhy, šírka do 33 cm</t>
  </si>
  <si>
    <t>-1346151767</t>
  </si>
  <si>
    <t>189</t>
  </si>
  <si>
    <t>283230008000.S</t>
  </si>
  <si>
    <t>Výstražná fóla PE, š. 300, farba červená</t>
  </si>
  <si>
    <t>-1874500139</t>
  </si>
  <si>
    <t>190</t>
  </si>
  <si>
    <t>460620014.S</t>
  </si>
  <si>
    <t>Proviz. úprava terénu v zemine tr. 4, aby nerovnosti terénu neboli väčšie ako 2 cm od vodor.hladiny</t>
  </si>
  <si>
    <t>-761465911</t>
  </si>
  <si>
    <t>C</t>
  </si>
  <si>
    <t>VNET - Obnova osvetlenia chodníka - Úprava trasy rozvodov VNET</t>
  </si>
  <si>
    <t>191</t>
  </si>
  <si>
    <t>00030113003013.S</t>
  </si>
  <si>
    <t>Geodetické práce - vykonávané pred výstavbou určenie priebehu nadzemného alebo podzemného existujúceho aj plánovaného vedenia</t>
  </si>
  <si>
    <t>1235284652</t>
  </si>
  <si>
    <t>192</t>
  </si>
  <si>
    <t>1291603924</t>
  </si>
  <si>
    <t>193</t>
  </si>
  <si>
    <t>1790318431</t>
  </si>
  <si>
    <t>194</t>
  </si>
  <si>
    <t>00100114000014.S</t>
  </si>
  <si>
    <t>Inžinierska činnosť - dozory spravcu siete</t>
  </si>
  <si>
    <t>-1446541674</t>
  </si>
  <si>
    <t>195</t>
  </si>
  <si>
    <t>92030302050040.S</t>
  </si>
  <si>
    <t>Prekládka 1x optického kábla v obsadenej trase, vonk. sieť</t>
  </si>
  <si>
    <t>1897715280</t>
  </si>
  <si>
    <t>196</t>
  </si>
  <si>
    <t>592650001800</t>
  </si>
  <si>
    <t>Betónový doska, lxšxv 500x170x30 mm, pre zákryt káblov</t>
  </si>
  <si>
    <t>-983515993</t>
  </si>
  <si>
    <t>197</t>
  </si>
  <si>
    <t>460200124.S.2</t>
  </si>
  <si>
    <t>-1732588871</t>
  </si>
  <si>
    <t>198</t>
  </si>
  <si>
    <t>1443303649</t>
  </si>
  <si>
    <t>199</t>
  </si>
  <si>
    <t>581530000300.S</t>
  </si>
  <si>
    <t>Piesok technický triedený</t>
  </si>
  <si>
    <t>-502065744</t>
  </si>
  <si>
    <t>200</t>
  </si>
  <si>
    <t>460420321.S</t>
  </si>
  <si>
    <t>Zriadenie kábl. lôžka z preos. zem. so zakrytím bet. dosk. 50x15x4 cm kladenými v smere kábla</t>
  </si>
  <si>
    <t>-216828708</t>
  </si>
  <si>
    <t>201</t>
  </si>
  <si>
    <t>-369973458</t>
  </si>
  <si>
    <t>202</t>
  </si>
  <si>
    <t>-233154763</t>
  </si>
  <si>
    <t>203</t>
  </si>
  <si>
    <t>460560104.S</t>
  </si>
  <si>
    <t>Ručný zásyp nezap. káblovej ryhy bez zhutn. zeminy, 35 cm širokej, 20 cm hlbokej v zemine tr. 4</t>
  </si>
  <si>
    <t>-276128725</t>
  </si>
  <si>
    <t>204</t>
  </si>
  <si>
    <t>460560124.S.2</t>
  </si>
  <si>
    <t>371205911</t>
  </si>
  <si>
    <t>205</t>
  </si>
  <si>
    <t>460600001.S</t>
  </si>
  <si>
    <t>Naloženie zeminy, odvoz do 1 km a zloženie na skládke a jazda späť</t>
  </si>
  <si>
    <t>621705175</t>
  </si>
  <si>
    <t>206</t>
  </si>
  <si>
    <t>460600002.S</t>
  </si>
  <si>
    <t>Príplatok za odvoz zeminy za každý ďalší km a jazda späť</t>
  </si>
  <si>
    <t>1752116719</t>
  </si>
  <si>
    <t>207</t>
  </si>
  <si>
    <t>-1691906831</t>
  </si>
  <si>
    <t>CSS - Obnova osvetlenia chodníka - Úprava trasy rozvodov CSS</t>
  </si>
  <si>
    <t>208</t>
  </si>
  <si>
    <t>-440060039</t>
  </si>
  <si>
    <t>209</t>
  </si>
  <si>
    <t>-1304656251</t>
  </si>
  <si>
    <t>210</t>
  </si>
  <si>
    <t>-264329050</t>
  </si>
  <si>
    <t>211</t>
  </si>
  <si>
    <t>1152575750</t>
  </si>
  <si>
    <t>212</t>
  </si>
  <si>
    <t>-1349253186</t>
  </si>
  <si>
    <t>213</t>
  </si>
  <si>
    <t>416823319</t>
  </si>
  <si>
    <t>214</t>
  </si>
  <si>
    <t>460200124.S.1.1</t>
  </si>
  <si>
    <t>1833392969</t>
  </si>
  <si>
    <t>215</t>
  </si>
  <si>
    <t>691671026</t>
  </si>
  <si>
    <t>216</t>
  </si>
  <si>
    <t>581530000300.S.1</t>
  </si>
  <si>
    <t>-998380287</t>
  </si>
  <si>
    <t>217</t>
  </si>
  <si>
    <t>-1315084859</t>
  </si>
  <si>
    <t>218</t>
  </si>
  <si>
    <t>335882417</t>
  </si>
  <si>
    <t>219</t>
  </si>
  <si>
    <t>442977761</t>
  </si>
  <si>
    <t>220</t>
  </si>
  <si>
    <t>1922160620</t>
  </si>
  <si>
    <t>221</t>
  </si>
  <si>
    <t>460560124.S.1.1</t>
  </si>
  <si>
    <t>336493020</t>
  </si>
  <si>
    <t>222</t>
  </si>
  <si>
    <t>-1494271917</t>
  </si>
  <si>
    <t>223</t>
  </si>
  <si>
    <t>235366194</t>
  </si>
  <si>
    <t>224</t>
  </si>
  <si>
    <t>308144003</t>
  </si>
  <si>
    <t>E</t>
  </si>
  <si>
    <t>NBS-OPRAVA PRÍVODU K OSVETLENIU VLAJKOSLÁVY</t>
  </si>
  <si>
    <t>225</t>
  </si>
  <si>
    <t>05030261032400.S</t>
  </si>
  <si>
    <t>Odstránenie podkladu v ploche do 200 m2 z betónu prostého, hr. vrstvy 150 do 300 mm,  -0,50000t</t>
  </si>
  <si>
    <t>485297550</t>
  </si>
  <si>
    <t>226</t>
  </si>
  <si>
    <t>11200101032330.S</t>
  </si>
  <si>
    <t>Podklad pod dlažbu z betónu prostého tr. C 12/15 hr. nad 150 do 200 mm</t>
  </si>
  <si>
    <t>971132741</t>
  </si>
  <si>
    <t>227</t>
  </si>
  <si>
    <t>22040317010010.S</t>
  </si>
  <si>
    <t>Položenie dlažby po prekopoch dlaždice betonové štvorhranné do lôžka z kameniva ťaženého</t>
  </si>
  <si>
    <t>-1970862276</t>
  </si>
  <si>
    <t>228</t>
  </si>
  <si>
    <t>22040247020020.S</t>
  </si>
  <si>
    <t>Kladenie dlažby z kociek drobných do lôžka z cementovej malty</t>
  </si>
  <si>
    <t>-2034053617</t>
  </si>
  <si>
    <t>229</t>
  </si>
  <si>
    <t>22040417021310.S</t>
  </si>
  <si>
    <t>Kladenie betónovej dlažby s vyplnením škár do lôžka z cementovej malty, veľ. do 0,09 m2 plochy do 50 m2 vrátane dodávky malty</t>
  </si>
  <si>
    <t>-2136619474</t>
  </si>
  <si>
    <t>230</t>
  </si>
  <si>
    <t>113106121.S.1</t>
  </si>
  <si>
    <t>Rozoberanie dlažby, z betónových alebo kamenin. dlaždíc, dosiek alebo tvaroviek,  -0,13800t</t>
  </si>
  <si>
    <t>-377163066</t>
  </si>
  <si>
    <t>231</t>
  </si>
  <si>
    <t>919735124.S</t>
  </si>
  <si>
    <t>Rezanie existujúceho betónového krytu alebo podkladu hĺbky nad 150 do 200 mm</t>
  </si>
  <si>
    <t>-368816222</t>
  </si>
  <si>
    <t>232</t>
  </si>
  <si>
    <t>971038151.S</t>
  </si>
  <si>
    <t>Vybúranie otvoru v murive z tvárnic veľ. profilu do 60 mm hr. do 450 mm,  -0,00200t</t>
  </si>
  <si>
    <t>-395979010</t>
  </si>
  <si>
    <t>233</t>
  </si>
  <si>
    <t>971042151.S</t>
  </si>
  <si>
    <t>Vybúranie otvoru v betónových priečkach a stenách do profilu 60 mm, hr. do 450 mm,  -0,00100t</t>
  </si>
  <si>
    <t>-1283175642</t>
  </si>
  <si>
    <t>234</t>
  </si>
  <si>
    <t>971045805.S</t>
  </si>
  <si>
    <t>Vrty príklepovým vrtákom do D 30 mm do stien alebo smerom dole do betónu -0.00002t</t>
  </si>
  <si>
    <t>cm</t>
  </si>
  <si>
    <t>-396047164</t>
  </si>
  <si>
    <t>235</t>
  </si>
  <si>
    <t>210010080.S</t>
  </si>
  <si>
    <t>Rúrka ohybná elektroinštalačná z HDPE, D 40 uložená voľne</t>
  </si>
  <si>
    <t>1138749774</t>
  </si>
  <si>
    <t>236</t>
  </si>
  <si>
    <t>345710006210.S</t>
  </si>
  <si>
    <t>Rúrka ohybná 09040 dvojplášťová korugovaná z HDPE, UV stabilná bezhalogénová, D 40 mm</t>
  </si>
  <si>
    <t>-1273600772</t>
  </si>
  <si>
    <t>237</t>
  </si>
  <si>
    <t>210010161.S</t>
  </si>
  <si>
    <t>Rúrka tuhá elektroinštalačná z HDPE, D 63 uložená voľne</t>
  </si>
  <si>
    <t>-32261696</t>
  </si>
  <si>
    <t>238</t>
  </si>
  <si>
    <t>286130072600.S</t>
  </si>
  <si>
    <t>Chránička tuhá dvojplášťová korugovaná DN 63, HDPE</t>
  </si>
  <si>
    <t>-1141910492</t>
  </si>
  <si>
    <t>239</t>
  </si>
  <si>
    <t>286530129800.S</t>
  </si>
  <si>
    <t>Spojka nasúvacia 02063 pre korudované elektroinštal. rúrky z HDPE, D 63 mm</t>
  </si>
  <si>
    <t>43416878</t>
  </si>
  <si>
    <t>240</t>
  </si>
  <si>
    <t>210010351.S</t>
  </si>
  <si>
    <t>Krabicová rozvodka z lisovaného izolantu vrátane ukončenia káblov a zapojenia vodičov typ 6455-11 do 4 m</t>
  </si>
  <si>
    <t>1125466529</t>
  </si>
  <si>
    <t>241</t>
  </si>
  <si>
    <t>345410013000.S</t>
  </si>
  <si>
    <t>Krabica rozvodná PVC na stenu 6455-11, IP 66</t>
  </si>
  <si>
    <t>523064781</t>
  </si>
  <si>
    <t>242</t>
  </si>
  <si>
    <t>210010593.S</t>
  </si>
  <si>
    <t>Rúrka tuhá elektroinštalačná UV stabilná bezhalogénová z PC ABS, D 25 uložená pevne</t>
  </si>
  <si>
    <t>1800779326</t>
  </si>
  <si>
    <t>243</t>
  </si>
  <si>
    <t>345710000720</t>
  </si>
  <si>
    <t>Rúrka tuhá hrdlovaná bezhalogénová so strednou mechanickou odolnosťou z ABS čierna 4025HF FA, D 25 mm, KOPOS</t>
  </si>
  <si>
    <t>-56477965</t>
  </si>
  <si>
    <t>244</t>
  </si>
  <si>
    <t>345710019330.S</t>
  </si>
  <si>
    <t>Spojka 0225 z PC-ABS pre bezhalogénové elektroinštal. rúrky, D 25 mm</t>
  </si>
  <si>
    <t>209689790</t>
  </si>
  <si>
    <t>245</t>
  </si>
  <si>
    <t>210100002.S</t>
  </si>
  <si>
    <t>Ukončenie vodičov v rozvádzač. vrátane zapojenia a vodičovej koncovky do 6 mm2</t>
  </si>
  <si>
    <t>-2066747568</t>
  </si>
  <si>
    <t>246</t>
  </si>
  <si>
    <t>354310017900.S</t>
  </si>
  <si>
    <t>Káblové oko medené lisovacie CU 4x4 KU-L</t>
  </si>
  <si>
    <t>962341104</t>
  </si>
  <si>
    <t>247</t>
  </si>
  <si>
    <t>210101581.S</t>
  </si>
  <si>
    <t>NN koncovky pre 3 a 4-žilové káble s plastovou a papierovou izoláciou do 1kV (4-35 mm2)</t>
  </si>
  <si>
    <t>1802026260</t>
  </si>
  <si>
    <t>248</t>
  </si>
  <si>
    <t>345810005300.S</t>
  </si>
  <si>
    <t>Koncovka NN s polymérovou izoláciou EPKT 0015 4-35</t>
  </si>
  <si>
    <t>-703130688</t>
  </si>
  <si>
    <t>249</t>
  </si>
  <si>
    <t>210201772.S</t>
  </si>
  <si>
    <t>Zapojenie uličného LED svietidla IP66</t>
  </si>
  <si>
    <t>-1867726325</t>
  </si>
  <si>
    <t>250</t>
  </si>
  <si>
    <t>210290496.S</t>
  </si>
  <si>
    <t>Výmena istiacich a spínacích prístrojov v rozvádzači na DIN lište do 100 A</t>
  </si>
  <si>
    <t>-974336708</t>
  </si>
  <si>
    <t>251</t>
  </si>
  <si>
    <t>358240001305.S</t>
  </si>
  <si>
    <t>Zvodič bleskových prúdov 1P+N, typ 1, 50 kA, AC 264 V, 4 moduly</t>
  </si>
  <si>
    <t>-541809663</t>
  </si>
  <si>
    <t>252</t>
  </si>
  <si>
    <t>210800109.S</t>
  </si>
  <si>
    <t>Kábel medený uložený voľne CYKY 450/750 V 3x4</t>
  </si>
  <si>
    <t>492308738</t>
  </si>
  <si>
    <t>253</t>
  </si>
  <si>
    <t>341110000900.S</t>
  </si>
  <si>
    <t>Kábel medený CYKY 3x4 mm2</t>
  </si>
  <si>
    <t>378997610</t>
  </si>
  <si>
    <t>254</t>
  </si>
  <si>
    <t>210800188.S</t>
  </si>
  <si>
    <t>Kábel medený uložený v rúrke CYKY 450/750 V 3x4</t>
  </si>
  <si>
    <t>-336043169</t>
  </si>
  <si>
    <t>255</t>
  </si>
  <si>
    <t>820877675</t>
  </si>
  <si>
    <t>256</t>
  </si>
  <si>
    <t>210960013.S</t>
  </si>
  <si>
    <t>Demontáž do sute - rúrka ohybná elektroinštalačná z PVC 25, uložená pevne   -0,00020 t</t>
  </si>
  <si>
    <t>-884308951</t>
  </si>
  <si>
    <t>257</t>
  </si>
  <si>
    <t>210967268.S</t>
  </si>
  <si>
    <t>Demontáž - kábel medený uložený pevne CYKY 450/750 V 3x4   -0,00025 t</t>
  </si>
  <si>
    <t>-1985097891</t>
  </si>
  <si>
    <t>258</t>
  </si>
  <si>
    <t>460200124.S.3</t>
  </si>
  <si>
    <t>-1035948744</t>
  </si>
  <si>
    <t>259</t>
  </si>
  <si>
    <t>460300001.S</t>
  </si>
  <si>
    <t>Zahrnutie rýh strojom vrátane urovnania vrstvy, ale bez zhutnenia, v meste</t>
  </si>
  <si>
    <t>-508895689</t>
  </si>
  <si>
    <t>260</t>
  </si>
  <si>
    <t>460300006.S</t>
  </si>
  <si>
    <t>Zhutnenie zeminy po vrstvách pri zahrnutí rýh strojom, vrstva zeminy 20 cm</t>
  </si>
  <si>
    <t>816780371</t>
  </si>
  <si>
    <t>261</t>
  </si>
  <si>
    <t>1744910179</t>
  </si>
  <si>
    <t>262</t>
  </si>
  <si>
    <t>583110000300.S</t>
  </si>
  <si>
    <t>Drvina vápencová frakcia 0-4 mm</t>
  </si>
  <si>
    <t>-1276734444</t>
  </si>
  <si>
    <t>263</t>
  </si>
  <si>
    <t>581530000400.S.1</t>
  </si>
  <si>
    <t>-990313593</t>
  </si>
  <si>
    <t>264</t>
  </si>
  <si>
    <t>589310002100.S</t>
  </si>
  <si>
    <t>Betón STN EN 206-1-C 12/15-X0 (SK)-Cl 1,0-Dmax 16 - S1 z cementu portlandského</t>
  </si>
  <si>
    <t>-46268925</t>
  </si>
  <si>
    <t>265</t>
  </si>
  <si>
    <t>592460003600.S</t>
  </si>
  <si>
    <t>Dlažba betónová, rozmer 210x140x60 mm, prírodná</t>
  </si>
  <si>
    <t>-1825900846</t>
  </si>
  <si>
    <t>266</t>
  </si>
  <si>
    <t>460560124.S.3</t>
  </si>
  <si>
    <t>1252190168</t>
  </si>
  <si>
    <t>267</t>
  </si>
  <si>
    <t>460600001.S.1</t>
  </si>
  <si>
    <t>-112397826</t>
  </si>
  <si>
    <t>268</t>
  </si>
  <si>
    <t>-133375289</t>
  </si>
  <si>
    <t>269</t>
  </si>
  <si>
    <t>950102001.S</t>
  </si>
  <si>
    <t>Rozvody nízkeho napätia kontrola stavu v rozvodni do 2 výzbrojných jednotiek</t>
  </si>
  <si>
    <t>243625787</t>
  </si>
  <si>
    <t>270</t>
  </si>
  <si>
    <t>950103001.S</t>
  </si>
  <si>
    <t>El. inšt. kontrola stavu el. okruhu vrátane inštal., ovládacích a istiacich prvkov, ale bez pripoj. spotrebičov v priestore bezp. do 5 vývodov</t>
  </si>
  <si>
    <t>obv.</t>
  </si>
  <si>
    <t>-1401157331</t>
  </si>
  <si>
    <t>271</t>
  </si>
  <si>
    <t>950104002.S</t>
  </si>
  <si>
    <t>El. spotrebiče kontrola stavu svetelného spotrebiča pevne pripoj. žiarovk., žiarivk. alebo výbojkového v priestore nebezpečnom</t>
  </si>
  <si>
    <t>-894329910</t>
  </si>
  <si>
    <t>272</t>
  </si>
  <si>
    <t>000400022.S</t>
  </si>
  <si>
    <t>kompl</t>
  </si>
  <si>
    <t>978017246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</si>
</sst>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167" fontId="35" fillId="3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3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40" workbookViewId="0">
      <selection activeCell="C84" sqref="C84:M84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" customHeight="1">
      <c r="AR2" s="195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6</v>
      </c>
    </row>
    <row r="5" spans="1:74" s="1" customFormat="1" ht="12" customHeight="1">
      <c r="B5" s="20"/>
      <c r="D5" s="24"/>
      <c r="K5" s="22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20"/>
      <c r="BE5" s="223" t="s">
        <v>11</v>
      </c>
      <c r="BS5" s="17" t="s">
        <v>6</v>
      </c>
    </row>
    <row r="6" spans="1:74" s="1" customFormat="1" ht="36.9" customHeight="1">
      <c r="B6" s="20"/>
      <c r="D6" s="26" t="s">
        <v>12</v>
      </c>
      <c r="K6" s="227" t="s">
        <v>13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20"/>
      <c r="BE6" s="224"/>
      <c r="BS6" s="17" t="s">
        <v>6</v>
      </c>
    </row>
    <row r="7" spans="1:74" s="1" customFormat="1" ht="12" customHeight="1">
      <c r="B7" s="20"/>
      <c r="D7" s="27" t="s">
        <v>14</v>
      </c>
      <c r="K7" s="25" t="s">
        <v>1</v>
      </c>
      <c r="AK7" s="27" t="s">
        <v>15</v>
      </c>
      <c r="AN7" s="25" t="s">
        <v>1</v>
      </c>
      <c r="AR7" s="20"/>
      <c r="BE7" s="224"/>
      <c r="BS7" s="17" t="s">
        <v>6</v>
      </c>
    </row>
    <row r="8" spans="1:74" s="1" customFormat="1" ht="12" customHeight="1">
      <c r="B8" s="20"/>
      <c r="D8" s="27" t="s">
        <v>16</v>
      </c>
      <c r="K8" s="25" t="s">
        <v>17</v>
      </c>
      <c r="AK8" s="27" t="s">
        <v>18</v>
      </c>
      <c r="AN8" s="194">
        <v>44763</v>
      </c>
      <c r="AR8" s="20"/>
      <c r="BE8" s="224"/>
      <c r="BS8" s="17" t="s">
        <v>6</v>
      </c>
    </row>
    <row r="9" spans="1:74" s="1" customFormat="1" ht="14.4" customHeight="1">
      <c r="B9" s="20"/>
      <c r="AR9" s="20"/>
      <c r="BE9" s="224"/>
      <c r="BS9" s="17" t="s">
        <v>6</v>
      </c>
    </row>
    <row r="10" spans="1:74" s="1" customFormat="1" ht="12" customHeight="1">
      <c r="B10" s="20"/>
      <c r="D10" s="27" t="s">
        <v>19</v>
      </c>
      <c r="AK10" s="27" t="s">
        <v>20</v>
      </c>
      <c r="AN10" s="25" t="s">
        <v>1</v>
      </c>
      <c r="AR10" s="20"/>
      <c r="BE10" s="224"/>
      <c r="BS10" s="17" t="s">
        <v>6</v>
      </c>
    </row>
    <row r="11" spans="1:74" s="1" customFormat="1" ht="18.45" customHeight="1">
      <c r="B11" s="20"/>
      <c r="E11" s="25" t="s">
        <v>17</v>
      </c>
      <c r="AK11" s="27" t="s">
        <v>21</v>
      </c>
      <c r="AN11" s="25" t="s">
        <v>1</v>
      </c>
      <c r="AR11" s="20"/>
      <c r="BE11" s="224"/>
      <c r="BS11" s="17" t="s">
        <v>6</v>
      </c>
    </row>
    <row r="12" spans="1:74" s="1" customFormat="1" ht="6.9" customHeight="1">
      <c r="B12" s="20"/>
      <c r="AR12" s="20"/>
      <c r="BE12" s="224"/>
      <c r="BS12" s="17" t="s">
        <v>6</v>
      </c>
    </row>
    <row r="13" spans="1:74" s="1" customFormat="1" ht="12" customHeight="1">
      <c r="B13" s="20"/>
      <c r="D13" s="27" t="s">
        <v>22</v>
      </c>
      <c r="AK13" s="27" t="s">
        <v>20</v>
      </c>
      <c r="AN13" s="29" t="s">
        <v>23</v>
      </c>
      <c r="AR13" s="20"/>
      <c r="BE13" s="224"/>
      <c r="BS13" s="17" t="s">
        <v>6</v>
      </c>
    </row>
    <row r="14" spans="1:74" ht="13.2">
      <c r="B14" s="20"/>
      <c r="E14" s="228" t="s">
        <v>23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7" t="s">
        <v>21</v>
      </c>
      <c r="AN14" s="29" t="s">
        <v>23</v>
      </c>
      <c r="AR14" s="20"/>
      <c r="BE14" s="224"/>
      <c r="BS14" s="17" t="s">
        <v>6</v>
      </c>
    </row>
    <row r="15" spans="1:74" s="1" customFormat="1" ht="6.9" customHeight="1">
      <c r="B15" s="20"/>
      <c r="AR15" s="20"/>
      <c r="BE15" s="224"/>
      <c r="BS15" s="17" t="s">
        <v>3</v>
      </c>
    </row>
    <row r="16" spans="1:74" s="1" customFormat="1" ht="12" customHeight="1">
      <c r="B16" s="20"/>
      <c r="D16" s="27" t="s">
        <v>24</v>
      </c>
      <c r="AK16" s="27" t="s">
        <v>20</v>
      </c>
      <c r="AN16" s="25" t="s">
        <v>1</v>
      </c>
      <c r="AR16" s="20"/>
      <c r="BE16" s="224"/>
      <c r="BS16" s="17" t="s">
        <v>3</v>
      </c>
    </row>
    <row r="17" spans="1:71" s="1" customFormat="1" ht="18.45" customHeight="1">
      <c r="B17" s="20"/>
      <c r="E17" s="25" t="s">
        <v>25</v>
      </c>
      <c r="AK17" s="27" t="s">
        <v>21</v>
      </c>
      <c r="AN17" s="25" t="s">
        <v>1</v>
      </c>
      <c r="AR17" s="20"/>
      <c r="BE17" s="224"/>
      <c r="BS17" s="17" t="s">
        <v>26</v>
      </c>
    </row>
    <row r="18" spans="1:71" s="1" customFormat="1" ht="6.9" customHeight="1">
      <c r="B18" s="20"/>
      <c r="AR18" s="20"/>
      <c r="BE18" s="224"/>
      <c r="BS18" s="17" t="s">
        <v>27</v>
      </c>
    </row>
    <row r="19" spans="1:71" s="1" customFormat="1" ht="12" customHeight="1">
      <c r="B19" s="20"/>
      <c r="D19" s="27" t="s">
        <v>28</v>
      </c>
      <c r="AK19" s="27" t="s">
        <v>20</v>
      </c>
      <c r="AN19" s="25" t="s">
        <v>1</v>
      </c>
      <c r="AR19" s="20"/>
      <c r="BE19" s="224"/>
      <c r="BS19" s="17" t="s">
        <v>27</v>
      </c>
    </row>
    <row r="20" spans="1:71" s="1" customFormat="1" ht="18.45" customHeight="1">
      <c r="B20" s="20"/>
      <c r="E20" s="25" t="s">
        <v>29</v>
      </c>
      <c r="AK20" s="27" t="s">
        <v>21</v>
      </c>
      <c r="AN20" s="25" t="s">
        <v>1</v>
      </c>
      <c r="AR20" s="20"/>
      <c r="BE20" s="224"/>
      <c r="BS20" s="17" t="s">
        <v>26</v>
      </c>
    </row>
    <row r="21" spans="1:71" s="1" customFormat="1" ht="6.9" customHeight="1">
      <c r="B21" s="20"/>
      <c r="AR21" s="20"/>
      <c r="BE21" s="224"/>
    </row>
    <row r="22" spans="1:71" s="1" customFormat="1" ht="12" customHeight="1">
      <c r="B22" s="20"/>
      <c r="D22" s="27" t="s">
        <v>30</v>
      </c>
      <c r="AR22" s="20"/>
      <c r="BE22" s="224"/>
    </row>
    <row r="23" spans="1:71" s="1" customFormat="1" ht="16.5" customHeight="1">
      <c r="B23" s="20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20"/>
      <c r="BE23" s="224"/>
    </row>
    <row r="24" spans="1:71" s="1" customFormat="1" ht="6.9" customHeight="1">
      <c r="B24" s="20"/>
      <c r="AR24" s="20"/>
      <c r="BE24" s="224"/>
    </row>
    <row r="25" spans="1:71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4"/>
    </row>
    <row r="26" spans="1:71" s="2" customFormat="1" ht="25.95" customHeight="1">
      <c r="A26" s="32"/>
      <c r="B26" s="33"/>
      <c r="C26" s="32"/>
      <c r="D26" s="34" t="s">
        <v>31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1">
        <f>ROUND(AG94,2)</f>
        <v>0</v>
      </c>
      <c r="AL26" s="232"/>
      <c r="AM26" s="232"/>
      <c r="AN26" s="232"/>
      <c r="AO26" s="232"/>
      <c r="AP26" s="32"/>
      <c r="AQ26" s="32"/>
      <c r="AR26" s="33"/>
      <c r="BE26" s="224"/>
    </row>
    <row r="27" spans="1:71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4"/>
    </row>
    <row r="28" spans="1:71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3" t="s">
        <v>32</v>
      </c>
      <c r="M28" s="233"/>
      <c r="N28" s="233"/>
      <c r="O28" s="233"/>
      <c r="P28" s="233"/>
      <c r="Q28" s="32"/>
      <c r="R28" s="32"/>
      <c r="S28" s="32"/>
      <c r="T28" s="32"/>
      <c r="U28" s="32"/>
      <c r="V28" s="32"/>
      <c r="W28" s="233" t="s">
        <v>33</v>
      </c>
      <c r="X28" s="233"/>
      <c r="Y28" s="233"/>
      <c r="Z28" s="233"/>
      <c r="AA28" s="233"/>
      <c r="AB28" s="233"/>
      <c r="AC28" s="233"/>
      <c r="AD28" s="233"/>
      <c r="AE28" s="233"/>
      <c r="AF28" s="32"/>
      <c r="AG28" s="32"/>
      <c r="AH28" s="32"/>
      <c r="AI28" s="32"/>
      <c r="AJ28" s="32"/>
      <c r="AK28" s="233" t="s">
        <v>34</v>
      </c>
      <c r="AL28" s="233"/>
      <c r="AM28" s="233"/>
      <c r="AN28" s="233"/>
      <c r="AO28" s="233"/>
      <c r="AP28" s="32"/>
      <c r="AQ28" s="32"/>
      <c r="AR28" s="33"/>
      <c r="BE28" s="224"/>
    </row>
    <row r="29" spans="1:71" s="3" customFormat="1" ht="14.4" customHeight="1">
      <c r="B29" s="37"/>
      <c r="D29" s="27" t="s">
        <v>35</v>
      </c>
      <c r="F29" s="27" t="s">
        <v>36</v>
      </c>
      <c r="L29" s="218">
        <v>0.2</v>
      </c>
      <c r="M29" s="217"/>
      <c r="N29" s="217"/>
      <c r="O29" s="217"/>
      <c r="P29" s="217"/>
      <c r="W29" s="216">
        <f>ROUND(AZ94, 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 2)</f>
        <v>0</v>
      </c>
      <c r="AL29" s="217"/>
      <c r="AM29" s="217"/>
      <c r="AN29" s="217"/>
      <c r="AO29" s="217"/>
      <c r="AR29" s="37"/>
      <c r="BE29" s="225"/>
    </row>
    <row r="30" spans="1:71" s="3" customFormat="1" ht="14.4" customHeight="1">
      <c r="B30" s="37"/>
      <c r="F30" s="27" t="s">
        <v>37</v>
      </c>
      <c r="L30" s="218">
        <v>0.2</v>
      </c>
      <c r="M30" s="217"/>
      <c r="N30" s="217"/>
      <c r="O30" s="217"/>
      <c r="P30" s="217"/>
      <c r="W30" s="216">
        <f>ROUND(BA94, 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 2)</f>
        <v>0</v>
      </c>
      <c r="AL30" s="217"/>
      <c r="AM30" s="217"/>
      <c r="AN30" s="217"/>
      <c r="AO30" s="217"/>
      <c r="AR30" s="37"/>
      <c r="BE30" s="225"/>
    </row>
    <row r="31" spans="1:71" s="3" customFormat="1" ht="14.4" hidden="1" customHeight="1">
      <c r="B31" s="37"/>
      <c r="F31" s="27" t="s">
        <v>38</v>
      </c>
      <c r="L31" s="218">
        <v>0.2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7"/>
      <c r="BE31" s="225"/>
    </row>
    <row r="32" spans="1:71" s="3" customFormat="1" ht="14.4" hidden="1" customHeight="1">
      <c r="B32" s="37"/>
      <c r="F32" s="27" t="s">
        <v>39</v>
      </c>
      <c r="L32" s="218">
        <v>0.2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7"/>
      <c r="BE32" s="225"/>
    </row>
    <row r="33" spans="1:57" s="3" customFormat="1" ht="14.4" hidden="1" customHeight="1">
      <c r="B33" s="37"/>
      <c r="F33" s="27" t="s">
        <v>40</v>
      </c>
      <c r="L33" s="218">
        <v>0</v>
      </c>
      <c r="M33" s="217"/>
      <c r="N33" s="217"/>
      <c r="O33" s="217"/>
      <c r="P33" s="217"/>
      <c r="W33" s="216">
        <f>ROUND(BD94, 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7"/>
      <c r="BE33" s="225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4"/>
    </row>
    <row r="35" spans="1:57" s="2" customFormat="1" ht="25.95" customHeight="1">
      <c r="A35" s="32"/>
      <c r="B35" s="33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219" t="s">
        <v>43</v>
      </c>
      <c r="Y35" s="220"/>
      <c r="Z35" s="220"/>
      <c r="AA35" s="220"/>
      <c r="AB35" s="220"/>
      <c r="AC35" s="40"/>
      <c r="AD35" s="40"/>
      <c r="AE35" s="40"/>
      <c r="AF35" s="40"/>
      <c r="AG35" s="40"/>
      <c r="AH35" s="40"/>
      <c r="AI35" s="40"/>
      <c r="AJ35" s="40"/>
      <c r="AK35" s="221">
        <f>SUM(AK26:AK33)</f>
        <v>0</v>
      </c>
      <c r="AL35" s="220"/>
      <c r="AM35" s="220"/>
      <c r="AN35" s="220"/>
      <c r="AO35" s="222"/>
      <c r="AP35" s="38"/>
      <c r="AQ35" s="38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" customHeight="1">
      <c r="B38" s="20"/>
      <c r="AR38" s="20"/>
    </row>
    <row r="39" spans="1:57" s="1" customFormat="1" ht="14.4" customHeight="1">
      <c r="B39" s="20"/>
      <c r="AR39" s="20"/>
    </row>
    <row r="40" spans="1:57" s="1" customFormat="1" ht="14.4" customHeight="1">
      <c r="B40" s="20"/>
      <c r="AR40" s="20"/>
    </row>
    <row r="41" spans="1:57" s="1" customFormat="1" ht="14.4" customHeight="1">
      <c r="B41" s="20"/>
      <c r="AR41" s="20"/>
    </row>
    <row r="42" spans="1:57" s="1" customFormat="1" ht="14.4" customHeight="1">
      <c r="B42" s="20"/>
      <c r="AR42" s="20"/>
    </row>
    <row r="43" spans="1:57" s="1" customFormat="1" ht="14.4" customHeight="1">
      <c r="B43" s="20"/>
      <c r="AR43" s="20"/>
    </row>
    <row r="44" spans="1:57" s="1" customFormat="1" ht="14.4" customHeight="1">
      <c r="B44" s="20"/>
      <c r="AR44" s="20"/>
    </row>
    <row r="45" spans="1:57" s="1" customFormat="1" ht="14.4" customHeight="1">
      <c r="B45" s="20"/>
      <c r="AR45" s="20"/>
    </row>
    <row r="46" spans="1:57" s="1" customFormat="1" ht="14.4" customHeight="1">
      <c r="B46" s="20"/>
      <c r="AR46" s="20"/>
    </row>
    <row r="47" spans="1:57" s="1" customFormat="1" ht="14.4" customHeight="1">
      <c r="B47" s="20"/>
      <c r="AR47" s="20"/>
    </row>
    <row r="48" spans="1:57" s="1" customFormat="1" ht="14.4" customHeight="1">
      <c r="B48" s="20"/>
      <c r="AR48" s="20"/>
    </row>
    <row r="49" spans="1:57" s="2" customFormat="1" ht="14.4" customHeight="1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3.2">
      <c r="A60" s="32"/>
      <c r="B60" s="33"/>
      <c r="C60" s="32"/>
      <c r="D60" s="45" t="s">
        <v>46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46</v>
      </c>
      <c r="AI60" s="35"/>
      <c r="AJ60" s="35"/>
      <c r="AK60" s="35"/>
      <c r="AL60" s="35"/>
      <c r="AM60" s="45" t="s">
        <v>47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.2">
      <c r="A64" s="32"/>
      <c r="B64" s="33"/>
      <c r="C64" s="32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3.2">
      <c r="A75" s="32"/>
      <c r="B75" s="33"/>
      <c r="C75" s="32"/>
      <c r="D75" s="45" t="s">
        <v>46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47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46</v>
      </c>
      <c r="AI75" s="35"/>
      <c r="AJ75" s="35"/>
      <c r="AK75" s="35"/>
      <c r="AL75" s="35"/>
      <c r="AM75" s="45" t="s">
        <v>47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" customHeight="1">
      <c r="A82" s="32"/>
      <c r="B82" s="33"/>
      <c r="C82" s="21" t="s">
        <v>50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/>
      <c r="AR84" s="51"/>
    </row>
    <row r="85" spans="1:91" s="5" customFormat="1" ht="36.9" customHeight="1">
      <c r="B85" s="52"/>
      <c r="C85" s="53" t="s">
        <v>12</v>
      </c>
      <c r="L85" s="207" t="str">
        <f>K6</f>
        <v>Úprava vonkajších komunikácií na Vazovovej, Mytnej a Slovenskej ulici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R85" s="52"/>
    </row>
    <row r="86" spans="1:91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16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NBS, Imricha Karvaša 1, Bratislava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18</v>
      </c>
      <c r="AJ87" s="32"/>
      <c r="AK87" s="32"/>
      <c r="AL87" s="32"/>
      <c r="AM87" s="209">
        <f>IF(AN8= "","",AN8)</f>
        <v>44763</v>
      </c>
      <c r="AN87" s="209"/>
      <c r="AO87" s="32"/>
      <c r="AP87" s="32"/>
      <c r="AQ87" s="32"/>
      <c r="AR87" s="33"/>
      <c r="BE87" s="32"/>
    </row>
    <row r="88" spans="1:9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5.65" customHeight="1">
      <c r="A89" s="32"/>
      <c r="B89" s="33"/>
      <c r="C89" s="27" t="s">
        <v>19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NBS, Imricha Karvaša 1, Bratislava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24</v>
      </c>
      <c r="AJ89" s="32"/>
      <c r="AK89" s="32"/>
      <c r="AL89" s="32"/>
      <c r="AM89" s="210" t="str">
        <f>IF(E17="","",E17)</f>
        <v>BKPŚ s.r.o., atelier Palka, s.r.o.</v>
      </c>
      <c r="AN89" s="211"/>
      <c r="AO89" s="211"/>
      <c r="AP89" s="211"/>
      <c r="AQ89" s="32"/>
      <c r="AR89" s="33"/>
      <c r="AS89" s="212" t="s">
        <v>51</v>
      </c>
      <c r="AT89" s="21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25.65" customHeight="1">
      <c r="A90" s="32"/>
      <c r="B90" s="33"/>
      <c r="C90" s="27" t="s">
        <v>22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28</v>
      </c>
      <c r="AJ90" s="32"/>
      <c r="AK90" s="32"/>
      <c r="AL90" s="32"/>
      <c r="AM90" s="210" t="str">
        <f>IF(E20="","",E20)</f>
        <v>Atelier Palka, s.r.o.  Koprivnická 9/E, 841 01 Bra</v>
      </c>
      <c r="AN90" s="211"/>
      <c r="AO90" s="211"/>
      <c r="AP90" s="211"/>
      <c r="AQ90" s="32"/>
      <c r="AR90" s="33"/>
      <c r="AS90" s="214"/>
      <c r="AT90" s="21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4"/>
      <c r="AT91" s="21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197" t="s">
        <v>52</v>
      </c>
      <c r="D92" s="198"/>
      <c r="E92" s="198"/>
      <c r="F92" s="198"/>
      <c r="G92" s="198"/>
      <c r="H92" s="60"/>
      <c r="I92" s="199" t="s">
        <v>53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200" t="s">
        <v>54</v>
      </c>
      <c r="AH92" s="198"/>
      <c r="AI92" s="198"/>
      <c r="AJ92" s="198"/>
      <c r="AK92" s="198"/>
      <c r="AL92" s="198"/>
      <c r="AM92" s="198"/>
      <c r="AN92" s="199" t="s">
        <v>55</v>
      </c>
      <c r="AO92" s="198"/>
      <c r="AP92" s="201"/>
      <c r="AQ92" s="61" t="s">
        <v>56</v>
      </c>
      <c r="AR92" s="33"/>
      <c r="AS92" s="62" t="s">
        <v>57</v>
      </c>
      <c r="AT92" s="63" t="s">
        <v>58</v>
      </c>
      <c r="AU92" s="63" t="s">
        <v>59</v>
      </c>
      <c r="AV92" s="63" t="s">
        <v>60</v>
      </c>
      <c r="AW92" s="63" t="s">
        <v>61</v>
      </c>
      <c r="AX92" s="63" t="s">
        <v>62</v>
      </c>
      <c r="AY92" s="63" t="s">
        <v>63</v>
      </c>
      <c r="AZ92" s="63" t="s">
        <v>64</v>
      </c>
      <c r="BA92" s="63" t="s">
        <v>65</v>
      </c>
      <c r="BB92" s="63" t="s">
        <v>66</v>
      </c>
      <c r="BC92" s="63" t="s">
        <v>67</v>
      </c>
      <c r="BD92" s="64" t="s">
        <v>68</v>
      </c>
      <c r="BE92" s="32"/>
    </row>
    <row r="93" spans="1:91" s="2" customFormat="1" ht="10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" customHeight="1">
      <c r="B94" s="68"/>
      <c r="C94" s="69" t="s">
        <v>69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5">
        <f>ROUND(AG95,2)</f>
        <v>0</v>
      </c>
      <c r="AH94" s="205"/>
      <c r="AI94" s="205"/>
      <c r="AJ94" s="205"/>
      <c r="AK94" s="205"/>
      <c r="AL94" s="205"/>
      <c r="AM94" s="205"/>
      <c r="AN94" s="206">
        <f>SUM(AG94,AT94)</f>
        <v>0</v>
      </c>
      <c r="AO94" s="206"/>
      <c r="AP94" s="206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70</v>
      </c>
      <c r="BT94" s="77" t="s">
        <v>71</v>
      </c>
      <c r="BU94" s="78" t="s">
        <v>72</v>
      </c>
      <c r="BV94" s="77" t="s">
        <v>73</v>
      </c>
      <c r="BW94" s="77" t="s">
        <v>4</v>
      </c>
      <c r="BX94" s="77" t="s">
        <v>74</v>
      </c>
      <c r="CL94" s="77" t="s">
        <v>1</v>
      </c>
    </row>
    <row r="95" spans="1:91" s="7" customFormat="1" ht="24.75" customHeight="1">
      <c r="A95" s="79" t="s">
        <v>75</v>
      </c>
      <c r="B95" s="80"/>
      <c r="C95" s="81"/>
      <c r="D95" s="204" t="s">
        <v>76</v>
      </c>
      <c r="E95" s="204"/>
      <c r="F95" s="204"/>
      <c r="G95" s="204"/>
      <c r="H95" s="204"/>
      <c r="I95" s="82"/>
      <c r="J95" s="204" t="s">
        <v>13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2">
        <f>'NBS - Úprava vonkajších k...'!J30</f>
        <v>0</v>
      </c>
      <c r="AH95" s="203"/>
      <c r="AI95" s="203"/>
      <c r="AJ95" s="203"/>
      <c r="AK95" s="203"/>
      <c r="AL95" s="203"/>
      <c r="AM95" s="203"/>
      <c r="AN95" s="202">
        <f>SUM(AG95,AT95)</f>
        <v>0</v>
      </c>
      <c r="AO95" s="203"/>
      <c r="AP95" s="203"/>
      <c r="AQ95" s="83" t="s">
        <v>77</v>
      </c>
      <c r="AR95" s="80"/>
      <c r="AS95" s="84">
        <v>0</v>
      </c>
      <c r="AT95" s="85">
        <f>ROUND(SUM(AV95:AW95),2)</f>
        <v>0</v>
      </c>
      <c r="AU95" s="86">
        <f>'NBS - Úprava vonkajších k...'!P135</f>
        <v>0</v>
      </c>
      <c r="AV95" s="85">
        <f>'NBS - Úprava vonkajších k...'!J33</f>
        <v>0</v>
      </c>
      <c r="AW95" s="85">
        <f>'NBS - Úprava vonkajších k...'!J34</f>
        <v>0</v>
      </c>
      <c r="AX95" s="85">
        <f>'NBS - Úprava vonkajších k...'!J35</f>
        <v>0</v>
      </c>
      <c r="AY95" s="85">
        <f>'NBS - Úprava vonkajších k...'!J36</f>
        <v>0</v>
      </c>
      <c r="AZ95" s="85">
        <f>'NBS - Úprava vonkajších k...'!F33</f>
        <v>0</v>
      </c>
      <c r="BA95" s="85">
        <f>'NBS - Úprava vonkajších k...'!F34</f>
        <v>0</v>
      </c>
      <c r="BB95" s="85">
        <f>'NBS - Úprava vonkajších k...'!F35</f>
        <v>0</v>
      </c>
      <c r="BC95" s="85">
        <f>'NBS - Úprava vonkajších k...'!F36</f>
        <v>0</v>
      </c>
      <c r="BD95" s="87">
        <f>'NBS - Úprava vonkajších k...'!F37</f>
        <v>0</v>
      </c>
      <c r="BT95" s="88" t="s">
        <v>78</v>
      </c>
      <c r="BV95" s="88" t="s">
        <v>73</v>
      </c>
      <c r="BW95" s="88" t="s">
        <v>79</v>
      </c>
      <c r="BX95" s="88" t="s">
        <v>4</v>
      </c>
      <c r="CL95" s="88" t="s">
        <v>1</v>
      </c>
      <c r="CM95" s="88" t="s">
        <v>71</v>
      </c>
    </row>
    <row r="96" spans="1:91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NBS - Úprava vonkajších 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73"/>
  <sheetViews>
    <sheetView showGridLines="0" tabSelected="1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79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4.9" customHeight="1">
      <c r="B4" s="20"/>
      <c r="D4" s="21" t="s">
        <v>80</v>
      </c>
      <c r="L4" s="20"/>
      <c r="M4" s="89" t="s">
        <v>9</v>
      </c>
      <c r="AT4" s="17" t="s">
        <v>3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27" t="s">
        <v>12</v>
      </c>
      <c r="L6" s="20"/>
    </row>
    <row r="7" spans="1:46" s="1" customFormat="1" ht="26.25" customHeight="1">
      <c r="B7" s="20"/>
      <c r="E7" s="235" t="str">
        <f>'Rekapitulácia stavby'!K6</f>
        <v>Úprava vonkajších komunikácií na Vazovovej, Mytnej a Slovenskej ulici</v>
      </c>
      <c r="F7" s="236"/>
      <c r="G7" s="236"/>
      <c r="H7" s="236"/>
      <c r="L7" s="20"/>
    </row>
    <row r="8" spans="1:46" s="2" customFormat="1" ht="12" customHeight="1">
      <c r="A8" s="32"/>
      <c r="B8" s="33"/>
      <c r="C8" s="32"/>
      <c r="D8" s="27" t="s">
        <v>81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30" customHeight="1">
      <c r="A9" s="32"/>
      <c r="B9" s="33"/>
      <c r="C9" s="32"/>
      <c r="D9" s="32"/>
      <c r="E9" s="207" t="s">
        <v>82</v>
      </c>
      <c r="F9" s="234"/>
      <c r="G9" s="234"/>
      <c r="H9" s="23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14</v>
      </c>
      <c r="E11" s="32"/>
      <c r="F11" s="25" t="s">
        <v>1</v>
      </c>
      <c r="G11" s="32"/>
      <c r="H11" s="32"/>
      <c r="I11" s="27" t="s">
        <v>15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16</v>
      </c>
      <c r="E12" s="32"/>
      <c r="F12" s="25" t="s">
        <v>17</v>
      </c>
      <c r="G12" s="32"/>
      <c r="H12" s="32"/>
      <c r="I12" s="27" t="s">
        <v>18</v>
      </c>
      <c r="J12" s="55">
        <f>'Rekapitulácia stavby'!AN8</f>
        <v>44763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32"/>
      <c r="G14" s="32"/>
      <c r="H14" s="32"/>
      <c r="I14" s="27" t="s">
        <v>20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17</v>
      </c>
      <c r="F15" s="32"/>
      <c r="G15" s="32"/>
      <c r="H15" s="32"/>
      <c r="I15" s="27" t="s">
        <v>21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22</v>
      </c>
      <c r="E17" s="32"/>
      <c r="F17" s="32"/>
      <c r="G17" s="32"/>
      <c r="H17" s="32"/>
      <c r="I17" s="27" t="s">
        <v>20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37" t="str">
        <f>'Rekapitulácia stavby'!E14</f>
        <v>Vyplň údaj</v>
      </c>
      <c r="F18" s="226"/>
      <c r="G18" s="226"/>
      <c r="H18" s="226"/>
      <c r="I18" s="27" t="s">
        <v>21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24</v>
      </c>
      <c r="E20" s="32"/>
      <c r="F20" s="32"/>
      <c r="G20" s="32"/>
      <c r="H20" s="32"/>
      <c r="I20" s="27" t="s">
        <v>20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25</v>
      </c>
      <c r="F21" s="32"/>
      <c r="G21" s="32"/>
      <c r="H21" s="32"/>
      <c r="I21" s="27" t="s">
        <v>21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28</v>
      </c>
      <c r="E23" s="32"/>
      <c r="F23" s="32"/>
      <c r="G23" s="32"/>
      <c r="H23" s="32"/>
      <c r="I23" s="27" t="s">
        <v>20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29</v>
      </c>
      <c r="F24" s="32"/>
      <c r="G24" s="32"/>
      <c r="H24" s="32"/>
      <c r="I24" s="27" t="s">
        <v>21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30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230" t="s">
        <v>1</v>
      </c>
      <c r="F27" s="230"/>
      <c r="G27" s="230"/>
      <c r="H27" s="230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31</v>
      </c>
      <c r="E30" s="32"/>
      <c r="F30" s="32"/>
      <c r="G30" s="32"/>
      <c r="H30" s="32"/>
      <c r="I30" s="32"/>
      <c r="J30" s="71">
        <f>ROUND(J135,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33</v>
      </c>
      <c r="G32" s="32"/>
      <c r="H32" s="32"/>
      <c r="I32" s="36" t="s">
        <v>32</v>
      </c>
      <c r="J32" s="36" t="s">
        <v>34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4" t="s">
        <v>35</v>
      </c>
      <c r="E33" s="27" t="s">
        <v>36</v>
      </c>
      <c r="F33" s="95">
        <f>ROUND((SUM(BE135:BE572)),  2)</f>
        <v>0</v>
      </c>
      <c r="G33" s="32"/>
      <c r="H33" s="32"/>
      <c r="I33" s="96">
        <v>0.2</v>
      </c>
      <c r="J33" s="95">
        <f>ROUND(((SUM(BE135:BE572))*I33),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37</v>
      </c>
      <c r="F34" s="95">
        <f>ROUND((SUM(BF135:BF572)),  2)</f>
        <v>0</v>
      </c>
      <c r="G34" s="32"/>
      <c r="H34" s="32"/>
      <c r="I34" s="96">
        <v>0.2</v>
      </c>
      <c r="J34" s="95">
        <f>ROUND(((SUM(BF135:BF572))*I34),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38</v>
      </c>
      <c r="F35" s="95">
        <f>ROUND((SUM(BG135:BG572)),  2)</f>
        <v>0</v>
      </c>
      <c r="G35" s="32"/>
      <c r="H35" s="32"/>
      <c r="I35" s="96">
        <v>0.2</v>
      </c>
      <c r="J35" s="95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39</v>
      </c>
      <c r="F36" s="95">
        <f>ROUND((SUM(BH135:BH572)),  2)</f>
        <v>0</v>
      </c>
      <c r="G36" s="32"/>
      <c r="H36" s="32"/>
      <c r="I36" s="96">
        <v>0.2</v>
      </c>
      <c r="J36" s="95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40</v>
      </c>
      <c r="F37" s="95">
        <f>ROUND((SUM(BI135:BI572)),  2)</f>
        <v>0</v>
      </c>
      <c r="G37" s="32"/>
      <c r="H37" s="32"/>
      <c r="I37" s="96">
        <v>0</v>
      </c>
      <c r="J37" s="9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41</v>
      </c>
      <c r="E39" s="60"/>
      <c r="F39" s="60"/>
      <c r="G39" s="99" t="s">
        <v>42</v>
      </c>
      <c r="H39" s="100" t="s">
        <v>43</v>
      </c>
      <c r="I39" s="60"/>
      <c r="J39" s="101">
        <f>SUM(J30:J37)</f>
        <v>0</v>
      </c>
      <c r="K39" s="10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2"/>
      <c r="B61" s="33"/>
      <c r="C61" s="32"/>
      <c r="D61" s="45" t="s">
        <v>46</v>
      </c>
      <c r="E61" s="35"/>
      <c r="F61" s="103" t="s">
        <v>47</v>
      </c>
      <c r="G61" s="45" t="s">
        <v>46</v>
      </c>
      <c r="H61" s="35"/>
      <c r="I61" s="35"/>
      <c r="J61" s="104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2"/>
      <c r="B76" s="33"/>
      <c r="C76" s="32"/>
      <c r="D76" s="45" t="s">
        <v>46</v>
      </c>
      <c r="E76" s="35"/>
      <c r="F76" s="103" t="s">
        <v>47</v>
      </c>
      <c r="G76" s="45" t="s">
        <v>46</v>
      </c>
      <c r="H76" s="35"/>
      <c r="I76" s="35"/>
      <c r="J76" s="104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1" t="s">
        <v>83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12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6.25" customHeight="1">
      <c r="A85" s="32"/>
      <c r="B85" s="33"/>
      <c r="C85" s="32"/>
      <c r="D85" s="32"/>
      <c r="E85" s="235" t="str">
        <f>E7</f>
        <v>Úprava vonkajších komunikácií na Vazovovej, Mytnej a Slovenskej ulici</v>
      </c>
      <c r="F85" s="236"/>
      <c r="G85" s="236"/>
      <c r="H85" s="23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81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30" customHeight="1">
      <c r="A87" s="32"/>
      <c r="B87" s="33"/>
      <c r="C87" s="32"/>
      <c r="D87" s="32"/>
      <c r="E87" s="207" t="str">
        <f>E9</f>
        <v>NBS - Úprava vonkajších komunikácií na Vazovovej, Mytnej a Slovenskej ulici</v>
      </c>
      <c r="F87" s="234"/>
      <c r="G87" s="234"/>
      <c r="H87" s="23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16</v>
      </c>
      <c r="D89" s="32"/>
      <c r="E89" s="32"/>
      <c r="F89" s="25" t="str">
        <f>F12</f>
        <v>NBS, Imricha Karvaša 1, Bratislava</v>
      </c>
      <c r="G89" s="32"/>
      <c r="H89" s="32"/>
      <c r="I89" s="27" t="s">
        <v>18</v>
      </c>
      <c r="J89" s="55">
        <f>IF(J12="","",J12)</f>
        <v>44763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65" customHeight="1">
      <c r="A91" s="32"/>
      <c r="B91" s="33"/>
      <c r="C91" s="27" t="s">
        <v>19</v>
      </c>
      <c r="D91" s="32"/>
      <c r="E91" s="32"/>
      <c r="F91" s="25" t="str">
        <f>E15</f>
        <v>NBS, Imricha Karvaša 1, Bratislava</v>
      </c>
      <c r="G91" s="32"/>
      <c r="H91" s="32"/>
      <c r="I91" s="27" t="s">
        <v>24</v>
      </c>
      <c r="J91" s="30" t="str">
        <f>E21</f>
        <v>BKPŚ s.r.o., atelier Palka,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40.200000000000003" customHeight="1">
      <c r="A92" s="32"/>
      <c r="B92" s="33"/>
      <c r="C92" s="27" t="s">
        <v>22</v>
      </c>
      <c r="D92" s="32"/>
      <c r="E92" s="32"/>
      <c r="F92" s="25" t="str">
        <f>IF(E18="","",E18)</f>
        <v>Vyplň údaj</v>
      </c>
      <c r="G92" s="32"/>
      <c r="H92" s="32"/>
      <c r="I92" s="27" t="s">
        <v>28</v>
      </c>
      <c r="J92" s="30" t="str">
        <f>E24</f>
        <v>Atelier Palka, s.r.o.  Koprivnická 9/E, 841 01 Bra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5" t="s">
        <v>84</v>
      </c>
      <c r="D94" s="97"/>
      <c r="E94" s="97"/>
      <c r="F94" s="97"/>
      <c r="G94" s="97"/>
      <c r="H94" s="97"/>
      <c r="I94" s="97"/>
      <c r="J94" s="106" t="s">
        <v>85</v>
      </c>
      <c r="K94" s="97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>
      <c r="A96" s="32"/>
      <c r="B96" s="33"/>
      <c r="C96" s="107" t="s">
        <v>86</v>
      </c>
      <c r="D96" s="32"/>
      <c r="E96" s="32"/>
      <c r="F96" s="32"/>
      <c r="G96" s="32"/>
      <c r="H96" s="32"/>
      <c r="I96" s="32"/>
      <c r="J96" s="71">
        <f>J135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87</v>
      </c>
    </row>
    <row r="97" spans="2:12" s="9" customFormat="1" ht="24.9" customHeight="1">
      <c r="B97" s="108"/>
      <c r="D97" s="109" t="s">
        <v>88</v>
      </c>
      <c r="E97" s="110"/>
      <c r="F97" s="110"/>
      <c r="G97" s="110"/>
      <c r="H97" s="110"/>
      <c r="I97" s="110"/>
      <c r="J97" s="111">
        <f>J136</f>
        <v>0</v>
      </c>
      <c r="L97" s="108"/>
    </row>
    <row r="98" spans="2:12" s="10" customFormat="1" ht="19.95" customHeight="1">
      <c r="B98" s="112"/>
      <c r="D98" s="113" t="s">
        <v>89</v>
      </c>
      <c r="E98" s="114"/>
      <c r="F98" s="114"/>
      <c r="G98" s="114"/>
      <c r="H98" s="114"/>
      <c r="I98" s="114"/>
      <c r="J98" s="115">
        <f>J137</f>
        <v>0</v>
      </c>
      <c r="L98" s="112"/>
    </row>
    <row r="99" spans="2:12" s="10" customFormat="1" ht="19.95" customHeight="1">
      <c r="B99" s="112"/>
      <c r="D99" s="113" t="s">
        <v>90</v>
      </c>
      <c r="E99" s="114"/>
      <c r="F99" s="114"/>
      <c r="G99" s="114"/>
      <c r="H99" s="114"/>
      <c r="I99" s="114"/>
      <c r="J99" s="115">
        <f>J164</f>
        <v>0</v>
      </c>
      <c r="L99" s="112"/>
    </row>
    <row r="100" spans="2:12" s="10" customFormat="1" ht="19.95" customHeight="1">
      <c r="B100" s="112"/>
      <c r="D100" s="113" t="s">
        <v>91</v>
      </c>
      <c r="E100" s="114"/>
      <c r="F100" s="114"/>
      <c r="G100" s="114"/>
      <c r="H100" s="114"/>
      <c r="I100" s="114"/>
      <c r="J100" s="115">
        <f>J171</f>
        <v>0</v>
      </c>
      <c r="L100" s="112"/>
    </row>
    <row r="101" spans="2:12" s="10" customFormat="1" ht="19.95" customHeight="1">
      <c r="B101" s="112"/>
      <c r="D101" s="113" t="s">
        <v>92</v>
      </c>
      <c r="E101" s="114"/>
      <c r="F101" s="114"/>
      <c r="G101" s="114"/>
      <c r="H101" s="114"/>
      <c r="I101" s="114"/>
      <c r="J101" s="115">
        <f>J180</f>
        <v>0</v>
      </c>
      <c r="L101" s="112"/>
    </row>
    <row r="102" spans="2:12" s="10" customFormat="1" ht="19.95" customHeight="1">
      <c r="B102" s="112"/>
      <c r="D102" s="113" t="s">
        <v>93</v>
      </c>
      <c r="E102" s="114"/>
      <c r="F102" s="114"/>
      <c r="G102" s="114"/>
      <c r="H102" s="114"/>
      <c r="I102" s="114"/>
      <c r="J102" s="115">
        <f>J220</f>
        <v>0</v>
      </c>
      <c r="L102" s="112"/>
    </row>
    <row r="103" spans="2:12" s="10" customFormat="1" ht="19.95" customHeight="1">
      <c r="B103" s="112"/>
      <c r="D103" s="113" t="s">
        <v>94</v>
      </c>
      <c r="E103" s="114"/>
      <c r="F103" s="114"/>
      <c r="G103" s="114"/>
      <c r="H103" s="114"/>
      <c r="I103" s="114"/>
      <c r="J103" s="115">
        <f>J223</f>
        <v>0</v>
      </c>
      <c r="L103" s="112"/>
    </row>
    <row r="104" spans="2:12" s="10" customFormat="1" ht="19.95" customHeight="1">
      <c r="B104" s="112"/>
      <c r="D104" s="113" t="s">
        <v>95</v>
      </c>
      <c r="E104" s="114"/>
      <c r="F104" s="114"/>
      <c r="G104" s="114"/>
      <c r="H104" s="114"/>
      <c r="I104" s="114"/>
      <c r="J104" s="115">
        <f>J230</f>
        <v>0</v>
      </c>
      <c r="L104" s="112"/>
    </row>
    <row r="105" spans="2:12" s="10" customFormat="1" ht="19.95" customHeight="1">
      <c r="B105" s="112"/>
      <c r="D105" s="113" t="s">
        <v>96</v>
      </c>
      <c r="E105" s="114"/>
      <c r="F105" s="114"/>
      <c r="G105" s="114"/>
      <c r="H105" s="114"/>
      <c r="I105" s="114"/>
      <c r="J105" s="115">
        <f>J343</f>
        <v>0</v>
      </c>
      <c r="L105" s="112"/>
    </row>
    <row r="106" spans="2:12" s="9" customFormat="1" ht="24.9" customHeight="1">
      <c r="B106" s="108"/>
      <c r="D106" s="109" t="s">
        <v>97</v>
      </c>
      <c r="E106" s="110"/>
      <c r="F106" s="110"/>
      <c r="G106" s="110"/>
      <c r="H106" s="110"/>
      <c r="I106" s="110"/>
      <c r="J106" s="111">
        <f>J345</f>
        <v>0</v>
      </c>
      <c r="L106" s="108"/>
    </row>
    <row r="107" spans="2:12" s="10" customFormat="1" ht="19.95" customHeight="1">
      <c r="B107" s="112"/>
      <c r="D107" s="113" t="s">
        <v>98</v>
      </c>
      <c r="E107" s="114"/>
      <c r="F107" s="114"/>
      <c r="G107" s="114"/>
      <c r="H107" s="114"/>
      <c r="I107" s="114"/>
      <c r="J107" s="115">
        <f>J346</f>
        <v>0</v>
      </c>
      <c r="L107" s="112"/>
    </row>
    <row r="108" spans="2:12" s="10" customFormat="1" ht="19.95" customHeight="1">
      <c r="B108" s="112"/>
      <c r="D108" s="113" t="s">
        <v>99</v>
      </c>
      <c r="E108" s="114"/>
      <c r="F108" s="114"/>
      <c r="G108" s="114"/>
      <c r="H108" s="114"/>
      <c r="I108" s="114"/>
      <c r="J108" s="115">
        <f>J352</f>
        <v>0</v>
      </c>
      <c r="L108" s="112"/>
    </row>
    <row r="109" spans="2:12" s="10" customFormat="1" ht="14.85" customHeight="1">
      <c r="B109" s="112"/>
      <c r="D109" s="113" t="s">
        <v>100</v>
      </c>
      <c r="E109" s="114"/>
      <c r="F109" s="114"/>
      <c r="G109" s="114"/>
      <c r="H109" s="114"/>
      <c r="I109" s="114"/>
      <c r="J109" s="115">
        <f>J360</f>
        <v>0</v>
      </c>
      <c r="L109" s="112"/>
    </row>
    <row r="110" spans="2:12" s="9" customFormat="1" ht="24.9" customHeight="1">
      <c r="B110" s="108"/>
      <c r="D110" s="109" t="s">
        <v>101</v>
      </c>
      <c r="E110" s="110"/>
      <c r="F110" s="110"/>
      <c r="G110" s="110"/>
      <c r="H110" s="110"/>
      <c r="I110" s="110"/>
      <c r="J110" s="111">
        <f>J364</f>
        <v>0</v>
      </c>
      <c r="L110" s="108"/>
    </row>
    <row r="111" spans="2:12" s="10" customFormat="1" ht="19.95" customHeight="1">
      <c r="B111" s="112"/>
      <c r="D111" s="113" t="s">
        <v>102</v>
      </c>
      <c r="E111" s="114"/>
      <c r="F111" s="114"/>
      <c r="G111" s="114"/>
      <c r="H111" s="114"/>
      <c r="I111" s="114"/>
      <c r="J111" s="115">
        <f>J365</f>
        <v>0</v>
      </c>
      <c r="L111" s="112"/>
    </row>
    <row r="112" spans="2:12" s="10" customFormat="1" ht="19.95" customHeight="1">
      <c r="B112" s="112"/>
      <c r="D112" s="113" t="s">
        <v>103</v>
      </c>
      <c r="E112" s="114"/>
      <c r="F112" s="114"/>
      <c r="G112" s="114"/>
      <c r="H112" s="114"/>
      <c r="I112" s="114"/>
      <c r="J112" s="115">
        <f>J410</f>
        <v>0</v>
      </c>
      <c r="L112" s="112"/>
    </row>
    <row r="113" spans="1:31" s="10" customFormat="1" ht="19.95" customHeight="1">
      <c r="B113" s="112"/>
      <c r="D113" s="113" t="s">
        <v>104</v>
      </c>
      <c r="E113" s="114"/>
      <c r="F113" s="114"/>
      <c r="G113" s="114"/>
      <c r="H113" s="114"/>
      <c r="I113" s="114"/>
      <c r="J113" s="115">
        <f>J488</f>
        <v>0</v>
      </c>
      <c r="L113" s="112"/>
    </row>
    <row r="114" spans="1:31" s="10" customFormat="1" ht="19.95" customHeight="1">
      <c r="B114" s="112"/>
      <c r="D114" s="113" t="s">
        <v>105</v>
      </c>
      <c r="E114" s="114"/>
      <c r="F114" s="114"/>
      <c r="G114" s="114"/>
      <c r="H114" s="114"/>
      <c r="I114" s="114"/>
      <c r="J114" s="115">
        <f>J506</f>
        <v>0</v>
      </c>
      <c r="L114" s="112"/>
    </row>
    <row r="115" spans="1:31" s="10" customFormat="1" ht="19.95" customHeight="1">
      <c r="B115" s="112"/>
      <c r="D115" s="113" t="s">
        <v>106</v>
      </c>
      <c r="E115" s="114"/>
      <c r="F115" s="114"/>
      <c r="G115" s="114"/>
      <c r="H115" s="114"/>
      <c r="I115" s="114"/>
      <c r="J115" s="115">
        <f>J524</f>
        <v>0</v>
      </c>
      <c r="L115" s="112"/>
    </row>
    <row r="116" spans="1:31" s="2" customFormat="1" ht="21.7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" customHeight="1">
      <c r="A121" s="32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" customHeight="1">
      <c r="A122" s="32"/>
      <c r="B122" s="33"/>
      <c r="C122" s="21" t="s">
        <v>107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12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6.25" customHeight="1">
      <c r="A125" s="32"/>
      <c r="B125" s="33"/>
      <c r="C125" s="32"/>
      <c r="D125" s="32"/>
      <c r="E125" s="235" t="str">
        <f>E7</f>
        <v>Úprava vonkajších komunikácií na Vazovovej, Mytnej a Slovenskej ulici</v>
      </c>
      <c r="F125" s="236"/>
      <c r="G125" s="236"/>
      <c r="H125" s="236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81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30" customHeight="1">
      <c r="A127" s="32"/>
      <c r="B127" s="33"/>
      <c r="C127" s="32"/>
      <c r="D127" s="32"/>
      <c r="E127" s="207" t="str">
        <f>E9</f>
        <v>NBS - Úprava vonkajších komunikácií na Vazovovej, Mytnej a Slovenskej ulici</v>
      </c>
      <c r="F127" s="234"/>
      <c r="G127" s="234"/>
      <c r="H127" s="234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2" customHeight="1">
      <c r="A129" s="32"/>
      <c r="B129" s="33"/>
      <c r="C129" s="27" t="s">
        <v>16</v>
      </c>
      <c r="D129" s="32"/>
      <c r="E129" s="32"/>
      <c r="F129" s="25" t="str">
        <f>F12</f>
        <v>NBS, Imricha Karvaša 1, Bratislava</v>
      </c>
      <c r="G129" s="32"/>
      <c r="H129" s="32"/>
      <c r="I129" s="27" t="s">
        <v>18</v>
      </c>
      <c r="J129" s="55">
        <f>IF(J12="","",J12)</f>
        <v>44763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25.65" customHeight="1">
      <c r="A131" s="32"/>
      <c r="B131" s="33"/>
      <c r="C131" s="27" t="s">
        <v>19</v>
      </c>
      <c r="D131" s="32"/>
      <c r="E131" s="32"/>
      <c r="F131" s="25" t="str">
        <f>E15</f>
        <v>NBS, Imricha Karvaša 1, Bratislava</v>
      </c>
      <c r="G131" s="32"/>
      <c r="H131" s="32"/>
      <c r="I131" s="27" t="s">
        <v>24</v>
      </c>
      <c r="J131" s="30" t="str">
        <f>E21</f>
        <v>BKPŚ s.r.o., atelier Palka, s.r.o.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40.200000000000003" customHeight="1">
      <c r="A132" s="32"/>
      <c r="B132" s="33"/>
      <c r="C132" s="27" t="s">
        <v>22</v>
      </c>
      <c r="D132" s="32"/>
      <c r="E132" s="32"/>
      <c r="F132" s="25" t="str">
        <f>IF(E18="","",E18)</f>
        <v>Vyplň údaj</v>
      </c>
      <c r="G132" s="32"/>
      <c r="H132" s="32"/>
      <c r="I132" s="27" t="s">
        <v>28</v>
      </c>
      <c r="J132" s="30" t="str">
        <f>E24</f>
        <v>Atelier Palka, s.r.o.  Koprivnická 9/E, 841 01 Bra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0.3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11" customFormat="1" ht="29.25" customHeight="1">
      <c r="A134" s="116"/>
      <c r="B134" s="117"/>
      <c r="C134" s="118" t="s">
        <v>108</v>
      </c>
      <c r="D134" s="119" t="s">
        <v>56</v>
      </c>
      <c r="E134" s="119" t="s">
        <v>52</v>
      </c>
      <c r="F134" s="119" t="s">
        <v>53</v>
      </c>
      <c r="G134" s="119" t="s">
        <v>109</v>
      </c>
      <c r="H134" s="119" t="s">
        <v>110</v>
      </c>
      <c r="I134" s="119" t="s">
        <v>111</v>
      </c>
      <c r="J134" s="120" t="s">
        <v>85</v>
      </c>
      <c r="K134" s="121" t="s">
        <v>112</v>
      </c>
      <c r="L134" s="122"/>
      <c r="M134" s="62" t="s">
        <v>1</v>
      </c>
      <c r="N134" s="63" t="s">
        <v>35</v>
      </c>
      <c r="O134" s="63" t="s">
        <v>113</v>
      </c>
      <c r="P134" s="63" t="s">
        <v>114</v>
      </c>
      <c r="Q134" s="63" t="s">
        <v>115</v>
      </c>
      <c r="R134" s="63" t="s">
        <v>116</v>
      </c>
      <c r="S134" s="63" t="s">
        <v>117</v>
      </c>
      <c r="T134" s="64" t="s">
        <v>118</v>
      </c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</row>
    <row r="135" spans="1:65" s="2" customFormat="1" ht="22.95" customHeight="1">
      <c r="A135" s="32"/>
      <c r="B135" s="33"/>
      <c r="C135" s="69" t="s">
        <v>86</v>
      </c>
      <c r="D135" s="32"/>
      <c r="E135" s="32"/>
      <c r="F135" s="32"/>
      <c r="G135" s="32"/>
      <c r="H135" s="32"/>
      <c r="I135" s="32"/>
      <c r="J135" s="123">
        <f>BK135</f>
        <v>0</v>
      </c>
      <c r="K135" s="32"/>
      <c r="L135" s="33"/>
      <c r="M135" s="65"/>
      <c r="N135" s="56"/>
      <c r="O135" s="66"/>
      <c r="P135" s="124">
        <f>P136+P345+P364</f>
        <v>0</v>
      </c>
      <c r="Q135" s="66"/>
      <c r="R135" s="124">
        <f>R136+R345+R364</f>
        <v>811.89300392000018</v>
      </c>
      <c r="S135" s="66"/>
      <c r="T135" s="125">
        <f>T136+T345+T364</f>
        <v>730.65485999999999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70</v>
      </c>
      <c r="AU135" s="17" t="s">
        <v>87</v>
      </c>
      <c r="BK135" s="126">
        <f>BK136+BK345+BK364</f>
        <v>0</v>
      </c>
    </row>
    <row r="136" spans="1:65" s="12" customFormat="1" ht="25.95" customHeight="1">
      <c r="B136" s="127"/>
      <c r="D136" s="128" t="s">
        <v>70</v>
      </c>
      <c r="E136" s="129" t="s">
        <v>119</v>
      </c>
      <c r="F136" s="129" t="s">
        <v>120</v>
      </c>
      <c r="I136" s="130"/>
      <c r="J136" s="131">
        <f>BK136</f>
        <v>0</v>
      </c>
      <c r="L136" s="127"/>
      <c r="M136" s="132"/>
      <c r="N136" s="133"/>
      <c r="O136" s="133"/>
      <c r="P136" s="134">
        <f>P137+P164+P171+P180+P220+P223+P230+P343</f>
        <v>0</v>
      </c>
      <c r="Q136" s="133"/>
      <c r="R136" s="134">
        <f>R137+R164+R171+R180+R220+R223+R230+R343</f>
        <v>808.91072580000014</v>
      </c>
      <c r="S136" s="133"/>
      <c r="T136" s="135">
        <f>T137+T164+T171+T180+T220+T223+T230+T343</f>
        <v>730.65485999999999</v>
      </c>
      <c r="AR136" s="128" t="s">
        <v>78</v>
      </c>
      <c r="AT136" s="136" t="s">
        <v>70</v>
      </c>
      <c r="AU136" s="136" t="s">
        <v>71</v>
      </c>
      <c r="AY136" s="128" t="s">
        <v>121</v>
      </c>
      <c r="BK136" s="137">
        <f>BK137+BK164+BK171+BK180+BK220+BK223+BK230+BK343</f>
        <v>0</v>
      </c>
    </row>
    <row r="137" spans="1:65" s="12" customFormat="1" ht="22.95" customHeight="1">
      <c r="B137" s="127"/>
      <c r="D137" s="128" t="s">
        <v>70</v>
      </c>
      <c r="E137" s="138" t="s">
        <v>78</v>
      </c>
      <c r="F137" s="138" t="s">
        <v>122</v>
      </c>
      <c r="I137" s="130"/>
      <c r="J137" s="139">
        <f>BK137</f>
        <v>0</v>
      </c>
      <c r="L137" s="127"/>
      <c r="M137" s="132"/>
      <c r="N137" s="133"/>
      <c r="O137" s="133"/>
      <c r="P137" s="134">
        <f>SUM(P138:P163)</f>
        <v>0</v>
      </c>
      <c r="Q137" s="133"/>
      <c r="R137" s="134">
        <f>SUM(R138:R163)</f>
        <v>0</v>
      </c>
      <c r="S137" s="133"/>
      <c r="T137" s="135">
        <f>SUM(T138:T163)</f>
        <v>680.74091999999996</v>
      </c>
      <c r="AR137" s="128" t="s">
        <v>78</v>
      </c>
      <c r="AT137" s="136" t="s">
        <v>70</v>
      </c>
      <c r="AU137" s="136" t="s">
        <v>78</v>
      </c>
      <c r="AY137" s="128" t="s">
        <v>121</v>
      </c>
      <c r="BK137" s="137">
        <f>SUM(BK138:BK163)</f>
        <v>0</v>
      </c>
    </row>
    <row r="138" spans="1:65" s="2" customFormat="1" ht="24.15" customHeight="1">
      <c r="A138" s="32"/>
      <c r="B138" s="140"/>
      <c r="C138" s="141" t="s">
        <v>78</v>
      </c>
      <c r="D138" s="141" t="s">
        <v>123</v>
      </c>
      <c r="E138" s="142" t="s">
        <v>124</v>
      </c>
      <c r="F138" s="143" t="s">
        <v>125</v>
      </c>
      <c r="G138" s="144" t="s">
        <v>126</v>
      </c>
      <c r="H138" s="145">
        <v>160.47</v>
      </c>
      <c r="I138" s="146"/>
      <c r="J138" s="145">
        <f>ROUND(I138*H138,3)</f>
        <v>0</v>
      </c>
      <c r="K138" s="147"/>
      <c r="L138" s="33"/>
      <c r="M138" s="148" t="s">
        <v>1</v>
      </c>
      <c r="N138" s="149" t="s">
        <v>37</v>
      </c>
      <c r="O138" s="58"/>
      <c r="P138" s="150">
        <f>O138*H138</f>
        <v>0</v>
      </c>
      <c r="Q138" s="150">
        <v>0</v>
      </c>
      <c r="R138" s="150">
        <f>Q138*H138</f>
        <v>0</v>
      </c>
      <c r="S138" s="150">
        <v>0.58599999999999997</v>
      </c>
      <c r="T138" s="151">
        <f>S138*H138</f>
        <v>94.035419999999988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2" t="s">
        <v>127</v>
      </c>
      <c r="AT138" s="152" t="s">
        <v>123</v>
      </c>
      <c r="AU138" s="152" t="s">
        <v>128</v>
      </c>
      <c r="AY138" s="17" t="s">
        <v>121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7" t="s">
        <v>128</v>
      </c>
      <c r="BK138" s="154">
        <f>ROUND(I138*H138,3)</f>
        <v>0</v>
      </c>
      <c r="BL138" s="17" t="s">
        <v>127</v>
      </c>
      <c r="BM138" s="152" t="s">
        <v>129</v>
      </c>
    </row>
    <row r="139" spans="1:65" s="13" customFormat="1">
      <c r="B139" s="155"/>
      <c r="D139" s="156" t="s">
        <v>130</v>
      </c>
      <c r="E139" s="157" t="s">
        <v>1</v>
      </c>
      <c r="F139" s="158" t="s">
        <v>131</v>
      </c>
      <c r="H139" s="159">
        <v>160.47</v>
      </c>
      <c r="I139" s="160"/>
      <c r="L139" s="155"/>
      <c r="M139" s="161"/>
      <c r="N139" s="162"/>
      <c r="O139" s="162"/>
      <c r="P139" s="162"/>
      <c r="Q139" s="162"/>
      <c r="R139" s="162"/>
      <c r="S139" s="162"/>
      <c r="T139" s="163"/>
      <c r="AT139" s="157" t="s">
        <v>130</v>
      </c>
      <c r="AU139" s="157" t="s">
        <v>128</v>
      </c>
      <c r="AV139" s="13" t="s">
        <v>128</v>
      </c>
      <c r="AW139" s="13" t="s">
        <v>26</v>
      </c>
      <c r="AX139" s="13" t="s">
        <v>78</v>
      </c>
      <c r="AY139" s="157" t="s">
        <v>121</v>
      </c>
    </row>
    <row r="140" spans="1:65" s="2" customFormat="1" ht="24.15" customHeight="1">
      <c r="A140" s="32"/>
      <c r="B140" s="140"/>
      <c r="C140" s="141" t="s">
        <v>128</v>
      </c>
      <c r="D140" s="141" t="s">
        <v>123</v>
      </c>
      <c r="E140" s="142" t="s">
        <v>132</v>
      </c>
      <c r="F140" s="143" t="s">
        <v>133</v>
      </c>
      <c r="G140" s="144" t="s">
        <v>126</v>
      </c>
      <c r="H140" s="145">
        <v>8.16</v>
      </c>
      <c r="I140" s="146"/>
      <c r="J140" s="145">
        <f>ROUND(I140*H140,3)</f>
        <v>0</v>
      </c>
      <c r="K140" s="147"/>
      <c r="L140" s="33"/>
      <c r="M140" s="148" t="s">
        <v>1</v>
      </c>
      <c r="N140" s="149" t="s">
        <v>37</v>
      </c>
      <c r="O140" s="58"/>
      <c r="P140" s="150">
        <f>O140*H140</f>
        <v>0</v>
      </c>
      <c r="Q140" s="150">
        <v>0</v>
      </c>
      <c r="R140" s="150">
        <f>Q140*H140</f>
        <v>0</v>
      </c>
      <c r="S140" s="150">
        <v>0.26</v>
      </c>
      <c r="T140" s="151">
        <f>S140*H140</f>
        <v>2.1215999999999999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2" t="s">
        <v>127</v>
      </c>
      <c r="AT140" s="152" t="s">
        <v>123</v>
      </c>
      <c r="AU140" s="152" t="s">
        <v>128</v>
      </c>
      <c r="AY140" s="17" t="s">
        <v>121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7" t="s">
        <v>128</v>
      </c>
      <c r="BK140" s="154">
        <f>ROUND(I140*H140,3)</f>
        <v>0</v>
      </c>
      <c r="BL140" s="17" t="s">
        <v>127</v>
      </c>
      <c r="BM140" s="152" t="s">
        <v>134</v>
      </c>
    </row>
    <row r="141" spans="1:65" s="13" customFormat="1">
      <c r="B141" s="155"/>
      <c r="D141" s="156" t="s">
        <v>130</v>
      </c>
      <c r="E141" s="157" t="s">
        <v>1</v>
      </c>
      <c r="F141" s="158" t="s">
        <v>135</v>
      </c>
      <c r="H141" s="159">
        <v>8.16</v>
      </c>
      <c r="I141" s="160"/>
      <c r="L141" s="155"/>
      <c r="M141" s="161"/>
      <c r="N141" s="162"/>
      <c r="O141" s="162"/>
      <c r="P141" s="162"/>
      <c r="Q141" s="162"/>
      <c r="R141" s="162"/>
      <c r="S141" s="162"/>
      <c r="T141" s="163"/>
      <c r="AT141" s="157" t="s">
        <v>130</v>
      </c>
      <c r="AU141" s="157" t="s">
        <v>128</v>
      </c>
      <c r="AV141" s="13" t="s">
        <v>128</v>
      </c>
      <c r="AW141" s="13" t="s">
        <v>26</v>
      </c>
      <c r="AX141" s="13" t="s">
        <v>78</v>
      </c>
      <c r="AY141" s="157" t="s">
        <v>121</v>
      </c>
    </row>
    <row r="142" spans="1:65" s="2" customFormat="1" ht="24.15" customHeight="1">
      <c r="A142" s="32"/>
      <c r="B142" s="140"/>
      <c r="C142" s="141" t="s">
        <v>136</v>
      </c>
      <c r="D142" s="141" t="s">
        <v>123</v>
      </c>
      <c r="E142" s="142" t="s">
        <v>137</v>
      </c>
      <c r="F142" s="143" t="s">
        <v>138</v>
      </c>
      <c r="G142" s="144" t="s">
        <v>126</v>
      </c>
      <c r="H142" s="145">
        <v>37</v>
      </c>
      <c r="I142" s="146"/>
      <c r="J142" s="145">
        <f>ROUND(I142*H142,3)</f>
        <v>0</v>
      </c>
      <c r="K142" s="147"/>
      <c r="L142" s="33"/>
      <c r="M142" s="148" t="s">
        <v>1</v>
      </c>
      <c r="N142" s="149" t="s">
        <v>37</v>
      </c>
      <c r="O142" s="58"/>
      <c r="P142" s="150">
        <f>O142*H142</f>
        <v>0</v>
      </c>
      <c r="Q142" s="150">
        <v>0</v>
      </c>
      <c r="R142" s="150">
        <f>Q142*H142</f>
        <v>0</v>
      </c>
      <c r="S142" s="150">
        <v>0.26</v>
      </c>
      <c r="T142" s="151">
        <f>S142*H142</f>
        <v>9.620000000000001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2" t="s">
        <v>127</v>
      </c>
      <c r="AT142" s="152" t="s">
        <v>123</v>
      </c>
      <c r="AU142" s="152" t="s">
        <v>128</v>
      </c>
      <c r="AY142" s="17" t="s">
        <v>121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7" t="s">
        <v>128</v>
      </c>
      <c r="BK142" s="154">
        <f>ROUND(I142*H142,3)</f>
        <v>0</v>
      </c>
      <c r="BL142" s="17" t="s">
        <v>127</v>
      </c>
      <c r="BM142" s="152" t="s">
        <v>139</v>
      </c>
    </row>
    <row r="143" spans="1:65" s="13" customFormat="1">
      <c r="B143" s="155"/>
      <c r="D143" s="156" t="s">
        <v>130</v>
      </c>
      <c r="E143" s="157" t="s">
        <v>1</v>
      </c>
      <c r="F143" s="158" t="s">
        <v>140</v>
      </c>
      <c r="H143" s="159">
        <v>37</v>
      </c>
      <c r="I143" s="160"/>
      <c r="L143" s="155"/>
      <c r="M143" s="161"/>
      <c r="N143" s="162"/>
      <c r="O143" s="162"/>
      <c r="P143" s="162"/>
      <c r="Q143" s="162"/>
      <c r="R143" s="162"/>
      <c r="S143" s="162"/>
      <c r="T143" s="163"/>
      <c r="AT143" s="157" t="s">
        <v>130</v>
      </c>
      <c r="AU143" s="157" t="s">
        <v>128</v>
      </c>
      <c r="AV143" s="13" t="s">
        <v>128</v>
      </c>
      <c r="AW143" s="13" t="s">
        <v>26</v>
      </c>
      <c r="AX143" s="13" t="s">
        <v>78</v>
      </c>
      <c r="AY143" s="157" t="s">
        <v>121</v>
      </c>
    </row>
    <row r="144" spans="1:65" s="2" customFormat="1" ht="24.15" customHeight="1">
      <c r="A144" s="32"/>
      <c r="B144" s="140"/>
      <c r="C144" s="141" t="s">
        <v>127</v>
      </c>
      <c r="D144" s="141" t="s">
        <v>123</v>
      </c>
      <c r="E144" s="142" t="s">
        <v>141</v>
      </c>
      <c r="F144" s="143" t="s">
        <v>142</v>
      </c>
      <c r="G144" s="144" t="s">
        <v>126</v>
      </c>
      <c r="H144" s="145">
        <v>122</v>
      </c>
      <c r="I144" s="146"/>
      <c r="J144" s="145">
        <f>ROUND(I144*H144,3)</f>
        <v>0</v>
      </c>
      <c r="K144" s="147"/>
      <c r="L144" s="33"/>
      <c r="M144" s="148" t="s">
        <v>1</v>
      </c>
      <c r="N144" s="149" t="s">
        <v>37</v>
      </c>
      <c r="O144" s="58"/>
      <c r="P144" s="150">
        <f>O144*H144</f>
        <v>0</v>
      </c>
      <c r="Q144" s="150">
        <v>0</v>
      </c>
      <c r="R144" s="150">
        <f>Q144*H144</f>
        <v>0</v>
      </c>
      <c r="S144" s="150">
        <v>0.18099999999999999</v>
      </c>
      <c r="T144" s="151">
        <f>S144*H144</f>
        <v>22.082000000000001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2" t="s">
        <v>127</v>
      </c>
      <c r="AT144" s="152" t="s">
        <v>123</v>
      </c>
      <c r="AU144" s="152" t="s">
        <v>128</v>
      </c>
      <c r="AY144" s="17" t="s">
        <v>121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7" t="s">
        <v>128</v>
      </c>
      <c r="BK144" s="154">
        <f>ROUND(I144*H144,3)</f>
        <v>0</v>
      </c>
      <c r="BL144" s="17" t="s">
        <v>127</v>
      </c>
      <c r="BM144" s="152" t="s">
        <v>143</v>
      </c>
    </row>
    <row r="145" spans="1:65" s="13" customFormat="1">
      <c r="B145" s="155"/>
      <c r="D145" s="156" t="s">
        <v>130</v>
      </c>
      <c r="E145" s="157" t="s">
        <v>1</v>
      </c>
      <c r="F145" s="158" t="s">
        <v>144</v>
      </c>
      <c r="H145" s="159">
        <v>122</v>
      </c>
      <c r="I145" s="160"/>
      <c r="L145" s="155"/>
      <c r="M145" s="161"/>
      <c r="N145" s="162"/>
      <c r="O145" s="162"/>
      <c r="P145" s="162"/>
      <c r="Q145" s="162"/>
      <c r="R145" s="162"/>
      <c r="S145" s="162"/>
      <c r="T145" s="163"/>
      <c r="AT145" s="157" t="s">
        <v>130</v>
      </c>
      <c r="AU145" s="157" t="s">
        <v>128</v>
      </c>
      <c r="AV145" s="13" t="s">
        <v>128</v>
      </c>
      <c r="AW145" s="13" t="s">
        <v>26</v>
      </c>
      <c r="AX145" s="13" t="s">
        <v>78</v>
      </c>
      <c r="AY145" s="157" t="s">
        <v>121</v>
      </c>
    </row>
    <row r="146" spans="1:65" s="2" customFormat="1" ht="24.15" customHeight="1">
      <c r="A146" s="32"/>
      <c r="B146" s="140"/>
      <c r="C146" s="141" t="s">
        <v>145</v>
      </c>
      <c r="D146" s="141" t="s">
        <v>123</v>
      </c>
      <c r="E146" s="142" t="s">
        <v>146</v>
      </c>
      <c r="F146" s="143" t="s">
        <v>147</v>
      </c>
      <c r="G146" s="144" t="s">
        <v>126</v>
      </c>
      <c r="H146" s="145">
        <v>579.29999999999995</v>
      </c>
      <c r="I146" s="146"/>
      <c r="J146" s="145">
        <f>ROUND(I146*H146,3)</f>
        <v>0</v>
      </c>
      <c r="K146" s="147"/>
      <c r="L146" s="33"/>
      <c r="M146" s="148" t="s">
        <v>1</v>
      </c>
      <c r="N146" s="149" t="s">
        <v>37</v>
      </c>
      <c r="O146" s="58"/>
      <c r="P146" s="150">
        <f>O146*H146</f>
        <v>0</v>
      </c>
      <c r="Q146" s="150">
        <v>0</v>
      </c>
      <c r="R146" s="150">
        <f>Q146*H146</f>
        <v>0</v>
      </c>
      <c r="S146" s="150">
        <v>0.18099999999999999</v>
      </c>
      <c r="T146" s="151">
        <f>S146*H146</f>
        <v>104.85329999999999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2" t="s">
        <v>127</v>
      </c>
      <c r="AT146" s="152" t="s">
        <v>123</v>
      </c>
      <c r="AU146" s="152" t="s">
        <v>128</v>
      </c>
      <c r="AY146" s="17" t="s">
        <v>121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7" t="s">
        <v>128</v>
      </c>
      <c r="BK146" s="154">
        <f>ROUND(I146*H146,3)</f>
        <v>0</v>
      </c>
      <c r="BL146" s="17" t="s">
        <v>127</v>
      </c>
      <c r="BM146" s="152" t="s">
        <v>148</v>
      </c>
    </row>
    <row r="147" spans="1:65" s="13" customFormat="1">
      <c r="B147" s="155"/>
      <c r="D147" s="156" t="s">
        <v>130</v>
      </c>
      <c r="E147" s="157" t="s">
        <v>1</v>
      </c>
      <c r="F147" s="158" t="s">
        <v>149</v>
      </c>
      <c r="H147" s="159">
        <v>579.29999999999995</v>
      </c>
      <c r="I147" s="160"/>
      <c r="L147" s="155"/>
      <c r="M147" s="161"/>
      <c r="N147" s="162"/>
      <c r="O147" s="162"/>
      <c r="P147" s="162"/>
      <c r="Q147" s="162"/>
      <c r="R147" s="162"/>
      <c r="S147" s="162"/>
      <c r="T147" s="163"/>
      <c r="AT147" s="157" t="s">
        <v>130</v>
      </c>
      <c r="AU147" s="157" t="s">
        <v>128</v>
      </c>
      <c r="AV147" s="13" t="s">
        <v>128</v>
      </c>
      <c r="AW147" s="13" t="s">
        <v>26</v>
      </c>
      <c r="AX147" s="13" t="s">
        <v>78</v>
      </c>
      <c r="AY147" s="157" t="s">
        <v>121</v>
      </c>
    </row>
    <row r="148" spans="1:65" s="2" customFormat="1" ht="24.15" customHeight="1">
      <c r="A148" s="32"/>
      <c r="B148" s="140"/>
      <c r="C148" s="141" t="s">
        <v>150</v>
      </c>
      <c r="D148" s="141" t="s">
        <v>123</v>
      </c>
      <c r="E148" s="142" t="s">
        <v>151</v>
      </c>
      <c r="F148" s="143" t="s">
        <v>152</v>
      </c>
      <c r="G148" s="144" t="s">
        <v>153</v>
      </c>
      <c r="H148" s="145">
        <v>212.6</v>
      </c>
      <c r="I148" s="146"/>
      <c r="J148" s="145">
        <f>ROUND(I148*H148,3)</f>
        <v>0</v>
      </c>
      <c r="K148" s="147"/>
      <c r="L148" s="33"/>
      <c r="M148" s="148" t="s">
        <v>1</v>
      </c>
      <c r="N148" s="149" t="s">
        <v>37</v>
      </c>
      <c r="O148" s="58"/>
      <c r="P148" s="150">
        <f>O148*H148</f>
        <v>0</v>
      </c>
      <c r="Q148" s="150">
        <v>0</v>
      </c>
      <c r="R148" s="150">
        <f>Q148*H148</f>
        <v>0</v>
      </c>
      <c r="S148" s="150">
        <v>0.14499999999999999</v>
      </c>
      <c r="T148" s="151">
        <f>S148*H148</f>
        <v>30.826999999999998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2" t="s">
        <v>127</v>
      </c>
      <c r="AT148" s="152" t="s">
        <v>123</v>
      </c>
      <c r="AU148" s="152" t="s">
        <v>128</v>
      </c>
      <c r="AY148" s="17" t="s">
        <v>121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7" t="s">
        <v>128</v>
      </c>
      <c r="BK148" s="154">
        <f>ROUND(I148*H148,3)</f>
        <v>0</v>
      </c>
      <c r="BL148" s="17" t="s">
        <v>127</v>
      </c>
      <c r="BM148" s="152" t="s">
        <v>154</v>
      </c>
    </row>
    <row r="149" spans="1:65" s="13" customFormat="1">
      <c r="B149" s="155"/>
      <c r="D149" s="156" t="s">
        <v>130</v>
      </c>
      <c r="E149" s="157" t="s">
        <v>1</v>
      </c>
      <c r="F149" s="158" t="s">
        <v>155</v>
      </c>
      <c r="H149" s="159">
        <v>146.5</v>
      </c>
      <c r="I149" s="160"/>
      <c r="L149" s="155"/>
      <c r="M149" s="161"/>
      <c r="N149" s="162"/>
      <c r="O149" s="162"/>
      <c r="P149" s="162"/>
      <c r="Q149" s="162"/>
      <c r="R149" s="162"/>
      <c r="S149" s="162"/>
      <c r="T149" s="163"/>
      <c r="AT149" s="157" t="s">
        <v>130</v>
      </c>
      <c r="AU149" s="157" t="s">
        <v>128</v>
      </c>
      <c r="AV149" s="13" t="s">
        <v>128</v>
      </c>
      <c r="AW149" s="13" t="s">
        <v>26</v>
      </c>
      <c r="AX149" s="13" t="s">
        <v>71</v>
      </c>
      <c r="AY149" s="157" t="s">
        <v>121</v>
      </c>
    </row>
    <row r="150" spans="1:65" s="13" customFormat="1">
      <c r="B150" s="155"/>
      <c r="D150" s="156" t="s">
        <v>130</v>
      </c>
      <c r="E150" s="157" t="s">
        <v>1</v>
      </c>
      <c r="F150" s="158" t="s">
        <v>156</v>
      </c>
      <c r="H150" s="159">
        <v>66.099999999999994</v>
      </c>
      <c r="I150" s="160"/>
      <c r="L150" s="155"/>
      <c r="M150" s="161"/>
      <c r="N150" s="162"/>
      <c r="O150" s="162"/>
      <c r="P150" s="162"/>
      <c r="Q150" s="162"/>
      <c r="R150" s="162"/>
      <c r="S150" s="162"/>
      <c r="T150" s="163"/>
      <c r="AT150" s="157" t="s">
        <v>130</v>
      </c>
      <c r="AU150" s="157" t="s">
        <v>128</v>
      </c>
      <c r="AV150" s="13" t="s">
        <v>128</v>
      </c>
      <c r="AW150" s="13" t="s">
        <v>26</v>
      </c>
      <c r="AX150" s="13" t="s">
        <v>71</v>
      </c>
      <c r="AY150" s="157" t="s">
        <v>121</v>
      </c>
    </row>
    <row r="151" spans="1:65" s="14" customFormat="1">
      <c r="B151" s="164"/>
      <c r="D151" s="156" t="s">
        <v>130</v>
      </c>
      <c r="E151" s="165" t="s">
        <v>1</v>
      </c>
      <c r="F151" s="166" t="s">
        <v>157</v>
      </c>
      <c r="H151" s="167">
        <v>212.6</v>
      </c>
      <c r="I151" s="168"/>
      <c r="L151" s="164"/>
      <c r="M151" s="169"/>
      <c r="N151" s="170"/>
      <c r="O151" s="170"/>
      <c r="P151" s="170"/>
      <c r="Q151" s="170"/>
      <c r="R151" s="170"/>
      <c r="S151" s="170"/>
      <c r="T151" s="171"/>
      <c r="AT151" s="165" t="s">
        <v>130</v>
      </c>
      <c r="AU151" s="165" t="s">
        <v>128</v>
      </c>
      <c r="AV151" s="14" t="s">
        <v>127</v>
      </c>
      <c r="AW151" s="14" t="s">
        <v>26</v>
      </c>
      <c r="AX151" s="14" t="s">
        <v>78</v>
      </c>
      <c r="AY151" s="165" t="s">
        <v>121</v>
      </c>
    </row>
    <row r="152" spans="1:65" s="2" customFormat="1" ht="24.15" customHeight="1">
      <c r="A152" s="32"/>
      <c r="B152" s="140"/>
      <c r="C152" s="141" t="s">
        <v>158</v>
      </c>
      <c r="D152" s="141" t="s">
        <v>123</v>
      </c>
      <c r="E152" s="142" t="s">
        <v>159</v>
      </c>
      <c r="F152" s="143" t="s">
        <v>160</v>
      </c>
      <c r="G152" s="144" t="s">
        <v>126</v>
      </c>
      <c r="H152" s="145">
        <v>167.16</v>
      </c>
      <c r="I152" s="146"/>
      <c r="J152" s="145">
        <f>ROUND(I152*H152,3)</f>
        <v>0</v>
      </c>
      <c r="K152" s="147"/>
      <c r="L152" s="33"/>
      <c r="M152" s="148" t="s">
        <v>1</v>
      </c>
      <c r="N152" s="149" t="s">
        <v>37</v>
      </c>
      <c r="O152" s="58"/>
      <c r="P152" s="150">
        <f>O152*H152</f>
        <v>0</v>
      </c>
      <c r="Q152" s="150">
        <v>0</v>
      </c>
      <c r="R152" s="150">
        <f>Q152*H152</f>
        <v>0</v>
      </c>
      <c r="S152" s="150">
        <v>0.23499999999999999</v>
      </c>
      <c r="T152" s="151">
        <f>S152*H152</f>
        <v>39.282599999999995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2" t="s">
        <v>127</v>
      </c>
      <c r="AT152" s="152" t="s">
        <v>123</v>
      </c>
      <c r="AU152" s="152" t="s">
        <v>128</v>
      </c>
      <c r="AY152" s="17" t="s">
        <v>121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7" t="s">
        <v>128</v>
      </c>
      <c r="BK152" s="154">
        <f>ROUND(I152*H152,3)</f>
        <v>0</v>
      </c>
      <c r="BL152" s="17" t="s">
        <v>127</v>
      </c>
      <c r="BM152" s="152" t="s">
        <v>161</v>
      </c>
    </row>
    <row r="153" spans="1:65" s="13" customFormat="1">
      <c r="B153" s="155"/>
      <c r="D153" s="156" t="s">
        <v>130</v>
      </c>
      <c r="E153" s="157" t="s">
        <v>1</v>
      </c>
      <c r="F153" s="158" t="s">
        <v>162</v>
      </c>
      <c r="H153" s="159">
        <v>130.16</v>
      </c>
      <c r="I153" s="160"/>
      <c r="L153" s="155"/>
      <c r="M153" s="161"/>
      <c r="N153" s="162"/>
      <c r="O153" s="162"/>
      <c r="P153" s="162"/>
      <c r="Q153" s="162"/>
      <c r="R153" s="162"/>
      <c r="S153" s="162"/>
      <c r="T153" s="163"/>
      <c r="AT153" s="157" t="s">
        <v>130</v>
      </c>
      <c r="AU153" s="157" t="s">
        <v>128</v>
      </c>
      <c r="AV153" s="13" t="s">
        <v>128</v>
      </c>
      <c r="AW153" s="13" t="s">
        <v>26</v>
      </c>
      <c r="AX153" s="13" t="s">
        <v>71</v>
      </c>
      <c r="AY153" s="157" t="s">
        <v>121</v>
      </c>
    </row>
    <row r="154" spans="1:65" s="13" customFormat="1">
      <c r="B154" s="155"/>
      <c r="D154" s="156" t="s">
        <v>130</v>
      </c>
      <c r="E154" s="157" t="s">
        <v>1</v>
      </c>
      <c r="F154" s="158" t="s">
        <v>140</v>
      </c>
      <c r="H154" s="159">
        <v>37</v>
      </c>
      <c r="I154" s="160"/>
      <c r="L154" s="155"/>
      <c r="M154" s="161"/>
      <c r="N154" s="162"/>
      <c r="O154" s="162"/>
      <c r="P154" s="162"/>
      <c r="Q154" s="162"/>
      <c r="R154" s="162"/>
      <c r="S154" s="162"/>
      <c r="T154" s="163"/>
      <c r="AT154" s="157" t="s">
        <v>130</v>
      </c>
      <c r="AU154" s="157" t="s">
        <v>128</v>
      </c>
      <c r="AV154" s="13" t="s">
        <v>128</v>
      </c>
      <c r="AW154" s="13" t="s">
        <v>26</v>
      </c>
      <c r="AX154" s="13" t="s">
        <v>71</v>
      </c>
      <c r="AY154" s="157" t="s">
        <v>121</v>
      </c>
    </row>
    <row r="155" spans="1:65" s="14" customFormat="1">
      <c r="B155" s="164"/>
      <c r="D155" s="156" t="s">
        <v>130</v>
      </c>
      <c r="E155" s="165" t="s">
        <v>1</v>
      </c>
      <c r="F155" s="166" t="s">
        <v>157</v>
      </c>
      <c r="H155" s="167">
        <v>167.16</v>
      </c>
      <c r="I155" s="168"/>
      <c r="L155" s="164"/>
      <c r="M155" s="169"/>
      <c r="N155" s="170"/>
      <c r="O155" s="170"/>
      <c r="P155" s="170"/>
      <c r="Q155" s="170"/>
      <c r="R155" s="170"/>
      <c r="S155" s="170"/>
      <c r="T155" s="171"/>
      <c r="AT155" s="165" t="s">
        <v>130</v>
      </c>
      <c r="AU155" s="165" t="s">
        <v>128</v>
      </c>
      <c r="AV155" s="14" t="s">
        <v>127</v>
      </c>
      <c r="AW155" s="14" t="s">
        <v>26</v>
      </c>
      <c r="AX155" s="14" t="s">
        <v>78</v>
      </c>
      <c r="AY155" s="165" t="s">
        <v>121</v>
      </c>
    </row>
    <row r="156" spans="1:65" s="2" customFormat="1" ht="24.15" customHeight="1">
      <c r="A156" s="32"/>
      <c r="B156" s="140"/>
      <c r="C156" s="141" t="s">
        <v>163</v>
      </c>
      <c r="D156" s="141" t="s">
        <v>123</v>
      </c>
      <c r="E156" s="142" t="s">
        <v>164</v>
      </c>
      <c r="F156" s="143" t="s">
        <v>165</v>
      </c>
      <c r="G156" s="144" t="s">
        <v>126</v>
      </c>
      <c r="H156" s="145">
        <v>130.16</v>
      </c>
      <c r="I156" s="146"/>
      <c r="J156" s="145">
        <f>ROUND(I156*H156,3)</f>
        <v>0</v>
      </c>
      <c r="K156" s="147"/>
      <c r="L156" s="33"/>
      <c r="M156" s="148" t="s">
        <v>1</v>
      </c>
      <c r="N156" s="149" t="s">
        <v>37</v>
      </c>
      <c r="O156" s="58"/>
      <c r="P156" s="150">
        <f>O156*H156</f>
        <v>0</v>
      </c>
      <c r="Q156" s="150">
        <v>0</v>
      </c>
      <c r="R156" s="150">
        <f>Q156*H156</f>
        <v>0</v>
      </c>
      <c r="S156" s="150">
        <v>0.22500000000000001</v>
      </c>
      <c r="T156" s="151">
        <f>S156*H156</f>
        <v>29.286000000000001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2" t="s">
        <v>127</v>
      </c>
      <c r="AT156" s="152" t="s">
        <v>123</v>
      </c>
      <c r="AU156" s="152" t="s">
        <v>128</v>
      </c>
      <c r="AY156" s="17" t="s">
        <v>121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7" t="s">
        <v>128</v>
      </c>
      <c r="BK156" s="154">
        <f>ROUND(I156*H156,3)</f>
        <v>0</v>
      </c>
      <c r="BL156" s="17" t="s">
        <v>127</v>
      </c>
      <c r="BM156" s="152" t="s">
        <v>166</v>
      </c>
    </row>
    <row r="157" spans="1:65" s="13" customFormat="1">
      <c r="B157" s="155"/>
      <c r="D157" s="156" t="s">
        <v>130</v>
      </c>
      <c r="E157" s="157" t="s">
        <v>1</v>
      </c>
      <c r="F157" s="158" t="s">
        <v>162</v>
      </c>
      <c r="H157" s="159">
        <v>130.16</v>
      </c>
      <c r="I157" s="160"/>
      <c r="L157" s="155"/>
      <c r="M157" s="161"/>
      <c r="N157" s="162"/>
      <c r="O157" s="162"/>
      <c r="P157" s="162"/>
      <c r="Q157" s="162"/>
      <c r="R157" s="162"/>
      <c r="S157" s="162"/>
      <c r="T157" s="163"/>
      <c r="AT157" s="157" t="s">
        <v>130</v>
      </c>
      <c r="AU157" s="157" t="s">
        <v>128</v>
      </c>
      <c r="AV157" s="13" t="s">
        <v>128</v>
      </c>
      <c r="AW157" s="13" t="s">
        <v>26</v>
      </c>
      <c r="AX157" s="13" t="s">
        <v>78</v>
      </c>
      <c r="AY157" s="157" t="s">
        <v>121</v>
      </c>
    </row>
    <row r="158" spans="1:65" s="2" customFormat="1" ht="37.950000000000003" customHeight="1">
      <c r="A158" s="32"/>
      <c r="B158" s="140"/>
      <c r="C158" s="141" t="s">
        <v>167</v>
      </c>
      <c r="D158" s="141" t="s">
        <v>123</v>
      </c>
      <c r="E158" s="142" t="s">
        <v>168</v>
      </c>
      <c r="F158" s="143" t="s">
        <v>169</v>
      </c>
      <c r="G158" s="144" t="s">
        <v>126</v>
      </c>
      <c r="H158" s="145">
        <v>739.8</v>
      </c>
      <c r="I158" s="146"/>
      <c r="J158" s="145">
        <f>ROUND(I158*H158,3)</f>
        <v>0</v>
      </c>
      <c r="K158" s="147"/>
      <c r="L158" s="33"/>
      <c r="M158" s="148" t="s">
        <v>1</v>
      </c>
      <c r="N158" s="149" t="s">
        <v>37</v>
      </c>
      <c r="O158" s="58"/>
      <c r="P158" s="150">
        <f>O158*H158</f>
        <v>0</v>
      </c>
      <c r="Q158" s="150">
        <v>0</v>
      </c>
      <c r="R158" s="150">
        <f>Q158*H158</f>
        <v>0</v>
      </c>
      <c r="S158" s="150">
        <v>0.23499999999999999</v>
      </c>
      <c r="T158" s="151">
        <f>S158*H158</f>
        <v>173.85299999999998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2" t="s">
        <v>127</v>
      </c>
      <c r="AT158" s="152" t="s">
        <v>123</v>
      </c>
      <c r="AU158" s="152" t="s">
        <v>128</v>
      </c>
      <c r="AY158" s="17" t="s">
        <v>121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7" t="s">
        <v>128</v>
      </c>
      <c r="BK158" s="154">
        <f>ROUND(I158*H158,3)</f>
        <v>0</v>
      </c>
      <c r="BL158" s="17" t="s">
        <v>127</v>
      </c>
      <c r="BM158" s="152" t="s">
        <v>170</v>
      </c>
    </row>
    <row r="159" spans="1:65" s="13" customFormat="1">
      <c r="B159" s="155"/>
      <c r="D159" s="156" t="s">
        <v>130</v>
      </c>
      <c r="E159" s="157" t="s">
        <v>1</v>
      </c>
      <c r="F159" s="158" t="s">
        <v>171</v>
      </c>
      <c r="H159" s="159">
        <v>739.8</v>
      </c>
      <c r="I159" s="160"/>
      <c r="L159" s="155"/>
      <c r="M159" s="161"/>
      <c r="N159" s="162"/>
      <c r="O159" s="162"/>
      <c r="P159" s="162"/>
      <c r="Q159" s="162"/>
      <c r="R159" s="162"/>
      <c r="S159" s="162"/>
      <c r="T159" s="163"/>
      <c r="AT159" s="157" t="s">
        <v>130</v>
      </c>
      <c r="AU159" s="157" t="s">
        <v>128</v>
      </c>
      <c r="AV159" s="13" t="s">
        <v>128</v>
      </c>
      <c r="AW159" s="13" t="s">
        <v>26</v>
      </c>
      <c r="AX159" s="13" t="s">
        <v>78</v>
      </c>
      <c r="AY159" s="157" t="s">
        <v>121</v>
      </c>
    </row>
    <row r="160" spans="1:65" s="2" customFormat="1" ht="24.15" customHeight="1">
      <c r="A160" s="32"/>
      <c r="B160" s="140"/>
      <c r="C160" s="141" t="s">
        <v>172</v>
      </c>
      <c r="D160" s="141" t="s">
        <v>123</v>
      </c>
      <c r="E160" s="142" t="s">
        <v>173</v>
      </c>
      <c r="F160" s="143" t="s">
        <v>174</v>
      </c>
      <c r="G160" s="144" t="s">
        <v>126</v>
      </c>
      <c r="H160" s="145">
        <v>776.8</v>
      </c>
      <c r="I160" s="146"/>
      <c r="J160" s="145">
        <f>ROUND(I160*H160,3)</f>
        <v>0</v>
      </c>
      <c r="K160" s="147"/>
      <c r="L160" s="33"/>
      <c r="M160" s="148" t="s">
        <v>1</v>
      </c>
      <c r="N160" s="149" t="s">
        <v>37</v>
      </c>
      <c r="O160" s="58"/>
      <c r="P160" s="150">
        <f>O160*H160</f>
        <v>0</v>
      </c>
      <c r="Q160" s="150">
        <v>0</v>
      </c>
      <c r="R160" s="150">
        <f>Q160*H160</f>
        <v>0</v>
      </c>
      <c r="S160" s="150">
        <v>0.22500000000000001</v>
      </c>
      <c r="T160" s="151">
        <f>S160*H160</f>
        <v>174.78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2" t="s">
        <v>127</v>
      </c>
      <c r="AT160" s="152" t="s">
        <v>123</v>
      </c>
      <c r="AU160" s="152" t="s">
        <v>128</v>
      </c>
      <c r="AY160" s="17" t="s">
        <v>121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7" t="s">
        <v>128</v>
      </c>
      <c r="BK160" s="154">
        <f>ROUND(I160*H160,3)</f>
        <v>0</v>
      </c>
      <c r="BL160" s="17" t="s">
        <v>127</v>
      </c>
      <c r="BM160" s="152" t="s">
        <v>175</v>
      </c>
    </row>
    <row r="161" spans="1:65" s="13" customFormat="1">
      <c r="B161" s="155"/>
      <c r="D161" s="156" t="s">
        <v>130</v>
      </c>
      <c r="E161" s="157" t="s">
        <v>1</v>
      </c>
      <c r="F161" s="158" t="s">
        <v>171</v>
      </c>
      <c r="H161" s="159">
        <v>739.8</v>
      </c>
      <c r="I161" s="160"/>
      <c r="L161" s="155"/>
      <c r="M161" s="161"/>
      <c r="N161" s="162"/>
      <c r="O161" s="162"/>
      <c r="P161" s="162"/>
      <c r="Q161" s="162"/>
      <c r="R161" s="162"/>
      <c r="S161" s="162"/>
      <c r="T161" s="163"/>
      <c r="AT161" s="157" t="s">
        <v>130</v>
      </c>
      <c r="AU161" s="157" t="s">
        <v>128</v>
      </c>
      <c r="AV161" s="13" t="s">
        <v>128</v>
      </c>
      <c r="AW161" s="13" t="s">
        <v>26</v>
      </c>
      <c r="AX161" s="13" t="s">
        <v>71</v>
      </c>
      <c r="AY161" s="157" t="s">
        <v>121</v>
      </c>
    </row>
    <row r="162" spans="1:65" s="13" customFormat="1">
      <c r="B162" s="155"/>
      <c r="D162" s="156" t="s">
        <v>130</v>
      </c>
      <c r="E162" s="157" t="s">
        <v>1</v>
      </c>
      <c r="F162" s="158" t="s">
        <v>140</v>
      </c>
      <c r="H162" s="159">
        <v>37</v>
      </c>
      <c r="I162" s="160"/>
      <c r="L162" s="155"/>
      <c r="M162" s="161"/>
      <c r="N162" s="162"/>
      <c r="O162" s="162"/>
      <c r="P162" s="162"/>
      <c r="Q162" s="162"/>
      <c r="R162" s="162"/>
      <c r="S162" s="162"/>
      <c r="T162" s="163"/>
      <c r="AT162" s="157" t="s">
        <v>130</v>
      </c>
      <c r="AU162" s="157" t="s">
        <v>128</v>
      </c>
      <c r="AV162" s="13" t="s">
        <v>128</v>
      </c>
      <c r="AW162" s="13" t="s">
        <v>26</v>
      </c>
      <c r="AX162" s="13" t="s">
        <v>71</v>
      </c>
      <c r="AY162" s="157" t="s">
        <v>121</v>
      </c>
    </row>
    <row r="163" spans="1:65" s="14" customFormat="1">
      <c r="B163" s="164"/>
      <c r="D163" s="156" t="s">
        <v>130</v>
      </c>
      <c r="E163" s="165" t="s">
        <v>1</v>
      </c>
      <c r="F163" s="166" t="s">
        <v>157</v>
      </c>
      <c r="H163" s="167">
        <v>776.8</v>
      </c>
      <c r="I163" s="168"/>
      <c r="L163" s="164"/>
      <c r="M163" s="169"/>
      <c r="N163" s="170"/>
      <c r="O163" s="170"/>
      <c r="P163" s="170"/>
      <c r="Q163" s="170"/>
      <c r="R163" s="170"/>
      <c r="S163" s="170"/>
      <c r="T163" s="171"/>
      <c r="AT163" s="165" t="s">
        <v>130</v>
      </c>
      <c r="AU163" s="165" t="s">
        <v>128</v>
      </c>
      <c r="AV163" s="14" t="s">
        <v>127</v>
      </c>
      <c r="AW163" s="14" t="s">
        <v>26</v>
      </c>
      <c r="AX163" s="14" t="s">
        <v>78</v>
      </c>
      <c r="AY163" s="165" t="s">
        <v>121</v>
      </c>
    </row>
    <row r="164" spans="1:65" s="12" customFormat="1" ht="22.95" customHeight="1">
      <c r="B164" s="127"/>
      <c r="D164" s="128" t="s">
        <v>70</v>
      </c>
      <c r="E164" s="138" t="s">
        <v>128</v>
      </c>
      <c r="F164" s="138" t="s">
        <v>176</v>
      </c>
      <c r="I164" s="130"/>
      <c r="J164" s="139">
        <f>BK164</f>
        <v>0</v>
      </c>
      <c r="L164" s="127"/>
      <c r="M164" s="132"/>
      <c r="N164" s="133"/>
      <c r="O164" s="133"/>
      <c r="P164" s="134">
        <f>SUM(P165:P170)</f>
        <v>0</v>
      </c>
      <c r="Q164" s="133"/>
      <c r="R164" s="134">
        <f>SUM(R165:R170)</f>
        <v>0.25567499999999999</v>
      </c>
      <c r="S164" s="133"/>
      <c r="T164" s="135">
        <f>SUM(T165:T170)</f>
        <v>0</v>
      </c>
      <c r="AR164" s="128" t="s">
        <v>78</v>
      </c>
      <c r="AT164" s="136" t="s">
        <v>70</v>
      </c>
      <c r="AU164" s="136" t="s">
        <v>78</v>
      </c>
      <c r="AY164" s="128" t="s">
        <v>121</v>
      </c>
      <c r="BK164" s="137">
        <f>SUM(BK165:BK170)</f>
        <v>0</v>
      </c>
    </row>
    <row r="165" spans="1:65" s="2" customFormat="1" ht="24.15" customHeight="1">
      <c r="A165" s="32"/>
      <c r="B165" s="140"/>
      <c r="C165" s="141" t="s">
        <v>177</v>
      </c>
      <c r="D165" s="141" t="s">
        <v>123</v>
      </c>
      <c r="E165" s="142" t="s">
        <v>178</v>
      </c>
      <c r="F165" s="143" t="s">
        <v>179</v>
      </c>
      <c r="G165" s="144" t="s">
        <v>126</v>
      </c>
      <c r="H165" s="145">
        <v>681.8</v>
      </c>
      <c r="I165" s="146"/>
      <c r="J165" s="145">
        <f>ROUND(I165*H165,3)</f>
        <v>0</v>
      </c>
      <c r="K165" s="147"/>
      <c r="L165" s="33"/>
      <c r="M165" s="148" t="s">
        <v>1</v>
      </c>
      <c r="N165" s="149" t="s">
        <v>37</v>
      </c>
      <c r="O165" s="58"/>
      <c r="P165" s="150">
        <f>O165*H165</f>
        <v>0</v>
      </c>
      <c r="Q165" s="150">
        <v>3.0000000000000001E-5</v>
      </c>
      <c r="R165" s="150">
        <f>Q165*H165</f>
        <v>2.0454E-2</v>
      </c>
      <c r="S165" s="150">
        <v>0</v>
      </c>
      <c r="T165" s="15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2" t="s">
        <v>127</v>
      </c>
      <c r="AT165" s="152" t="s">
        <v>123</v>
      </c>
      <c r="AU165" s="152" t="s">
        <v>128</v>
      </c>
      <c r="AY165" s="17" t="s">
        <v>121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7" t="s">
        <v>128</v>
      </c>
      <c r="BK165" s="154">
        <f>ROUND(I165*H165,3)</f>
        <v>0</v>
      </c>
      <c r="BL165" s="17" t="s">
        <v>127</v>
      </c>
      <c r="BM165" s="152" t="s">
        <v>180</v>
      </c>
    </row>
    <row r="166" spans="1:65" s="13" customFormat="1">
      <c r="B166" s="155"/>
      <c r="D166" s="156" t="s">
        <v>130</v>
      </c>
      <c r="E166" s="157" t="s">
        <v>1</v>
      </c>
      <c r="F166" s="158" t="s">
        <v>181</v>
      </c>
      <c r="H166" s="159">
        <v>554</v>
      </c>
      <c r="I166" s="160"/>
      <c r="L166" s="155"/>
      <c r="M166" s="161"/>
      <c r="N166" s="162"/>
      <c r="O166" s="162"/>
      <c r="P166" s="162"/>
      <c r="Q166" s="162"/>
      <c r="R166" s="162"/>
      <c r="S166" s="162"/>
      <c r="T166" s="163"/>
      <c r="AT166" s="157" t="s">
        <v>130</v>
      </c>
      <c r="AU166" s="157" t="s">
        <v>128</v>
      </c>
      <c r="AV166" s="13" t="s">
        <v>128</v>
      </c>
      <c r="AW166" s="13" t="s">
        <v>26</v>
      </c>
      <c r="AX166" s="13" t="s">
        <v>71</v>
      </c>
      <c r="AY166" s="157" t="s">
        <v>121</v>
      </c>
    </row>
    <row r="167" spans="1:65" s="13" customFormat="1">
      <c r="B167" s="155"/>
      <c r="D167" s="156" t="s">
        <v>130</v>
      </c>
      <c r="E167" s="157" t="s">
        <v>1</v>
      </c>
      <c r="F167" s="158" t="s">
        <v>182</v>
      </c>
      <c r="H167" s="159">
        <v>127.8</v>
      </c>
      <c r="I167" s="160"/>
      <c r="L167" s="155"/>
      <c r="M167" s="161"/>
      <c r="N167" s="162"/>
      <c r="O167" s="162"/>
      <c r="P167" s="162"/>
      <c r="Q167" s="162"/>
      <c r="R167" s="162"/>
      <c r="S167" s="162"/>
      <c r="T167" s="163"/>
      <c r="AT167" s="157" t="s">
        <v>130</v>
      </c>
      <c r="AU167" s="157" t="s">
        <v>128</v>
      </c>
      <c r="AV167" s="13" t="s">
        <v>128</v>
      </c>
      <c r="AW167" s="13" t="s">
        <v>26</v>
      </c>
      <c r="AX167" s="13" t="s">
        <v>71</v>
      </c>
      <c r="AY167" s="157" t="s">
        <v>121</v>
      </c>
    </row>
    <row r="168" spans="1:65" s="14" customFormat="1">
      <c r="B168" s="164"/>
      <c r="D168" s="156" t="s">
        <v>130</v>
      </c>
      <c r="E168" s="165" t="s">
        <v>1</v>
      </c>
      <c r="F168" s="166" t="s">
        <v>157</v>
      </c>
      <c r="H168" s="167">
        <v>681.8</v>
      </c>
      <c r="I168" s="168"/>
      <c r="L168" s="164"/>
      <c r="M168" s="169"/>
      <c r="N168" s="170"/>
      <c r="O168" s="170"/>
      <c r="P168" s="170"/>
      <c r="Q168" s="170"/>
      <c r="R168" s="170"/>
      <c r="S168" s="170"/>
      <c r="T168" s="171"/>
      <c r="AT168" s="165" t="s">
        <v>130</v>
      </c>
      <c r="AU168" s="165" t="s">
        <v>128</v>
      </c>
      <c r="AV168" s="14" t="s">
        <v>127</v>
      </c>
      <c r="AW168" s="14" t="s">
        <v>26</v>
      </c>
      <c r="AX168" s="14" t="s">
        <v>78</v>
      </c>
      <c r="AY168" s="165" t="s">
        <v>121</v>
      </c>
    </row>
    <row r="169" spans="1:65" s="2" customFormat="1" ht="14.4" customHeight="1">
      <c r="A169" s="32"/>
      <c r="B169" s="140"/>
      <c r="C169" s="172" t="s">
        <v>183</v>
      </c>
      <c r="D169" s="172" t="s">
        <v>184</v>
      </c>
      <c r="E169" s="173" t="s">
        <v>185</v>
      </c>
      <c r="F169" s="174" t="s">
        <v>186</v>
      </c>
      <c r="G169" s="175" t="s">
        <v>126</v>
      </c>
      <c r="H169" s="176">
        <v>784.07</v>
      </c>
      <c r="I169" s="177"/>
      <c r="J169" s="176">
        <f>ROUND(I169*H169,3)</f>
        <v>0</v>
      </c>
      <c r="K169" s="178"/>
      <c r="L169" s="179"/>
      <c r="M169" s="180" t="s">
        <v>1</v>
      </c>
      <c r="N169" s="181" t="s">
        <v>37</v>
      </c>
      <c r="O169" s="58"/>
      <c r="P169" s="150">
        <f>O169*H169</f>
        <v>0</v>
      </c>
      <c r="Q169" s="150">
        <v>2.9999999999999997E-4</v>
      </c>
      <c r="R169" s="150">
        <f>Q169*H169</f>
        <v>0.23522099999999999</v>
      </c>
      <c r="S169" s="150">
        <v>0</v>
      </c>
      <c r="T169" s="15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2" t="s">
        <v>163</v>
      </c>
      <c r="AT169" s="152" t="s">
        <v>184</v>
      </c>
      <c r="AU169" s="152" t="s">
        <v>128</v>
      </c>
      <c r="AY169" s="17" t="s">
        <v>121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7" t="s">
        <v>128</v>
      </c>
      <c r="BK169" s="154">
        <f>ROUND(I169*H169,3)</f>
        <v>0</v>
      </c>
      <c r="BL169" s="17" t="s">
        <v>127</v>
      </c>
      <c r="BM169" s="152" t="s">
        <v>187</v>
      </c>
    </row>
    <row r="170" spans="1:65" s="13" customFormat="1">
      <c r="B170" s="155"/>
      <c r="D170" s="156" t="s">
        <v>130</v>
      </c>
      <c r="F170" s="158" t="s">
        <v>188</v>
      </c>
      <c r="H170" s="159">
        <v>784.07</v>
      </c>
      <c r="I170" s="160"/>
      <c r="L170" s="155"/>
      <c r="M170" s="161"/>
      <c r="N170" s="162"/>
      <c r="O170" s="162"/>
      <c r="P170" s="162"/>
      <c r="Q170" s="162"/>
      <c r="R170" s="162"/>
      <c r="S170" s="162"/>
      <c r="T170" s="163"/>
      <c r="AT170" s="157" t="s">
        <v>130</v>
      </c>
      <c r="AU170" s="157" t="s">
        <v>128</v>
      </c>
      <c r="AV170" s="13" t="s">
        <v>128</v>
      </c>
      <c r="AW170" s="13" t="s">
        <v>3</v>
      </c>
      <c r="AX170" s="13" t="s">
        <v>78</v>
      </c>
      <c r="AY170" s="157" t="s">
        <v>121</v>
      </c>
    </row>
    <row r="171" spans="1:65" s="12" customFormat="1" ht="22.95" customHeight="1">
      <c r="B171" s="127"/>
      <c r="D171" s="128" t="s">
        <v>70</v>
      </c>
      <c r="E171" s="138" t="s">
        <v>127</v>
      </c>
      <c r="F171" s="138" t="s">
        <v>189</v>
      </c>
      <c r="I171" s="130"/>
      <c r="J171" s="139">
        <f>BK171</f>
        <v>0</v>
      </c>
      <c r="L171" s="127"/>
      <c r="M171" s="132"/>
      <c r="N171" s="133"/>
      <c r="O171" s="133"/>
      <c r="P171" s="134">
        <f>SUM(P172:P179)</f>
        <v>0</v>
      </c>
      <c r="Q171" s="133"/>
      <c r="R171" s="134">
        <f>SUM(R172:R179)</f>
        <v>58.944967999999996</v>
      </c>
      <c r="S171" s="133"/>
      <c r="T171" s="135">
        <f>SUM(T172:T179)</f>
        <v>0</v>
      </c>
      <c r="AR171" s="128" t="s">
        <v>78</v>
      </c>
      <c r="AT171" s="136" t="s">
        <v>70</v>
      </c>
      <c r="AU171" s="136" t="s">
        <v>78</v>
      </c>
      <c r="AY171" s="128" t="s">
        <v>121</v>
      </c>
      <c r="BK171" s="137">
        <f>SUM(BK172:BK179)</f>
        <v>0</v>
      </c>
    </row>
    <row r="172" spans="1:65" s="2" customFormat="1" ht="24.15" customHeight="1">
      <c r="A172" s="32"/>
      <c r="B172" s="140"/>
      <c r="C172" s="141" t="s">
        <v>190</v>
      </c>
      <c r="D172" s="141" t="s">
        <v>123</v>
      </c>
      <c r="E172" s="142" t="s">
        <v>191</v>
      </c>
      <c r="F172" s="143" t="s">
        <v>192</v>
      </c>
      <c r="G172" s="144" t="s">
        <v>126</v>
      </c>
      <c r="H172" s="145">
        <v>681.8</v>
      </c>
      <c r="I172" s="146"/>
      <c r="J172" s="145">
        <f>ROUND(I172*H172,3)</f>
        <v>0</v>
      </c>
      <c r="K172" s="147"/>
      <c r="L172" s="33"/>
      <c r="M172" s="148" t="s">
        <v>1</v>
      </c>
      <c r="N172" s="149" t="s">
        <v>37</v>
      </c>
      <c r="O172" s="58"/>
      <c r="P172" s="150">
        <f>O172*H172</f>
        <v>0</v>
      </c>
      <c r="Q172" s="150">
        <v>8.4839999999999999E-2</v>
      </c>
      <c r="R172" s="150">
        <f>Q172*H172</f>
        <v>57.843911999999996</v>
      </c>
      <c r="S172" s="150">
        <v>0</v>
      </c>
      <c r="T172" s="15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2" t="s">
        <v>127</v>
      </c>
      <c r="AT172" s="152" t="s">
        <v>123</v>
      </c>
      <c r="AU172" s="152" t="s">
        <v>128</v>
      </c>
      <c r="AY172" s="17" t="s">
        <v>121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7" t="s">
        <v>128</v>
      </c>
      <c r="BK172" s="154">
        <f>ROUND(I172*H172,3)</f>
        <v>0</v>
      </c>
      <c r="BL172" s="17" t="s">
        <v>127</v>
      </c>
      <c r="BM172" s="152" t="s">
        <v>193</v>
      </c>
    </row>
    <row r="173" spans="1:65" s="13" customFormat="1">
      <c r="B173" s="155"/>
      <c r="D173" s="156" t="s">
        <v>130</v>
      </c>
      <c r="E173" s="157" t="s">
        <v>1</v>
      </c>
      <c r="F173" s="158" t="s">
        <v>181</v>
      </c>
      <c r="H173" s="159">
        <v>554</v>
      </c>
      <c r="I173" s="160"/>
      <c r="L173" s="155"/>
      <c r="M173" s="161"/>
      <c r="N173" s="162"/>
      <c r="O173" s="162"/>
      <c r="P173" s="162"/>
      <c r="Q173" s="162"/>
      <c r="R173" s="162"/>
      <c r="S173" s="162"/>
      <c r="T173" s="163"/>
      <c r="AT173" s="157" t="s">
        <v>130</v>
      </c>
      <c r="AU173" s="157" t="s">
        <v>128</v>
      </c>
      <c r="AV173" s="13" t="s">
        <v>128</v>
      </c>
      <c r="AW173" s="13" t="s">
        <v>26</v>
      </c>
      <c r="AX173" s="13" t="s">
        <v>71</v>
      </c>
      <c r="AY173" s="157" t="s">
        <v>121</v>
      </c>
    </row>
    <row r="174" spans="1:65" s="13" customFormat="1">
      <c r="B174" s="155"/>
      <c r="D174" s="156" t="s">
        <v>130</v>
      </c>
      <c r="E174" s="157" t="s">
        <v>1</v>
      </c>
      <c r="F174" s="158" t="s">
        <v>182</v>
      </c>
      <c r="H174" s="159">
        <v>127.8</v>
      </c>
      <c r="I174" s="160"/>
      <c r="L174" s="155"/>
      <c r="M174" s="161"/>
      <c r="N174" s="162"/>
      <c r="O174" s="162"/>
      <c r="P174" s="162"/>
      <c r="Q174" s="162"/>
      <c r="R174" s="162"/>
      <c r="S174" s="162"/>
      <c r="T174" s="163"/>
      <c r="AT174" s="157" t="s">
        <v>130</v>
      </c>
      <c r="AU174" s="157" t="s">
        <v>128</v>
      </c>
      <c r="AV174" s="13" t="s">
        <v>128</v>
      </c>
      <c r="AW174" s="13" t="s">
        <v>26</v>
      </c>
      <c r="AX174" s="13" t="s">
        <v>71</v>
      </c>
      <c r="AY174" s="157" t="s">
        <v>121</v>
      </c>
    </row>
    <row r="175" spans="1:65" s="14" customFormat="1">
      <c r="B175" s="164"/>
      <c r="D175" s="156" t="s">
        <v>130</v>
      </c>
      <c r="E175" s="165" t="s">
        <v>1</v>
      </c>
      <c r="F175" s="166" t="s">
        <v>157</v>
      </c>
      <c r="H175" s="167">
        <v>681.8</v>
      </c>
      <c r="I175" s="168"/>
      <c r="L175" s="164"/>
      <c r="M175" s="169"/>
      <c r="N175" s="170"/>
      <c r="O175" s="170"/>
      <c r="P175" s="170"/>
      <c r="Q175" s="170"/>
      <c r="R175" s="170"/>
      <c r="S175" s="170"/>
      <c r="T175" s="171"/>
      <c r="AT175" s="165" t="s">
        <v>130</v>
      </c>
      <c r="AU175" s="165" t="s">
        <v>128</v>
      </c>
      <c r="AV175" s="14" t="s">
        <v>127</v>
      </c>
      <c r="AW175" s="14" t="s">
        <v>26</v>
      </c>
      <c r="AX175" s="14" t="s">
        <v>78</v>
      </c>
      <c r="AY175" s="165" t="s">
        <v>121</v>
      </c>
    </row>
    <row r="176" spans="1:65" s="2" customFormat="1" ht="24.15" customHeight="1">
      <c r="A176" s="32"/>
      <c r="B176" s="140"/>
      <c r="C176" s="141" t="s">
        <v>194</v>
      </c>
      <c r="D176" s="141" t="s">
        <v>123</v>
      </c>
      <c r="E176" s="142" t="s">
        <v>195</v>
      </c>
      <c r="F176" s="143" t="s">
        <v>196</v>
      </c>
      <c r="G176" s="144" t="s">
        <v>126</v>
      </c>
      <c r="H176" s="145">
        <v>6.8</v>
      </c>
      <c r="I176" s="146"/>
      <c r="J176" s="145">
        <f>ROUND(I176*H176,3)</f>
        <v>0</v>
      </c>
      <c r="K176" s="147"/>
      <c r="L176" s="33"/>
      <c r="M176" s="148" t="s">
        <v>1</v>
      </c>
      <c r="N176" s="149" t="s">
        <v>37</v>
      </c>
      <c r="O176" s="58"/>
      <c r="P176" s="150">
        <f>O176*H176</f>
        <v>0</v>
      </c>
      <c r="Q176" s="150">
        <v>0.16192000000000001</v>
      </c>
      <c r="R176" s="150">
        <f>Q176*H176</f>
        <v>1.101056</v>
      </c>
      <c r="S176" s="150">
        <v>0</v>
      </c>
      <c r="T176" s="15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2" t="s">
        <v>127</v>
      </c>
      <c r="AT176" s="152" t="s">
        <v>123</v>
      </c>
      <c r="AU176" s="152" t="s">
        <v>128</v>
      </c>
      <c r="AY176" s="17" t="s">
        <v>121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7" t="s">
        <v>128</v>
      </c>
      <c r="BK176" s="154">
        <f>ROUND(I176*H176,3)</f>
        <v>0</v>
      </c>
      <c r="BL176" s="17" t="s">
        <v>127</v>
      </c>
      <c r="BM176" s="152" t="s">
        <v>197</v>
      </c>
    </row>
    <row r="177" spans="1:65" s="13" customFormat="1">
      <c r="B177" s="155"/>
      <c r="D177" s="156" t="s">
        <v>130</v>
      </c>
      <c r="E177" s="157" t="s">
        <v>1</v>
      </c>
      <c r="F177" s="158" t="s">
        <v>198</v>
      </c>
      <c r="H177" s="159">
        <v>4</v>
      </c>
      <c r="I177" s="160"/>
      <c r="L177" s="155"/>
      <c r="M177" s="161"/>
      <c r="N177" s="162"/>
      <c r="O177" s="162"/>
      <c r="P177" s="162"/>
      <c r="Q177" s="162"/>
      <c r="R177" s="162"/>
      <c r="S177" s="162"/>
      <c r="T177" s="163"/>
      <c r="AT177" s="157" t="s">
        <v>130</v>
      </c>
      <c r="AU177" s="157" t="s">
        <v>128</v>
      </c>
      <c r="AV177" s="13" t="s">
        <v>128</v>
      </c>
      <c r="AW177" s="13" t="s">
        <v>26</v>
      </c>
      <c r="AX177" s="13" t="s">
        <v>71</v>
      </c>
      <c r="AY177" s="157" t="s">
        <v>121</v>
      </c>
    </row>
    <row r="178" spans="1:65" s="13" customFormat="1">
      <c r="B178" s="155"/>
      <c r="D178" s="156" t="s">
        <v>130</v>
      </c>
      <c r="E178" s="157" t="s">
        <v>1</v>
      </c>
      <c r="F178" s="158" t="s">
        <v>199</v>
      </c>
      <c r="H178" s="159">
        <v>2.8</v>
      </c>
      <c r="I178" s="160"/>
      <c r="L178" s="155"/>
      <c r="M178" s="161"/>
      <c r="N178" s="162"/>
      <c r="O178" s="162"/>
      <c r="P178" s="162"/>
      <c r="Q178" s="162"/>
      <c r="R178" s="162"/>
      <c r="S178" s="162"/>
      <c r="T178" s="163"/>
      <c r="AT178" s="157" t="s">
        <v>130</v>
      </c>
      <c r="AU178" s="157" t="s">
        <v>128</v>
      </c>
      <c r="AV178" s="13" t="s">
        <v>128</v>
      </c>
      <c r="AW178" s="13" t="s">
        <v>26</v>
      </c>
      <c r="AX178" s="13" t="s">
        <v>71</v>
      </c>
      <c r="AY178" s="157" t="s">
        <v>121</v>
      </c>
    </row>
    <row r="179" spans="1:65" s="14" customFormat="1">
      <c r="B179" s="164"/>
      <c r="D179" s="156" t="s">
        <v>130</v>
      </c>
      <c r="E179" s="165" t="s">
        <v>1</v>
      </c>
      <c r="F179" s="166" t="s">
        <v>157</v>
      </c>
      <c r="H179" s="167">
        <v>6.8</v>
      </c>
      <c r="I179" s="168"/>
      <c r="L179" s="164"/>
      <c r="M179" s="169"/>
      <c r="N179" s="170"/>
      <c r="O179" s="170"/>
      <c r="P179" s="170"/>
      <c r="Q179" s="170"/>
      <c r="R179" s="170"/>
      <c r="S179" s="170"/>
      <c r="T179" s="171"/>
      <c r="AT179" s="165" t="s">
        <v>130</v>
      </c>
      <c r="AU179" s="165" t="s">
        <v>128</v>
      </c>
      <c r="AV179" s="14" t="s">
        <v>127</v>
      </c>
      <c r="AW179" s="14" t="s">
        <v>26</v>
      </c>
      <c r="AX179" s="14" t="s">
        <v>78</v>
      </c>
      <c r="AY179" s="165" t="s">
        <v>121</v>
      </c>
    </row>
    <row r="180" spans="1:65" s="12" customFormat="1" ht="22.95" customHeight="1">
      <c r="B180" s="127"/>
      <c r="D180" s="128" t="s">
        <v>70</v>
      </c>
      <c r="E180" s="138" t="s">
        <v>145</v>
      </c>
      <c r="F180" s="138" t="s">
        <v>200</v>
      </c>
      <c r="I180" s="130"/>
      <c r="J180" s="139">
        <f>BK180</f>
        <v>0</v>
      </c>
      <c r="L180" s="127"/>
      <c r="M180" s="132"/>
      <c r="N180" s="133"/>
      <c r="O180" s="133"/>
      <c r="P180" s="134">
        <f>SUM(P181:P219)</f>
        <v>0</v>
      </c>
      <c r="Q180" s="133"/>
      <c r="R180" s="134">
        <f>SUM(R181:R219)</f>
        <v>635.15184680000016</v>
      </c>
      <c r="S180" s="133"/>
      <c r="T180" s="135">
        <f>SUM(T181:T219)</f>
        <v>0</v>
      </c>
      <c r="AR180" s="128" t="s">
        <v>78</v>
      </c>
      <c r="AT180" s="136" t="s">
        <v>70</v>
      </c>
      <c r="AU180" s="136" t="s">
        <v>78</v>
      </c>
      <c r="AY180" s="128" t="s">
        <v>121</v>
      </c>
      <c r="BK180" s="137">
        <f>SUM(BK181:BK219)</f>
        <v>0</v>
      </c>
    </row>
    <row r="181" spans="1:65" s="2" customFormat="1" ht="24.15" customHeight="1">
      <c r="A181" s="32"/>
      <c r="B181" s="140"/>
      <c r="C181" s="141" t="s">
        <v>201</v>
      </c>
      <c r="D181" s="141" t="s">
        <v>123</v>
      </c>
      <c r="E181" s="142" t="s">
        <v>202</v>
      </c>
      <c r="F181" s="143" t="s">
        <v>203</v>
      </c>
      <c r="G181" s="144" t="s">
        <v>126</v>
      </c>
      <c r="H181" s="145">
        <v>718.8</v>
      </c>
      <c r="I181" s="146"/>
      <c r="J181" s="145">
        <f>ROUND(I181*H181,3)</f>
        <v>0</v>
      </c>
      <c r="K181" s="147"/>
      <c r="L181" s="33"/>
      <c r="M181" s="148" t="s">
        <v>1</v>
      </c>
      <c r="N181" s="149" t="s">
        <v>37</v>
      </c>
      <c r="O181" s="58"/>
      <c r="P181" s="150">
        <f>O181*H181</f>
        <v>0</v>
      </c>
      <c r="Q181" s="150">
        <v>0.27994000000000002</v>
      </c>
      <c r="R181" s="150">
        <f>Q181*H181</f>
        <v>201.22087200000001</v>
      </c>
      <c r="S181" s="150">
        <v>0</v>
      </c>
      <c r="T181" s="15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2" t="s">
        <v>127</v>
      </c>
      <c r="AT181" s="152" t="s">
        <v>123</v>
      </c>
      <c r="AU181" s="152" t="s">
        <v>128</v>
      </c>
      <c r="AY181" s="17" t="s">
        <v>121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7" t="s">
        <v>128</v>
      </c>
      <c r="BK181" s="154">
        <f>ROUND(I181*H181,3)</f>
        <v>0</v>
      </c>
      <c r="BL181" s="17" t="s">
        <v>127</v>
      </c>
      <c r="BM181" s="152" t="s">
        <v>204</v>
      </c>
    </row>
    <row r="182" spans="1:65" s="13" customFormat="1">
      <c r="B182" s="155"/>
      <c r="D182" s="156" t="s">
        <v>130</v>
      </c>
      <c r="E182" s="157" t="s">
        <v>1</v>
      </c>
      <c r="F182" s="158" t="s">
        <v>181</v>
      </c>
      <c r="H182" s="159">
        <v>554</v>
      </c>
      <c r="I182" s="160"/>
      <c r="L182" s="155"/>
      <c r="M182" s="161"/>
      <c r="N182" s="162"/>
      <c r="O182" s="162"/>
      <c r="P182" s="162"/>
      <c r="Q182" s="162"/>
      <c r="R182" s="162"/>
      <c r="S182" s="162"/>
      <c r="T182" s="163"/>
      <c r="AT182" s="157" t="s">
        <v>130</v>
      </c>
      <c r="AU182" s="157" t="s">
        <v>128</v>
      </c>
      <c r="AV182" s="13" t="s">
        <v>128</v>
      </c>
      <c r="AW182" s="13" t="s">
        <v>26</v>
      </c>
      <c r="AX182" s="13" t="s">
        <v>71</v>
      </c>
      <c r="AY182" s="157" t="s">
        <v>121</v>
      </c>
    </row>
    <row r="183" spans="1:65" s="13" customFormat="1">
      <c r="B183" s="155"/>
      <c r="D183" s="156" t="s">
        <v>130</v>
      </c>
      <c r="E183" s="157" t="s">
        <v>1</v>
      </c>
      <c r="F183" s="158" t="s">
        <v>182</v>
      </c>
      <c r="H183" s="159">
        <v>127.8</v>
      </c>
      <c r="I183" s="160"/>
      <c r="L183" s="155"/>
      <c r="M183" s="161"/>
      <c r="N183" s="162"/>
      <c r="O183" s="162"/>
      <c r="P183" s="162"/>
      <c r="Q183" s="162"/>
      <c r="R183" s="162"/>
      <c r="S183" s="162"/>
      <c r="T183" s="163"/>
      <c r="AT183" s="157" t="s">
        <v>130</v>
      </c>
      <c r="AU183" s="157" t="s">
        <v>128</v>
      </c>
      <c r="AV183" s="13" t="s">
        <v>128</v>
      </c>
      <c r="AW183" s="13" t="s">
        <v>26</v>
      </c>
      <c r="AX183" s="13" t="s">
        <v>71</v>
      </c>
      <c r="AY183" s="157" t="s">
        <v>121</v>
      </c>
    </row>
    <row r="184" spans="1:65" s="13" customFormat="1">
      <c r="B184" s="155"/>
      <c r="D184" s="156" t="s">
        <v>130</v>
      </c>
      <c r="E184" s="157" t="s">
        <v>1</v>
      </c>
      <c r="F184" s="158" t="s">
        <v>140</v>
      </c>
      <c r="H184" s="159">
        <v>37</v>
      </c>
      <c r="I184" s="160"/>
      <c r="L184" s="155"/>
      <c r="M184" s="161"/>
      <c r="N184" s="162"/>
      <c r="O184" s="162"/>
      <c r="P184" s="162"/>
      <c r="Q184" s="162"/>
      <c r="R184" s="162"/>
      <c r="S184" s="162"/>
      <c r="T184" s="163"/>
      <c r="AT184" s="157" t="s">
        <v>130</v>
      </c>
      <c r="AU184" s="157" t="s">
        <v>128</v>
      </c>
      <c r="AV184" s="13" t="s">
        <v>128</v>
      </c>
      <c r="AW184" s="13" t="s">
        <v>26</v>
      </c>
      <c r="AX184" s="13" t="s">
        <v>71</v>
      </c>
      <c r="AY184" s="157" t="s">
        <v>121</v>
      </c>
    </row>
    <row r="185" spans="1:65" s="14" customFormat="1">
      <c r="B185" s="164"/>
      <c r="D185" s="156" t="s">
        <v>130</v>
      </c>
      <c r="E185" s="165" t="s">
        <v>1</v>
      </c>
      <c r="F185" s="166" t="s">
        <v>157</v>
      </c>
      <c r="H185" s="167">
        <v>718.8</v>
      </c>
      <c r="I185" s="168"/>
      <c r="L185" s="164"/>
      <c r="M185" s="169"/>
      <c r="N185" s="170"/>
      <c r="O185" s="170"/>
      <c r="P185" s="170"/>
      <c r="Q185" s="170"/>
      <c r="R185" s="170"/>
      <c r="S185" s="170"/>
      <c r="T185" s="171"/>
      <c r="AT185" s="165" t="s">
        <v>130</v>
      </c>
      <c r="AU185" s="165" t="s">
        <v>128</v>
      </c>
      <c r="AV185" s="14" t="s">
        <v>127</v>
      </c>
      <c r="AW185" s="14" t="s">
        <v>26</v>
      </c>
      <c r="AX185" s="14" t="s">
        <v>78</v>
      </c>
      <c r="AY185" s="165" t="s">
        <v>121</v>
      </c>
    </row>
    <row r="186" spans="1:65" s="2" customFormat="1" ht="24.15" customHeight="1">
      <c r="A186" s="32"/>
      <c r="B186" s="140"/>
      <c r="C186" s="141" t="s">
        <v>205</v>
      </c>
      <c r="D186" s="141" t="s">
        <v>123</v>
      </c>
      <c r="E186" s="142" t="s">
        <v>206</v>
      </c>
      <c r="F186" s="143" t="s">
        <v>207</v>
      </c>
      <c r="G186" s="144" t="s">
        <v>126</v>
      </c>
      <c r="H186" s="145">
        <v>718.8</v>
      </c>
      <c r="I186" s="146"/>
      <c r="J186" s="145">
        <f>ROUND(I186*H186,3)</f>
        <v>0</v>
      </c>
      <c r="K186" s="147"/>
      <c r="L186" s="33"/>
      <c r="M186" s="148" t="s">
        <v>1</v>
      </c>
      <c r="N186" s="149" t="s">
        <v>37</v>
      </c>
      <c r="O186" s="58"/>
      <c r="P186" s="150">
        <f>O186*H186</f>
        <v>0</v>
      </c>
      <c r="Q186" s="150">
        <v>0.27476</v>
      </c>
      <c r="R186" s="150">
        <f>Q186*H186</f>
        <v>197.497488</v>
      </c>
      <c r="S186" s="150">
        <v>0</v>
      </c>
      <c r="T186" s="15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2" t="s">
        <v>127</v>
      </c>
      <c r="AT186" s="152" t="s">
        <v>123</v>
      </c>
      <c r="AU186" s="152" t="s">
        <v>128</v>
      </c>
      <c r="AY186" s="17" t="s">
        <v>121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7" t="s">
        <v>128</v>
      </c>
      <c r="BK186" s="154">
        <f>ROUND(I186*H186,3)</f>
        <v>0</v>
      </c>
      <c r="BL186" s="17" t="s">
        <v>127</v>
      </c>
      <c r="BM186" s="152" t="s">
        <v>208</v>
      </c>
    </row>
    <row r="187" spans="1:65" s="13" customFormat="1">
      <c r="B187" s="155"/>
      <c r="D187" s="156" t="s">
        <v>130</v>
      </c>
      <c r="E187" s="157" t="s">
        <v>1</v>
      </c>
      <c r="F187" s="158" t="s">
        <v>181</v>
      </c>
      <c r="H187" s="159">
        <v>554</v>
      </c>
      <c r="I187" s="160"/>
      <c r="L187" s="155"/>
      <c r="M187" s="161"/>
      <c r="N187" s="162"/>
      <c r="O187" s="162"/>
      <c r="P187" s="162"/>
      <c r="Q187" s="162"/>
      <c r="R187" s="162"/>
      <c r="S187" s="162"/>
      <c r="T187" s="163"/>
      <c r="AT187" s="157" t="s">
        <v>130</v>
      </c>
      <c r="AU187" s="157" t="s">
        <v>128</v>
      </c>
      <c r="AV187" s="13" t="s">
        <v>128</v>
      </c>
      <c r="AW187" s="13" t="s">
        <v>26</v>
      </c>
      <c r="AX187" s="13" t="s">
        <v>71</v>
      </c>
      <c r="AY187" s="157" t="s">
        <v>121</v>
      </c>
    </row>
    <row r="188" spans="1:65" s="13" customFormat="1">
      <c r="B188" s="155"/>
      <c r="D188" s="156" t="s">
        <v>130</v>
      </c>
      <c r="E188" s="157" t="s">
        <v>1</v>
      </c>
      <c r="F188" s="158" t="s">
        <v>182</v>
      </c>
      <c r="H188" s="159">
        <v>127.8</v>
      </c>
      <c r="I188" s="160"/>
      <c r="L188" s="155"/>
      <c r="M188" s="161"/>
      <c r="N188" s="162"/>
      <c r="O188" s="162"/>
      <c r="P188" s="162"/>
      <c r="Q188" s="162"/>
      <c r="R188" s="162"/>
      <c r="S188" s="162"/>
      <c r="T188" s="163"/>
      <c r="AT188" s="157" t="s">
        <v>130</v>
      </c>
      <c r="AU188" s="157" t="s">
        <v>128</v>
      </c>
      <c r="AV188" s="13" t="s">
        <v>128</v>
      </c>
      <c r="AW188" s="13" t="s">
        <v>26</v>
      </c>
      <c r="AX188" s="13" t="s">
        <v>71</v>
      </c>
      <c r="AY188" s="157" t="s">
        <v>121</v>
      </c>
    </row>
    <row r="189" spans="1:65" s="13" customFormat="1">
      <c r="B189" s="155"/>
      <c r="D189" s="156" t="s">
        <v>130</v>
      </c>
      <c r="E189" s="157" t="s">
        <v>1</v>
      </c>
      <c r="F189" s="158" t="s">
        <v>140</v>
      </c>
      <c r="H189" s="159">
        <v>37</v>
      </c>
      <c r="I189" s="160"/>
      <c r="L189" s="155"/>
      <c r="M189" s="161"/>
      <c r="N189" s="162"/>
      <c r="O189" s="162"/>
      <c r="P189" s="162"/>
      <c r="Q189" s="162"/>
      <c r="R189" s="162"/>
      <c r="S189" s="162"/>
      <c r="T189" s="163"/>
      <c r="AT189" s="157" t="s">
        <v>130</v>
      </c>
      <c r="AU189" s="157" t="s">
        <v>128</v>
      </c>
      <c r="AV189" s="13" t="s">
        <v>128</v>
      </c>
      <c r="AW189" s="13" t="s">
        <v>26</v>
      </c>
      <c r="AX189" s="13" t="s">
        <v>71</v>
      </c>
      <c r="AY189" s="157" t="s">
        <v>121</v>
      </c>
    </row>
    <row r="190" spans="1:65" s="14" customFormat="1">
      <c r="B190" s="164"/>
      <c r="D190" s="156" t="s">
        <v>130</v>
      </c>
      <c r="E190" s="165" t="s">
        <v>1</v>
      </c>
      <c r="F190" s="166" t="s">
        <v>157</v>
      </c>
      <c r="H190" s="167">
        <v>718.8</v>
      </c>
      <c r="I190" s="168"/>
      <c r="L190" s="164"/>
      <c r="M190" s="169"/>
      <c r="N190" s="170"/>
      <c r="O190" s="170"/>
      <c r="P190" s="170"/>
      <c r="Q190" s="170"/>
      <c r="R190" s="170"/>
      <c r="S190" s="170"/>
      <c r="T190" s="171"/>
      <c r="AT190" s="165" t="s">
        <v>130</v>
      </c>
      <c r="AU190" s="165" t="s">
        <v>128</v>
      </c>
      <c r="AV190" s="14" t="s">
        <v>127</v>
      </c>
      <c r="AW190" s="14" t="s">
        <v>26</v>
      </c>
      <c r="AX190" s="14" t="s">
        <v>78</v>
      </c>
      <c r="AY190" s="165" t="s">
        <v>121</v>
      </c>
    </row>
    <row r="191" spans="1:65" s="2" customFormat="1" ht="24.15" customHeight="1">
      <c r="A191" s="32"/>
      <c r="B191" s="140"/>
      <c r="C191" s="141" t="s">
        <v>209</v>
      </c>
      <c r="D191" s="141" t="s">
        <v>123</v>
      </c>
      <c r="E191" s="142" t="s">
        <v>210</v>
      </c>
      <c r="F191" s="143" t="s">
        <v>211</v>
      </c>
      <c r="G191" s="144" t="s">
        <v>126</v>
      </c>
      <c r="H191" s="145">
        <v>76.86</v>
      </c>
      <c r="I191" s="146"/>
      <c r="J191" s="145">
        <f>ROUND(I191*H191,3)</f>
        <v>0</v>
      </c>
      <c r="K191" s="147"/>
      <c r="L191" s="33"/>
      <c r="M191" s="148" t="s">
        <v>1</v>
      </c>
      <c r="N191" s="149" t="s">
        <v>37</v>
      </c>
      <c r="O191" s="58"/>
      <c r="P191" s="150">
        <f>O191*H191</f>
        <v>0</v>
      </c>
      <c r="Q191" s="150">
        <v>0.60758000000000001</v>
      </c>
      <c r="R191" s="150">
        <f>Q191*H191</f>
        <v>46.698598799999999</v>
      </c>
      <c r="S191" s="150">
        <v>0</v>
      </c>
      <c r="T191" s="15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2" t="s">
        <v>127</v>
      </c>
      <c r="AT191" s="152" t="s">
        <v>123</v>
      </c>
      <c r="AU191" s="152" t="s">
        <v>128</v>
      </c>
      <c r="AY191" s="17" t="s">
        <v>121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7" t="s">
        <v>128</v>
      </c>
      <c r="BK191" s="154">
        <f>ROUND(I191*H191,3)</f>
        <v>0</v>
      </c>
      <c r="BL191" s="17" t="s">
        <v>127</v>
      </c>
      <c r="BM191" s="152" t="s">
        <v>212</v>
      </c>
    </row>
    <row r="192" spans="1:65" s="13" customFormat="1">
      <c r="B192" s="155"/>
      <c r="D192" s="156" t="s">
        <v>130</v>
      </c>
      <c r="E192" s="157" t="s">
        <v>1</v>
      </c>
      <c r="F192" s="158" t="s">
        <v>213</v>
      </c>
      <c r="H192" s="159">
        <v>52.704000000000001</v>
      </c>
      <c r="I192" s="160"/>
      <c r="L192" s="155"/>
      <c r="M192" s="161"/>
      <c r="N192" s="162"/>
      <c r="O192" s="162"/>
      <c r="P192" s="162"/>
      <c r="Q192" s="162"/>
      <c r="R192" s="162"/>
      <c r="S192" s="162"/>
      <c r="T192" s="163"/>
      <c r="AT192" s="157" t="s">
        <v>130</v>
      </c>
      <c r="AU192" s="157" t="s">
        <v>128</v>
      </c>
      <c r="AV192" s="13" t="s">
        <v>128</v>
      </c>
      <c r="AW192" s="13" t="s">
        <v>26</v>
      </c>
      <c r="AX192" s="13" t="s">
        <v>71</v>
      </c>
      <c r="AY192" s="157" t="s">
        <v>121</v>
      </c>
    </row>
    <row r="193" spans="1:65" s="13" customFormat="1">
      <c r="B193" s="155"/>
      <c r="D193" s="156" t="s">
        <v>130</v>
      </c>
      <c r="E193" s="157" t="s">
        <v>1</v>
      </c>
      <c r="F193" s="158" t="s">
        <v>214</v>
      </c>
      <c r="H193" s="159">
        <v>24.155999999999999</v>
      </c>
      <c r="I193" s="160"/>
      <c r="L193" s="155"/>
      <c r="M193" s="161"/>
      <c r="N193" s="162"/>
      <c r="O193" s="162"/>
      <c r="P193" s="162"/>
      <c r="Q193" s="162"/>
      <c r="R193" s="162"/>
      <c r="S193" s="162"/>
      <c r="T193" s="163"/>
      <c r="AT193" s="157" t="s">
        <v>130</v>
      </c>
      <c r="AU193" s="157" t="s">
        <v>128</v>
      </c>
      <c r="AV193" s="13" t="s">
        <v>128</v>
      </c>
      <c r="AW193" s="13" t="s">
        <v>26</v>
      </c>
      <c r="AX193" s="13" t="s">
        <v>71</v>
      </c>
      <c r="AY193" s="157" t="s">
        <v>121</v>
      </c>
    </row>
    <row r="194" spans="1:65" s="14" customFormat="1">
      <c r="B194" s="164"/>
      <c r="D194" s="156" t="s">
        <v>130</v>
      </c>
      <c r="E194" s="165" t="s">
        <v>1</v>
      </c>
      <c r="F194" s="166" t="s">
        <v>157</v>
      </c>
      <c r="H194" s="167">
        <v>76.86</v>
      </c>
      <c r="I194" s="168"/>
      <c r="L194" s="164"/>
      <c r="M194" s="169"/>
      <c r="N194" s="170"/>
      <c r="O194" s="170"/>
      <c r="P194" s="170"/>
      <c r="Q194" s="170"/>
      <c r="R194" s="170"/>
      <c r="S194" s="170"/>
      <c r="T194" s="171"/>
      <c r="AT194" s="165" t="s">
        <v>130</v>
      </c>
      <c r="AU194" s="165" t="s">
        <v>128</v>
      </c>
      <c r="AV194" s="14" t="s">
        <v>127</v>
      </c>
      <c r="AW194" s="14" t="s">
        <v>26</v>
      </c>
      <c r="AX194" s="14" t="s">
        <v>78</v>
      </c>
      <c r="AY194" s="165" t="s">
        <v>121</v>
      </c>
    </row>
    <row r="195" spans="1:65" s="2" customFormat="1" ht="14.4" customHeight="1">
      <c r="A195" s="32"/>
      <c r="B195" s="140"/>
      <c r="C195" s="172" t="s">
        <v>215</v>
      </c>
      <c r="D195" s="172" t="s">
        <v>184</v>
      </c>
      <c r="E195" s="173" t="s">
        <v>216</v>
      </c>
      <c r="F195" s="174" t="s">
        <v>217</v>
      </c>
      <c r="G195" s="175" t="s">
        <v>126</v>
      </c>
      <c r="H195" s="176">
        <v>78.397000000000006</v>
      </c>
      <c r="I195" s="177"/>
      <c r="J195" s="176">
        <f>ROUND(I195*H195,3)</f>
        <v>0</v>
      </c>
      <c r="K195" s="178"/>
      <c r="L195" s="179"/>
      <c r="M195" s="180" t="s">
        <v>1</v>
      </c>
      <c r="N195" s="181" t="s">
        <v>37</v>
      </c>
      <c r="O195" s="58"/>
      <c r="P195" s="150">
        <f>O195*H195</f>
        <v>0</v>
      </c>
      <c r="Q195" s="150">
        <v>0.4</v>
      </c>
      <c r="R195" s="150">
        <f>Q195*H195</f>
        <v>31.358800000000002</v>
      </c>
      <c r="S195" s="150">
        <v>0</v>
      </c>
      <c r="T195" s="15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2" t="s">
        <v>163</v>
      </c>
      <c r="AT195" s="152" t="s">
        <v>184</v>
      </c>
      <c r="AU195" s="152" t="s">
        <v>128</v>
      </c>
      <c r="AY195" s="17" t="s">
        <v>121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7" t="s">
        <v>128</v>
      </c>
      <c r="BK195" s="154">
        <f>ROUND(I195*H195,3)</f>
        <v>0</v>
      </c>
      <c r="BL195" s="17" t="s">
        <v>127</v>
      </c>
      <c r="BM195" s="152" t="s">
        <v>218</v>
      </c>
    </row>
    <row r="196" spans="1:65" s="13" customFormat="1">
      <c r="B196" s="155"/>
      <c r="D196" s="156" t="s">
        <v>130</v>
      </c>
      <c r="F196" s="158" t="s">
        <v>219</v>
      </c>
      <c r="H196" s="159">
        <v>78.397000000000006</v>
      </c>
      <c r="I196" s="160"/>
      <c r="L196" s="155"/>
      <c r="M196" s="161"/>
      <c r="N196" s="162"/>
      <c r="O196" s="162"/>
      <c r="P196" s="162"/>
      <c r="Q196" s="162"/>
      <c r="R196" s="162"/>
      <c r="S196" s="162"/>
      <c r="T196" s="163"/>
      <c r="AT196" s="157" t="s">
        <v>130</v>
      </c>
      <c r="AU196" s="157" t="s">
        <v>128</v>
      </c>
      <c r="AV196" s="13" t="s">
        <v>128</v>
      </c>
      <c r="AW196" s="13" t="s">
        <v>3</v>
      </c>
      <c r="AX196" s="13" t="s">
        <v>78</v>
      </c>
      <c r="AY196" s="157" t="s">
        <v>121</v>
      </c>
    </row>
    <row r="197" spans="1:65" s="2" customFormat="1" ht="37.950000000000003" customHeight="1">
      <c r="A197" s="32"/>
      <c r="B197" s="140"/>
      <c r="C197" s="141" t="s">
        <v>220</v>
      </c>
      <c r="D197" s="141" t="s">
        <v>123</v>
      </c>
      <c r="E197" s="142" t="s">
        <v>221</v>
      </c>
      <c r="F197" s="143" t="s">
        <v>222</v>
      </c>
      <c r="G197" s="144" t="s">
        <v>126</v>
      </c>
      <c r="H197" s="145">
        <v>41</v>
      </c>
      <c r="I197" s="146"/>
      <c r="J197" s="145">
        <f>ROUND(I197*H197,3)</f>
        <v>0</v>
      </c>
      <c r="K197" s="147"/>
      <c r="L197" s="33"/>
      <c r="M197" s="148" t="s">
        <v>1</v>
      </c>
      <c r="N197" s="149" t="s">
        <v>37</v>
      </c>
      <c r="O197" s="58"/>
      <c r="P197" s="150">
        <f>O197*H197</f>
        <v>0</v>
      </c>
      <c r="Q197" s="150">
        <v>9.2499999999999999E-2</v>
      </c>
      <c r="R197" s="150">
        <f>Q197*H197</f>
        <v>3.7925</v>
      </c>
      <c r="S197" s="150">
        <v>0</v>
      </c>
      <c r="T197" s="15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2" t="s">
        <v>127</v>
      </c>
      <c r="AT197" s="152" t="s">
        <v>123</v>
      </c>
      <c r="AU197" s="152" t="s">
        <v>128</v>
      </c>
      <c r="AY197" s="17" t="s">
        <v>121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7" t="s">
        <v>128</v>
      </c>
      <c r="BK197" s="154">
        <f>ROUND(I197*H197,3)</f>
        <v>0</v>
      </c>
      <c r="BL197" s="17" t="s">
        <v>127</v>
      </c>
      <c r="BM197" s="152" t="s">
        <v>223</v>
      </c>
    </row>
    <row r="198" spans="1:65" s="15" customFormat="1">
      <c r="B198" s="182"/>
      <c r="D198" s="156" t="s">
        <v>130</v>
      </c>
      <c r="E198" s="183" t="s">
        <v>1</v>
      </c>
      <c r="F198" s="184" t="s">
        <v>224</v>
      </c>
      <c r="H198" s="183" t="s">
        <v>1</v>
      </c>
      <c r="I198" s="185"/>
      <c r="L198" s="182"/>
      <c r="M198" s="186"/>
      <c r="N198" s="187"/>
      <c r="O198" s="187"/>
      <c r="P198" s="187"/>
      <c r="Q198" s="187"/>
      <c r="R198" s="187"/>
      <c r="S198" s="187"/>
      <c r="T198" s="188"/>
      <c r="AT198" s="183" t="s">
        <v>130</v>
      </c>
      <c r="AU198" s="183" t="s">
        <v>128</v>
      </c>
      <c r="AV198" s="15" t="s">
        <v>78</v>
      </c>
      <c r="AW198" s="15" t="s">
        <v>26</v>
      </c>
      <c r="AX198" s="15" t="s">
        <v>71</v>
      </c>
      <c r="AY198" s="183" t="s">
        <v>121</v>
      </c>
    </row>
    <row r="199" spans="1:65" s="13" customFormat="1">
      <c r="B199" s="155"/>
      <c r="D199" s="156" t="s">
        <v>130</v>
      </c>
      <c r="E199" s="157" t="s">
        <v>1</v>
      </c>
      <c r="F199" s="158" t="s">
        <v>140</v>
      </c>
      <c r="H199" s="159">
        <v>37</v>
      </c>
      <c r="I199" s="160"/>
      <c r="L199" s="155"/>
      <c r="M199" s="161"/>
      <c r="N199" s="162"/>
      <c r="O199" s="162"/>
      <c r="P199" s="162"/>
      <c r="Q199" s="162"/>
      <c r="R199" s="162"/>
      <c r="S199" s="162"/>
      <c r="T199" s="163"/>
      <c r="AT199" s="157" t="s">
        <v>130</v>
      </c>
      <c r="AU199" s="157" t="s">
        <v>128</v>
      </c>
      <c r="AV199" s="13" t="s">
        <v>128</v>
      </c>
      <c r="AW199" s="13" t="s">
        <v>26</v>
      </c>
      <c r="AX199" s="13" t="s">
        <v>71</v>
      </c>
      <c r="AY199" s="157" t="s">
        <v>121</v>
      </c>
    </row>
    <row r="200" spans="1:65" s="13" customFormat="1">
      <c r="B200" s="155"/>
      <c r="D200" s="156" t="s">
        <v>130</v>
      </c>
      <c r="E200" s="157" t="s">
        <v>1</v>
      </c>
      <c r="F200" s="158" t="s">
        <v>225</v>
      </c>
      <c r="H200" s="159">
        <v>4</v>
      </c>
      <c r="I200" s="160"/>
      <c r="L200" s="155"/>
      <c r="M200" s="161"/>
      <c r="N200" s="162"/>
      <c r="O200" s="162"/>
      <c r="P200" s="162"/>
      <c r="Q200" s="162"/>
      <c r="R200" s="162"/>
      <c r="S200" s="162"/>
      <c r="T200" s="163"/>
      <c r="AT200" s="157" t="s">
        <v>130</v>
      </c>
      <c r="AU200" s="157" t="s">
        <v>128</v>
      </c>
      <c r="AV200" s="13" t="s">
        <v>128</v>
      </c>
      <c r="AW200" s="13" t="s">
        <v>26</v>
      </c>
      <c r="AX200" s="13" t="s">
        <v>71</v>
      </c>
      <c r="AY200" s="157" t="s">
        <v>121</v>
      </c>
    </row>
    <row r="201" spans="1:65" s="14" customFormat="1">
      <c r="B201" s="164"/>
      <c r="D201" s="156" t="s">
        <v>130</v>
      </c>
      <c r="E201" s="165" t="s">
        <v>1</v>
      </c>
      <c r="F201" s="166" t="s">
        <v>157</v>
      </c>
      <c r="H201" s="167">
        <v>41</v>
      </c>
      <c r="I201" s="168"/>
      <c r="L201" s="164"/>
      <c r="M201" s="169"/>
      <c r="N201" s="170"/>
      <c r="O201" s="170"/>
      <c r="P201" s="170"/>
      <c r="Q201" s="170"/>
      <c r="R201" s="170"/>
      <c r="S201" s="170"/>
      <c r="T201" s="171"/>
      <c r="AT201" s="165" t="s">
        <v>130</v>
      </c>
      <c r="AU201" s="165" t="s">
        <v>128</v>
      </c>
      <c r="AV201" s="14" t="s">
        <v>127</v>
      </c>
      <c r="AW201" s="14" t="s">
        <v>26</v>
      </c>
      <c r="AX201" s="14" t="s">
        <v>78</v>
      </c>
      <c r="AY201" s="165" t="s">
        <v>121</v>
      </c>
    </row>
    <row r="202" spans="1:65" s="2" customFormat="1" ht="37.950000000000003" customHeight="1">
      <c r="A202" s="32"/>
      <c r="B202" s="140"/>
      <c r="C202" s="141" t="s">
        <v>7</v>
      </c>
      <c r="D202" s="141" t="s">
        <v>123</v>
      </c>
      <c r="E202" s="142" t="s">
        <v>226</v>
      </c>
      <c r="F202" s="143" t="s">
        <v>227</v>
      </c>
      <c r="G202" s="144" t="s">
        <v>126</v>
      </c>
      <c r="H202" s="145">
        <v>125</v>
      </c>
      <c r="I202" s="146"/>
      <c r="J202" s="145">
        <f>ROUND(I202*H202,3)</f>
        <v>0</v>
      </c>
      <c r="K202" s="147"/>
      <c r="L202" s="33"/>
      <c r="M202" s="148" t="s">
        <v>1</v>
      </c>
      <c r="N202" s="149" t="s">
        <v>37</v>
      </c>
      <c r="O202" s="58"/>
      <c r="P202" s="150">
        <f>O202*H202</f>
        <v>0</v>
      </c>
      <c r="Q202" s="150">
        <v>9.2499999999999999E-2</v>
      </c>
      <c r="R202" s="150">
        <f>Q202*H202</f>
        <v>11.5625</v>
      </c>
      <c r="S202" s="150">
        <v>0</v>
      </c>
      <c r="T202" s="15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2" t="s">
        <v>127</v>
      </c>
      <c r="AT202" s="152" t="s">
        <v>123</v>
      </c>
      <c r="AU202" s="152" t="s">
        <v>128</v>
      </c>
      <c r="AY202" s="17" t="s">
        <v>121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7" t="s">
        <v>128</v>
      </c>
      <c r="BK202" s="154">
        <f>ROUND(I202*H202,3)</f>
        <v>0</v>
      </c>
      <c r="BL202" s="17" t="s">
        <v>127</v>
      </c>
      <c r="BM202" s="152" t="s">
        <v>228</v>
      </c>
    </row>
    <row r="203" spans="1:65" s="13" customFormat="1">
      <c r="B203" s="155"/>
      <c r="D203" s="156" t="s">
        <v>130</v>
      </c>
      <c r="E203" s="157" t="s">
        <v>1</v>
      </c>
      <c r="F203" s="158" t="s">
        <v>229</v>
      </c>
      <c r="H203" s="159">
        <v>125</v>
      </c>
      <c r="I203" s="160"/>
      <c r="L203" s="155"/>
      <c r="M203" s="161"/>
      <c r="N203" s="162"/>
      <c r="O203" s="162"/>
      <c r="P203" s="162"/>
      <c r="Q203" s="162"/>
      <c r="R203" s="162"/>
      <c r="S203" s="162"/>
      <c r="T203" s="163"/>
      <c r="AT203" s="157" t="s">
        <v>130</v>
      </c>
      <c r="AU203" s="157" t="s">
        <v>128</v>
      </c>
      <c r="AV203" s="13" t="s">
        <v>128</v>
      </c>
      <c r="AW203" s="13" t="s">
        <v>26</v>
      </c>
      <c r="AX203" s="13" t="s">
        <v>78</v>
      </c>
      <c r="AY203" s="157" t="s">
        <v>121</v>
      </c>
    </row>
    <row r="204" spans="1:65" s="2" customFormat="1" ht="14.4" customHeight="1">
      <c r="A204" s="32"/>
      <c r="B204" s="140"/>
      <c r="C204" s="172" t="s">
        <v>230</v>
      </c>
      <c r="D204" s="172" t="s">
        <v>184</v>
      </c>
      <c r="E204" s="173" t="s">
        <v>231</v>
      </c>
      <c r="F204" s="174" t="s">
        <v>232</v>
      </c>
      <c r="G204" s="175" t="s">
        <v>126</v>
      </c>
      <c r="H204" s="176">
        <v>127.5</v>
      </c>
      <c r="I204" s="177"/>
      <c r="J204" s="176">
        <f>ROUND(I204*H204,3)</f>
        <v>0</v>
      </c>
      <c r="K204" s="178"/>
      <c r="L204" s="179"/>
      <c r="M204" s="180" t="s">
        <v>1</v>
      </c>
      <c r="N204" s="181" t="s">
        <v>37</v>
      </c>
      <c r="O204" s="58"/>
      <c r="P204" s="150">
        <f>O204*H204</f>
        <v>0</v>
      </c>
      <c r="Q204" s="150">
        <v>0.13</v>
      </c>
      <c r="R204" s="150">
        <f>Q204*H204</f>
        <v>16.574999999999999</v>
      </c>
      <c r="S204" s="150">
        <v>0</v>
      </c>
      <c r="T204" s="15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2" t="s">
        <v>163</v>
      </c>
      <c r="AT204" s="152" t="s">
        <v>184</v>
      </c>
      <c r="AU204" s="152" t="s">
        <v>128</v>
      </c>
      <c r="AY204" s="17" t="s">
        <v>121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7" t="s">
        <v>128</v>
      </c>
      <c r="BK204" s="154">
        <f>ROUND(I204*H204,3)</f>
        <v>0</v>
      </c>
      <c r="BL204" s="17" t="s">
        <v>127</v>
      </c>
      <c r="BM204" s="152" t="s">
        <v>233</v>
      </c>
    </row>
    <row r="205" spans="1:65" s="13" customFormat="1">
      <c r="B205" s="155"/>
      <c r="D205" s="156" t="s">
        <v>130</v>
      </c>
      <c r="F205" s="158" t="s">
        <v>234</v>
      </c>
      <c r="H205" s="159">
        <v>127.5</v>
      </c>
      <c r="I205" s="160"/>
      <c r="L205" s="155"/>
      <c r="M205" s="161"/>
      <c r="N205" s="162"/>
      <c r="O205" s="162"/>
      <c r="P205" s="162"/>
      <c r="Q205" s="162"/>
      <c r="R205" s="162"/>
      <c r="S205" s="162"/>
      <c r="T205" s="163"/>
      <c r="AT205" s="157" t="s">
        <v>130</v>
      </c>
      <c r="AU205" s="157" t="s">
        <v>128</v>
      </c>
      <c r="AV205" s="13" t="s">
        <v>128</v>
      </c>
      <c r="AW205" s="13" t="s">
        <v>3</v>
      </c>
      <c r="AX205" s="13" t="s">
        <v>78</v>
      </c>
      <c r="AY205" s="157" t="s">
        <v>121</v>
      </c>
    </row>
    <row r="206" spans="1:65" s="2" customFormat="1" ht="37.950000000000003" customHeight="1">
      <c r="A206" s="32"/>
      <c r="B206" s="140"/>
      <c r="C206" s="141" t="s">
        <v>235</v>
      </c>
      <c r="D206" s="141" t="s">
        <v>123</v>
      </c>
      <c r="E206" s="142" t="s">
        <v>236</v>
      </c>
      <c r="F206" s="143" t="s">
        <v>237</v>
      </c>
      <c r="G206" s="144" t="s">
        <v>126</v>
      </c>
      <c r="H206" s="145">
        <v>550</v>
      </c>
      <c r="I206" s="146"/>
      <c r="J206" s="145">
        <f>ROUND(I206*H206,3)</f>
        <v>0</v>
      </c>
      <c r="K206" s="147"/>
      <c r="L206" s="33"/>
      <c r="M206" s="148" t="s">
        <v>1</v>
      </c>
      <c r="N206" s="149" t="s">
        <v>37</v>
      </c>
      <c r="O206" s="58"/>
      <c r="P206" s="150">
        <f>O206*H206</f>
        <v>0</v>
      </c>
      <c r="Q206" s="150">
        <v>9.2499999999999999E-2</v>
      </c>
      <c r="R206" s="150">
        <f>Q206*H206</f>
        <v>50.875</v>
      </c>
      <c r="S206" s="150">
        <v>0</v>
      </c>
      <c r="T206" s="15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2" t="s">
        <v>127</v>
      </c>
      <c r="AT206" s="152" t="s">
        <v>123</v>
      </c>
      <c r="AU206" s="152" t="s">
        <v>128</v>
      </c>
      <c r="AY206" s="17" t="s">
        <v>121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7" t="s">
        <v>128</v>
      </c>
      <c r="BK206" s="154">
        <f>ROUND(I206*H206,3)</f>
        <v>0</v>
      </c>
      <c r="BL206" s="17" t="s">
        <v>127</v>
      </c>
      <c r="BM206" s="152" t="s">
        <v>238</v>
      </c>
    </row>
    <row r="207" spans="1:65" s="13" customFormat="1">
      <c r="B207" s="155"/>
      <c r="D207" s="156" t="s">
        <v>130</v>
      </c>
      <c r="E207" s="157" t="s">
        <v>1</v>
      </c>
      <c r="F207" s="158" t="s">
        <v>239</v>
      </c>
      <c r="H207" s="159">
        <v>550</v>
      </c>
      <c r="I207" s="160"/>
      <c r="L207" s="155"/>
      <c r="M207" s="161"/>
      <c r="N207" s="162"/>
      <c r="O207" s="162"/>
      <c r="P207" s="162"/>
      <c r="Q207" s="162"/>
      <c r="R207" s="162"/>
      <c r="S207" s="162"/>
      <c r="T207" s="163"/>
      <c r="AT207" s="157" t="s">
        <v>130</v>
      </c>
      <c r="AU207" s="157" t="s">
        <v>128</v>
      </c>
      <c r="AV207" s="13" t="s">
        <v>128</v>
      </c>
      <c r="AW207" s="13" t="s">
        <v>26</v>
      </c>
      <c r="AX207" s="13" t="s">
        <v>78</v>
      </c>
      <c r="AY207" s="157" t="s">
        <v>121</v>
      </c>
    </row>
    <row r="208" spans="1:65" s="2" customFormat="1" ht="14.4" customHeight="1">
      <c r="A208" s="32"/>
      <c r="B208" s="140"/>
      <c r="C208" s="172" t="s">
        <v>240</v>
      </c>
      <c r="D208" s="172" t="s">
        <v>184</v>
      </c>
      <c r="E208" s="173" t="s">
        <v>231</v>
      </c>
      <c r="F208" s="174" t="s">
        <v>232</v>
      </c>
      <c r="G208" s="175" t="s">
        <v>126</v>
      </c>
      <c r="H208" s="176">
        <v>561</v>
      </c>
      <c r="I208" s="177"/>
      <c r="J208" s="176">
        <f>ROUND(I208*H208,3)</f>
        <v>0</v>
      </c>
      <c r="K208" s="178"/>
      <c r="L208" s="179"/>
      <c r="M208" s="180" t="s">
        <v>1</v>
      </c>
      <c r="N208" s="181" t="s">
        <v>37</v>
      </c>
      <c r="O208" s="58"/>
      <c r="P208" s="150">
        <f>O208*H208</f>
        <v>0</v>
      </c>
      <c r="Q208" s="150">
        <v>0.13</v>
      </c>
      <c r="R208" s="150">
        <f>Q208*H208</f>
        <v>72.930000000000007</v>
      </c>
      <c r="S208" s="150">
        <v>0</v>
      </c>
      <c r="T208" s="15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2" t="s">
        <v>163</v>
      </c>
      <c r="AT208" s="152" t="s">
        <v>184</v>
      </c>
      <c r="AU208" s="152" t="s">
        <v>128</v>
      </c>
      <c r="AY208" s="17" t="s">
        <v>121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7" t="s">
        <v>128</v>
      </c>
      <c r="BK208" s="154">
        <f>ROUND(I208*H208,3)</f>
        <v>0</v>
      </c>
      <c r="BL208" s="17" t="s">
        <v>127</v>
      </c>
      <c r="BM208" s="152" t="s">
        <v>241</v>
      </c>
    </row>
    <row r="209" spans="1:65" s="13" customFormat="1">
      <c r="B209" s="155"/>
      <c r="D209" s="156" t="s">
        <v>130</v>
      </c>
      <c r="F209" s="158" t="s">
        <v>242</v>
      </c>
      <c r="H209" s="159">
        <v>561</v>
      </c>
      <c r="I209" s="160"/>
      <c r="L209" s="155"/>
      <c r="M209" s="161"/>
      <c r="N209" s="162"/>
      <c r="O209" s="162"/>
      <c r="P209" s="162"/>
      <c r="Q209" s="162"/>
      <c r="R209" s="162"/>
      <c r="S209" s="162"/>
      <c r="T209" s="163"/>
      <c r="AT209" s="157" t="s">
        <v>130</v>
      </c>
      <c r="AU209" s="157" t="s">
        <v>128</v>
      </c>
      <c r="AV209" s="13" t="s">
        <v>128</v>
      </c>
      <c r="AW209" s="13" t="s">
        <v>3</v>
      </c>
      <c r="AX209" s="13" t="s">
        <v>78</v>
      </c>
      <c r="AY209" s="157" t="s">
        <v>121</v>
      </c>
    </row>
    <row r="210" spans="1:65" s="2" customFormat="1" ht="24.15" customHeight="1">
      <c r="A210" s="32"/>
      <c r="B210" s="140"/>
      <c r="C210" s="141" t="s">
        <v>243</v>
      </c>
      <c r="D210" s="141" t="s">
        <v>123</v>
      </c>
      <c r="E210" s="142" t="s">
        <v>244</v>
      </c>
      <c r="F210" s="143" t="s">
        <v>245</v>
      </c>
      <c r="G210" s="144" t="s">
        <v>126</v>
      </c>
      <c r="H210" s="145">
        <v>6.8</v>
      </c>
      <c r="I210" s="146"/>
      <c r="J210" s="145">
        <f>ROUND(I210*H210,3)</f>
        <v>0</v>
      </c>
      <c r="K210" s="147"/>
      <c r="L210" s="33"/>
      <c r="M210" s="148" t="s">
        <v>1</v>
      </c>
      <c r="N210" s="149" t="s">
        <v>37</v>
      </c>
      <c r="O210" s="58"/>
      <c r="P210" s="150">
        <f>O210*H210</f>
        <v>0</v>
      </c>
      <c r="Q210" s="150">
        <v>0.112</v>
      </c>
      <c r="R210" s="150">
        <f>Q210*H210</f>
        <v>0.76159999999999994</v>
      </c>
      <c r="S210" s="150">
        <v>0</v>
      </c>
      <c r="T210" s="15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2" t="s">
        <v>127</v>
      </c>
      <c r="AT210" s="152" t="s">
        <v>123</v>
      </c>
      <c r="AU210" s="152" t="s">
        <v>128</v>
      </c>
      <c r="AY210" s="17" t="s">
        <v>121</v>
      </c>
      <c r="BE210" s="153">
        <f>IF(N210="základná",J210,0)</f>
        <v>0</v>
      </c>
      <c r="BF210" s="153">
        <f>IF(N210="znížená",J210,0)</f>
        <v>0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7" t="s">
        <v>128</v>
      </c>
      <c r="BK210" s="154">
        <f>ROUND(I210*H210,3)</f>
        <v>0</v>
      </c>
      <c r="BL210" s="17" t="s">
        <v>127</v>
      </c>
      <c r="BM210" s="152" t="s">
        <v>246</v>
      </c>
    </row>
    <row r="211" spans="1:65" s="13" customFormat="1">
      <c r="B211" s="155"/>
      <c r="D211" s="156" t="s">
        <v>130</v>
      </c>
      <c r="E211" s="157" t="s">
        <v>1</v>
      </c>
      <c r="F211" s="158" t="s">
        <v>198</v>
      </c>
      <c r="H211" s="159">
        <v>4</v>
      </c>
      <c r="I211" s="160"/>
      <c r="L211" s="155"/>
      <c r="M211" s="161"/>
      <c r="N211" s="162"/>
      <c r="O211" s="162"/>
      <c r="P211" s="162"/>
      <c r="Q211" s="162"/>
      <c r="R211" s="162"/>
      <c r="S211" s="162"/>
      <c r="T211" s="163"/>
      <c r="AT211" s="157" t="s">
        <v>130</v>
      </c>
      <c r="AU211" s="157" t="s">
        <v>128</v>
      </c>
      <c r="AV211" s="13" t="s">
        <v>128</v>
      </c>
      <c r="AW211" s="13" t="s">
        <v>26</v>
      </c>
      <c r="AX211" s="13" t="s">
        <v>71</v>
      </c>
      <c r="AY211" s="157" t="s">
        <v>121</v>
      </c>
    </row>
    <row r="212" spans="1:65" s="13" customFormat="1">
      <c r="B212" s="155"/>
      <c r="D212" s="156" t="s">
        <v>130</v>
      </c>
      <c r="E212" s="157" t="s">
        <v>1</v>
      </c>
      <c r="F212" s="158" t="s">
        <v>199</v>
      </c>
      <c r="H212" s="159">
        <v>2.8</v>
      </c>
      <c r="I212" s="160"/>
      <c r="L212" s="155"/>
      <c r="M212" s="161"/>
      <c r="N212" s="162"/>
      <c r="O212" s="162"/>
      <c r="P212" s="162"/>
      <c r="Q212" s="162"/>
      <c r="R212" s="162"/>
      <c r="S212" s="162"/>
      <c r="T212" s="163"/>
      <c r="AT212" s="157" t="s">
        <v>130</v>
      </c>
      <c r="AU212" s="157" t="s">
        <v>128</v>
      </c>
      <c r="AV212" s="13" t="s">
        <v>128</v>
      </c>
      <c r="AW212" s="13" t="s">
        <v>26</v>
      </c>
      <c r="AX212" s="13" t="s">
        <v>71</v>
      </c>
      <c r="AY212" s="157" t="s">
        <v>121</v>
      </c>
    </row>
    <row r="213" spans="1:65" s="14" customFormat="1">
      <c r="B213" s="164"/>
      <c r="D213" s="156" t="s">
        <v>130</v>
      </c>
      <c r="E213" s="165" t="s">
        <v>1</v>
      </c>
      <c r="F213" s="166" t="s">
        <v>157</v>
      </c>
      <c r="H213" s="167">
        <v>6.8</v>
      </c>
      <c r="I213" s="168"/>
      <c r="L213" s="164"/>
      <c r="M213" s="169"/>
      <c r="N213" s="170"/>
      <c r="O213" s="170"/>
      <c r="P213" s="170"/>
      <c r="Q213" s="170"/>
      <c r="R213" s="170"/>
      <c r="S213" s="170"/>
      <c r="T213" s="171"/>
      <c r="AT213" s="165" t="s">
        <v>130</v>
      </c>
      <c r="AU213" s="165" t="s">
        <v>128</v>
      </c>
      <c r="AV213" s="14" t="s">
        <v>127</v>
      </c>
      <c r="AW213" s="14" t="s">
        <v>26</v>
      </c>
      <c r="AX213" s="14" t="s">
        <v>78</v>
      </c>
      <c r="AY213" s="165" t="s">
        <v>121</v>
      </c>
    </row>
    <row r="214" spans="1:65" s="2" customFormat="1" ht="14.4" customHeight="1">
      <c r="A214" s="32"/>
      <c r="B214" s="140"/>
      <c r="C214" s="172" t="s">
        <v>247</v>
      </c>
      <c r="D214" s="172" t="s">
        <v>184</v>
      </c>
      <c r="E214" s="173" t="s">
        <v>248</v>
      </c>
      <c r="F214" s="174" t="s">
        <v>249</v>
      </c>
      <c r="G214" s="175" t="s">
        <v>126</v>
      </c>
      <c r="H214" s="176">
        <v>6.9359999999999999</v>
      </c>
      <c r="I214" s="177"/>
      <c r="J214" s="176">
        <f>ROUND(I214*H214,3)</f>
        <v>0</v>
      </c>
      <c r="K214" s="178"/>
      <c r="L214" s="179"/>
      <c r="M214" s="180" t="s">
        <v>1</v>
      </c>
      <c r="N214" s="181" t="s">
        <v>37</v>
      </c>
      <c r="O214" s="58"/>
      <c r="P214" s="150">
        <f>O214*H214</f>
        <v>0</v>
      </c>
      <c r="Q214" s="150">
        <v>0.13800000000000001</v>
      </c>
      <c r="R214" s="150">
        <f>Q214*H214</f>
        <v>0.95716800000000002</v>
      </c>
      <c r="S214" s="150">
        <v>0</v>
      </c>
      <c r="T214" s="15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2" t="s">
        <v>163</v>
      </c>
      <c r="AT214" s="152" t="s">
        <v>184</v>
      </c>
      <c r="AU214" s="152" t="s">
        <v>128</v>
      </c>
      <c r="AY214" s="17" t="s">
        <v>121</v>
      </c>
      <c r="BE214" s="153">
        <f>IF(N214="základná",J214,0)</f>
        <v>0</v>
      </c>
      <c r="BF214" s="153">
        <f>IF(N214="znížená",J214,0)</f>
        <v>0</v>
      </c>
      <c r="BG214" s="153">
        <f>IF(N214="zákl. prenesená",J214,0)</f>
        <v>0</v>
      </c>
      <c r="BH214" s="153">
        <f>IF(N214="zníž. prenesená",J214,0)</f>
        <v>0</v>
      </c>
      <c r="BI214" s="153">
        <f>IF(N214="nulová",J214,0)</f>
        <v>0</v>
      </c>
      <c r="BJ214" s="17" t="s">
        <v>128</v>
      </c>
      <c r="BK214" s="154">
        <f>ROUND(I214*H214,3)</f>
        <v>0</v>
      </c>
      <c r="BL214" s="17" t="s">
        <v>127</v>
      </c>
      <c r="BM214" s="152" t="s">
        <v>250</v>
      </c>
    </row>
    <row r="215" spans="1:65" s="13" customFormat="1">
      <c r="B215" s="155"/>
      <c r="D215" s="156" t="s">
        <v>130</v>
      </c>
      <c r="F215" s="158" t="s">
        <v>251</v>
      </c>
      <c r="H215" s="159">
        <v>6.9359999999999999</v>
      </c>
      <c r="I215" s="160"/>
      <c r="L215" s="155"/>
      <c r="M215" s="161"/>
      <c r="N215" s="162"/>
      <c r="O215" s="162"/>
      <c r="P215" s="162"/>
      <c r="Q215" s="162"/>
      <c r="R215" s="162"/>
      <c r="S215" s="162"/>
      <c r="T215" s="163"/>
      <c r="AT215" s="157" t="s">
        <v>130</v>
      </c>
      <c r="AU215" s="157" t="s">
        <v>128</v>
      </c>
      <c r="AV215" s="13" t="s">
        <v>128</v>
      </c>
      <c r="AW215" s="13" t="s">
        <v>3</v>
      </c>
      <c r="AX215" s="13" t="s">
        <v>78</v>
      </c>
      <c r="AY215" s="157" t="s">
        <v>121</v>
      </c>
    </row>
    <row r="216" spans="1:65" s="2" customFormat="1" ht="24.15" customHeight="1">
      <c r="A216" s="32"/>
      <c r="B216" s="140"/>
      <c r="C216" s="141" t="s">
        <v>252</v>
      </c>
      <c r="D216" s="141" t="s">
        <v>123</v>
      </c>
      <c r="E216" s="142" t="s">
        <v>253</v>
      </c>
      <c r="F216" s="143" t="s">
        <v>254</v>
      </c>
      <c r="G216" s="144" t="s">
        <v>126</v>
      </c>
      <c r="H216" s="145">
        <v>76.86</v>
      </c>
      <c r="I216" s="146"/>
      <c r="J216" s="145">
        <f>ROUND(I216*H216,3)</f>
        <v>0</v>
      </c>
      <c r="K216" s="147"/>
      <c r="L216" s="33"/>
      <c r="M216" s="148" t="s">
        <v>1</v>
      </c>
      <c r="N216" s="149" t="s">
        <v>37</v>
      </c>
      <c r="O216" s="58"/>
      <c r="P216" s="150">
        <f>O216*H216</f>
        <v>0</v>
      </c>
      <c r="Q216" s="150">
        <v>1.2E-2</v>
      </c>
      <c r="R216" s="150">
        <f>Q216*H216</f>
        <v>0.92232000000000003</v>
      </c>
      <c r="S216" s="150">
        <v>0</v>
      </c>
      <c r="T216" s="15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2" t="s">
        <v>127</v>
      </c>
      <c r="AT216" s="152" t="s">
        <v>123</v>
      </c>
      <c r="AU216" s="152" t="s">
        <v>128</v>
      </c>
      <c r="AY216" s="17" t="s">
        <v>121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7" t="s">
        <v>128</v>
      </c>
      <c r="BK216" s="154">
        <f>ROUND(I216*H216,3)</f>
        <v>0</v>
      </c>
      <c r="BL216" s="17" t="s">
        <v>127</v>
      </c>
      <c r="BM216" s="152" t="s">
        <v>255</v>
      </c>
    </row>
    <row r="217" spans="1:65" s="13" customFormat="1">
      <c r="B217" s="155"/>
      <c r="D217" s="156" t="s">
        <v>130</v>
      </c>
      <c r="E217" s="157" t="s">
        <v>1</v>
      </c>
      <c r="F217" s="158" t="s">
        <v>213</v>
      </c>
      <c r="H217" s="159">
        <v>52.704000000000001</v>
      </c>
      <c r="I217" s="160"/>
      <c r="L217" s="155"/>
      <c r="M217" s="161"/>
      <c r="N217" s="162"/>
      <c r="O217" s="162"/>
      <c r="P217" s="162"/>
      <c r="Q217" s="162"/>
      <c r="R217" s="162"/>
      <c r="S217" s="162"/>
      <c r="T217" s="163"/>
      <c r="AT217" s="157" t="s">
        <v>130</v>
      </c>
      <c r="AU217" s="157" t="s">
        <v>128</v>
      </c>
      <c r="AV217" s="13" t="s">
        <v>128</v>
      </c>
      <c r="AW217" s="13" t="s">
        <v>26</v>
      </c>
      <c r="AX217" s="13" t="s">
        <v>71</v>
      </c>
      <c r="AY217" s="157" t="s">
        <v>121</v>
      </c>
    </row>
    <row r="218" spans="1:65" s="13" customFormat="1">
      <c r="B218" s="155"/>
      <c r="D218" s="156" t="s">
        <v>130</v>
      </c>
      <c r="E218" s="157" t="s">
        <v>1</v>
      </c>
      <c r="F218" s="158" t="s">
        <v>214</v>
      </c>
      <c r="H218" s="159">
        <v>24.155999999999999</v>
      </c>
      <c r="I218" s="160"/>
      <c r="L218" s="155"/>
      <c r="M218" s="161"/>
      <c r="N218" s="162"/>
      <c r="O218" s="162"/>
      <c r="P218" s="162"/>
      <c r="Q218" s="162"/>
      <c r="R218" s="162"/>
      <c r="S218" s="162"/>
      <c r="T218" s="163"/>
      <c r="AT218" s="157" t="s">
        <v>130</v>
      </c>
      <c r="AU218" s="157" t="s">
        <v>128</v>
      </c>
      <c r="AV218" s="13" t="s">
        <v>128</v>
      </c>
      <c r="AW218" s="13" t="s">
        <v>26</v>
      </c>
      <c r="AX218" s="13" t="s">
        <v>71</v>
      </c>
      <c r="AY218" s="157" t="s">
        <v>121</v>
      </c>
    </row>
    <row r="219" spans="1:65" s="14" customFormat="1">
      <c r="B219" s="164"/>
      <c r="D219" s="156" t="s">
        <v>130</v>
      </c>
      <c r="E219" s="165" t="s">
        <v>1</v>
      </c>
      <c r="F219" s="166" t="s">
        <v>157</v>
      </c>
      <c r="H219" s="167">
        <v>76.86</v>
      </c>
      <c r="I219" s="168"/>
      <c r="L219" s="164"/>
      <c r="M219" s="169"/>
      <c r="N219" s="170"/>
      <c r="O219" s="170"/>
      <c r="P219" s="170"/>
      <c r="Q219" s="170"/>
      <c r="R219" s="170"/>
      <c r="S219" s="170"/>
      <c r="T219" s="171"/>
      <c r="AT219" s="165" t="s">
        <v>130</v>
      </c>
      <c r="AU219" s="165" t="s">
        <v>128</v>
      </c>
      <c r="AV219" s="14" t="s">
        <v>127</v>
      </c>
      <c r="AW219" s="14" t="s">
        <v>26</v>
      </c>
      <c r="AX219" s="14" t="s">
        <v>78</v>
      </c>
      <c r="AY219" s="165" t="s">
        <v>121</v>
      </c>
    </row>
    <row r="220" spans="1:65" s="12" customFormat="1" ht="22.95" customHeight="1">
      <c r="B220" s="127"/>
      <c r="D220" s="128" t="s">
        <v>70</v>
      </c>
      <c r="E220" s="138" t="s">
        <v>150</v>
      </c>
      <c r="F220" s="138" t="s">
        <v>256</v>
      </c>
      <c r="I220" s="130"/>
      <c r="J220" s="139">
        <f>BK220</f>
        <v>0</v>
      </c>
      <c r="L220" s="127"/>
      <c r="M220" s="132"/>
      <c r="N220" s="133"/>
      <c r="O220" s="133"/>
      <c r="P220" s="134">
        <f>SUM(P221:P222)</f>
        <v>0</v>
      </c>
      <c r="Q220" s="133"/>
      <c r="R220" s="134">
        <f>SUM(R221:R222)</f>
        <v>30.494200000000003</v>
      </c>
      <c r="S220" s="133"/>
      <c r="T220" s="135">
        <f>SUM(T221:T222)</f>
        <v>0</v>
      </c>
      <c r="AR220" s="128" t="s">
        <v>78</v>
      </c>
      <c r="AT220" s="136" t="s">
        <v>70</v>
      </c>
      <c r="AU220" s="136" t="s">
        <v>78</v>
      </c>
      <c r="AY220" s="128" t="s">
        <v>121</v>
      </c>
      <c r="BK220" s="137">
        <f>SUM(BK221:BK222)</f>
        <v>0</v>
      </c>
    </row>
    <row r="221" spans="1:65" s="2" customFormat="1" ht="14.4" customHeight="1">
      <c r="A221" s="32"/>
      <c r="B221" s="140"/>
      <c r="C221" s="141" t="s">
        <v>257</v>
      </c>
      <c r="D221" s="141" t="s">
        <v>123</v>
      </c>
      <c r="E221" s="142" t="s">
        <v>258</v>
      </c>
      <c r="F221" s="143" t="s">
        <v>259</v>
      </c>
      <c r="G221" s="144" t="s">
        <v>260</v>
      </c>
      <c r="H221" s="145">
        <v>16.600000000000001</v>
      </c>
      <c r="I221" s="146"/>
      <c r="J221" s="145">
        <f>ROUND(I221*H221,3)</f>
        <v>0</v>
      </c>
      <c r="K221" s="147"/>
      <c r="L221" s="33"/>
      <c r="M221" s="148" t="s">
        <v>1</v>
      </c>
      <c r="N221" s="149" t="s">
        <v>37</v>
      </c>
      <c r="O221" s="58"/>
      <c r="P221" s="150">
        <f>O221*H221</f>
        <v>0</v>
      </c>
      <c r="Q221" s="150">
        <v>1.837</v>
      </c>
      <c r="R221" s="150">
        <f>Q221*H221</f>
        <v>30.494200000000003</v>
      </c>
      <c r="S221" s="150">
        <v>0</v>
      </c>
      <c r="T221" s="15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2" t="s">
        <v>127</v>
      </c>
      <c r="AT221" s="152" t="s">
        <v>123</v>
      </c>
      <c r="AU221" s="152" t="s">
        <v>128</v>
      </c>
      <c r="AY221" s="17" t="s">
        <v>121</v>
      </c>
      <c r="BE221" s="153">
        <f>IF(N221="základná",J221,0)</f>
        <v>0</v>
      </c>
      <c r="BF221" s="153">
        <f>IF(N221="znížená",J221,0)</f>
        <v>0</v>
      </c>
      <c r="BG221" s="153">
        <f>IF(N221="zákl. prenesená",J221,0)</f>
        <v>0</v>
      </c>
      <c r="BH221" s="153">
        <f>IF(N221="zníž. prenesená",J221,0)</f>
        <v>0</v>
      </c>
      <c r="BI221" s="153">
        <f>IF(N221="nulová",J221,0)</f>
        <v>0</v>
      </c>
      <c r="BJ221" s="17" t="s">
        <v>128</v>
      </c>
      <c r="BK221" s="154">
        <f>ROUND(I221*H221,3)</f>
        <v>0</v>
      </c>
      <c r="BL221" s="17" t="s">
        <v>127</v>
      </c>
      <c r="BM221" s="152" t="s">
        <v>261</v>
      </c>
    </row>
    <row r="222" spans="1:65" s="13" customFormat="1">
      <c r="B222" s="155"/>
      <c r="D222" s="156" t="s">
        <v>130</v>
      </c>
      <c r="E222" s="157" t="s">
        <v>1</v>
      </c>
      <c r="F222" s="158" t="s">
        <v>262</v>
      </c>
      <c r="H222" s="159">
        <v>16.600000000000001</v>
      </c>
      <c r="I222" s="160"/>
      <c r="L222" s="155"/>
      <c r="M222" s="161"/>
      <c r="N222" s="162"/>
      <c r="O222" s="162"/>
      <c r="P222" s="162"/>
      <c r="Q222" s="162"/>
      <c r="R222" s="162"/>
      <c r="S222" s="162"/>
      <c r="T222" s="163"/>
      <c r="AT222" s="157" t="s">
        <v>130</v>
      </c>
      <c r="AU222" s="157" t="s">
        <v>128</v>
      </c>
      <c r="AV222" s="13" t="s">
        <v>128</v>
      </c>
      <c r="AW222" s="13" t="s">
        <v>26</v>
      </c>
      <c r="AX222" s="13" t="s">
        <v>78</v>
      </c>
      <c r="AY222" s="157" t="s">
        <v>121</v>
      </c>
    </row>
    <row r="223" spans="1:65" s="12" customFormat="1" ht="22.95" customHeight="1">
      <c r="B223" s="127"/>
      <c r="D223" s="128" t="s">
        <v>70</v>
      </c>
      <c r="E223" s="138" t="s">
        <v>163</v>
      </c>
      <c r="F223" s="138" t="s">
        <v>263</v>
      </c>
      <c r="I223" s="130"/>
      <c r="J223" s="139">
        <f>BK223</f>
        <v>0</v>
      </c>
      <c r="L223" s="127"/>
      <c r="M223" s="132"/>
      <c r="N223" s="133"/>
      <c r="O223" s="133"/>
      <c r="P223" s="134">
        <f>SUM(P224:P229)</f>
        <v>0</v>
      </c>
      <c r="Q223" s="133"/>
      <c r="R223" s="134">
        <f>SUM(R224:R229)</f>
        <v>8.6270399999999992</v>
      </c>
      <c r="S223" s="133"/>
      <c r="T223" s="135">
        <f>SUM(T224:T229)</f>
        <v>0</v>
      </c>
      <c r="AR223" s="128" t="s">
        <v>78</v>
      </c>
      <c r="AT223" s="136" t="s">
        <v>70</v>
      </c>
      <c r="AU223" s="136" t="s">
        <v>78</v>
      </c>
      <c r="AY223" s="128" t="s">
        <v>121</v>
      </c>
      <c r="BK223" s="137">
        <f>SUM(BK224:BK229)</f>
        <v>0</v>
      </c>
    </row>
    <row r="224" spans="1:65" s="2" customFormat="1" ht="14.4" customHeight="1">
      <c r="A224" s="32"/>
      <c r="B224" s="140"/>
      <c r="C224" s="141" t="s">
        <v>264</v>
      </c>
      <c r="D224" s="141" t="s">
        <v>123</v>
      </c>
      <c r="E224" s="142" t="s">
        <v>265</v>
      </c>
      <c r="F224" s="143" t="s">
        <v>266</v>
      </c>
      <c r="G224" s="144" t="s">
        <v>267</v>
      </c>
      <c r="H224" s="145">
        <v>1</v>
      </c>
      <c r="I224" s="146"/>
      <c r="J224" s="145">
        <f>ROUND(I224*H224,3)</f>
        <v>0</v>
      </c>
      <c r="K224" s="147"/>
      <c r="L224" s="33"/>
      <c r="M224" s="148" t="s">
        <v>1</v>
      </c>
      <c r="N224" s="149" t="s">
        <v>37</v>
      </c>
      <c r="O224" s="58"/>
      <c r="P224" s="150">
        <f>O224*H224</f>
        <v>0</v>
      </c>
      <c r="Q224" s="150">
        <v>0.41424</v>
      </c>
      <c r="R224" s="150">
        <f>Q224*H224</f>
        <v>0.41424</v>
      </c>
      <c r="S224" s="150">
        <v>0</v>
      </c>
      <c r="T224" s="15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2" t="s">
        <v>127</v>
      </c>
      <c r="AT224" s="152" t="s">
        <v>123</v>
      </c>
      <c r="AU224" s="152" t="s">
        <v>128</v>
      </c>
      <c r="AY224" s="17" t="s">
        <v>121</v>
      </c>
      <c r="BE224" s="153">
        <f>IF(N224="základná",J224,0)</f>
        <v>0</v>
      </c>
      <c r="BF224" s="153">
        <f>IF(N224="znížená",J224,0)</f>
        <v>0</v>
      </c>
      <c r="BG224" s="153">
        <f>IF(N224="zákl. prenesená",J224,0)</f>
        <v>0</v>
      </c>
      <c r="BH224" s="153">
        <f>IF(N224="zníž. prenesená",J224,0)</f>
        <v>0</v>
      </c>
      <c r="BI224" s="153">
        <f>IF(N224="nulová",J224,0)</f>
        <v>0</v>
      </c>
      <c r="BJ224" s="17" t="s">
        <v>128</v>
      </c>
      <c r="BK224" s="154">
        <f>ROUND(I224*H224,3)</f>
        <v>0</v>
      </c>
      <c r="BL224" s="17" t="s">
        <v>127</v>
      </c>
      <c r="BM224" s="152" t="s">
        <v>268</v>
      </c>
    </row>
    <row r="225" spans="1:65" s="13" customFormat="1">
      <c r="B225" s="155"/>
      <c r="D225" s="156" t="s">
        <v>130</v>
      </c>
      <c r="E225" s="157" t="s">
        <v>1</v>
      </c>
      <c r="F225" s="158" t="s">
        <v>269</v>
      </c>
      <c r="H225" s="159">
        <v>1</v>
      </c>
      <c r="I225" s="160"/>
      <c r="L225" s="155"/>
      <c r="M225" s="161"/>
      <c r="N225" s="162"/>
      <c r="O225" s="162"/>
      <c r="P225" s="162"/>
      <c r="Q225" s="162"/>
      <c r="R225" s="162"/>
      <c r="S225" s="162"/>
      <c r="T225" s="163"/>
      <c r="AT225" s="157" t="s">
        <v>130</v>
      </c>
      <c r="AU225" s="157" t="s">
        <v>128</v>
      </c>
      <c r="AV225" s="13" t="s">
        <v>128</v>
      </c>
      <c r="AW225" s="13" t="s">
        <v>26</v>
      </c>
      <c r="AX225" s="13" t="s">
        <v>78</v>
      </c>
      <c r="AY225" s="157" t="s">
        <v>121</v>
      </c>
    </row>
    <row r="226" spans="1:65" s="2" customFormat="1" ht="14.4" customHeight="1">
      <c r="A226" s="32"/>
      <c r="B226" s="140"/>
      <c r="C226" s="141" t="s">
        <v>270</v>
      </c>
      <c r="D226" s="141" t="s">
        <v>123</v>
      </c>
      <c r="E226" s="142" t="s">
        <v>271</v>
      </c>
      <c r="F226" s="143" t="s">
        <v>272</v>
      </c>
      <c r="G226" s="144" t="s">
        <v>267</v>
      </c>
      <c r="H226" s="145">
        <v>20</v>
      </c>
      <c r="I226" s="146"/>
      <c r="J226" s="145">
        <f>ROUND(I226*H226,3)</f>
        <v>0</v>
      </c>
      <c r="K226" s="147"/>
      <c r="L226" s="33"/>
      <c r="M226" s="148" t="s">
        <v>1</v>
      </c>
      <c r="N226" s="149" t="s">
        <v>37</v>
      </c>
      <c r="O226" s="58"/>
      <c r="P226" s="150">
        <f>O226*H226</f>
        <v>0</v>
      </c>
      <c r="Q226" s="150">
        <v>0.41064000000000001</v>
      </c>
      <c r="R226" s="150">
        <f>Q226*H226</f>
        <v>8.2127999999999997</v>
      </c>
      <c r="S226" s="150">
        <v>0</v>
      </c>
      <c r="T226" s="15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2" t="s">
        <v>127</v>
      </c>
      <c r="AT226" s="152" t="s">
        <v>123</v>
      </c>
      <c r="AU226" s="152" t="s">
        <v>128</v>
      </c>
      <c r="AY226" s="17" t="s">
        <v>121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7" t="s">
        <v>128</v>
      </c>
      <c r="BK226" s="154">
        <f>ROUND(I226*H226,3)</f>
        <v>0</v>
      </c>
      <c r="BL226" s="17" t="s">
        <v>127</v>
      </c>
      <c r="BM226" s="152" t="s">
        <v>273</v>
      </c>
    </row>
    <row r="227" spans="1:65" s="13" customFormat="1">
      <c r="B227" s="155"/>
      <c r="D227" s="156" t="s">
        <v>130</v>
      </c>
      <c r="E227" s="157" t="s">
        <v>1</v>
      </c>
      <c r="F227" s="158" t="s">
        <v>274</v>
      </c>
      <c r="H227" s="159">
        <v>11</v>
      </c>
      <c r="I227" s="160"/>
      <c r="L227" s="155"/>
      <c r="M227" s="161"/>
      <c r="N227" s="162"/>
      <c r="O227" s="162"/>
      <c r="P227" s="162"/>
      <c r="Q227" s="162"/>
      <c r="R227" s="162"/>
      <c r="S227" s="162"/>
      <c r="T227" s="163"/>
      <c r="AT227" s="157" t="s">
        <v>130</v>
      </c>
      <c r="AU227" s="157" t="s">
        <v>128</v>
      </c>
      <c r="AV227" s="13" t="s">
        <v>128</v>
      </c>
      <c r="AW227" s="13" t="s">
        <v>26</v>
      </c>
      <c r="AX227" s="13" t="s">
        <v>71</v>
      </c>
      <c r="AY227" s="157" t="s">
        <v>121</v>
      </c>
    </row>
    <row r="228" spans="1:65" s="13" customFormat="1">
      <c r="B228" s="155"/>
      <c r="D228" s="156" t="s">
        <v>130</v>
      </c>
      <c r="E228" s="157" t="s">
        <v>1</v>
      </c>
      <c r="F228" s="158" t="s">
        <v>275</v>
      </c>
      <c r="H228" s="159">
        <v>9</v>
      </c>
      <c r="I228" s="160"/>
      <c r="L228" s="155"/>
      <c r="M228" s="161"/>
      <c r="N228" s="162"/>
      <c r="O228" s="162"/>
      <c r="P228" s="162"/>
      <c r="Q228" s="162"/>
      <c r="R228" s="162"/>
      <c r="S228" s="162"/>
      <c r="T228" s="163"/>
      <c r="AT228" s="157" t="s">
        <v>130</v>
      </c>
      <c r="AU228" s="157" t="s">
        <v>128</v>
      </c>
      <c r="AV228" s="13" t="s">
        <v>128</v>
      </c>
      <c r="AW228" s="13" t="s">
        <v>26</v>
      </c>
      <c r="AX228" s="13" t="s">
        <v>71</v>
      </c>
      <c r="AY228" s="157" t="s">
        <v>121</v>
      </c>
    </row>
    <row r="229" spans="1:65" s="14" customFormat="1">
      <c r="B229" s="164"/>
      <c r="D229" s="156" t="s">
        <v>130</v>
      </c>
      <c r="E229" s="165" t="s">
        <v>1</v>
      </c>
      <c r="F229" s="166" t="s">
        <v>157</v>
      </c>
      <c r="H229" s="167">
        <v>20</v>
      </c>
      <c r="I229" s="168"/>
      <c r="L229" s="164"/>
      <c r="M229" s="169"/>
      <c r="N229" s="170"/>
      <c r="O229" s="170"/>
      <c r="P229" s="170"/>
      <c r="Q229" s="170"/>
      <c r="R229" s="170"/>
      <c r="S229" s="170"/>
      <c r="T229" s="171"/>
      <c r="AT229" s="165" t="s">
        <v>130</v>
      </c>
      <c r="AU229" s="165" t="s">
        <v>128</v>
      </c>
      <c r="AV229" s="14" t="s">
        <v>127</v>
      </c>
      <c r="AW229" s="14" t="s">
        <v>26</v>
      </c>
      <c r="AX229" s="14" t="s">
        <v>78</v>
      </c>
      <c r="AY229" s="165" t="s">
        <v>121</v>
      </c>
    </row>
    <row r="230" spans="1:65" s="12" customFormat="1" ht="22.95" customHeight="1">
      <c r="B230" s="127"/>
      <c r="D230" s="128" t="s">
        <v>70</v>
      </c>
      <c r="E230" s="138" t="s">
        <v>167</v>
      </c>
      <c r="F230" s="138" t="s">
        <v>276</v>
      </c>
      <c r="I230" s="130"/>
      <c r="J230" s="139">
        <f>BK230</f>
        <v>0</v>
      </c>
      <c r="L230" s="127"/>
      <c r="M230" s="132"/>
      <c r="N230" s="133"/>
      <c r="O230" s="133"/>
      <c r="P230" s="134">
        <f>SUM(P231:P342)</f>
        <v>0</v>
      </c>
      <c r="Q230" s="133"/>
      <c r="R230" s="134">
        <f>SUM(R231:R342)</f>
        <v>75.436995999999994</v>
      </c>
      <c r="S230" s="133"/>
      <c r="T230" s="135">
        <f>SUM(T231:T342)</f>
        <v>49.913939999999997</v>
      </c>
      <c r="AR230" s="128" t="s">
        <v>78</v>
      </c>
      <c r="AT230" s="136" t="s">
        <v>70</v>
      </c>
      <c r="AU230" s="136" t="s">
        <v>78</v>
      </c>
      <c r="AY230" s="128" t="s">
        <v>121</v>
      </c>
      <c r="BK230" s="137">
        <f>SUM(BK231:BK342)</f>
        <v>0</v>
      </c>
    </row>
    <row r="231" spans="1:65" s="2" customFormat="1" ht="14.4" customHeight="1">
      <c r="A231" s="32"/>
      <c r="B231" s="140"/>
      <c r="C231" s="141" t="s">
        <v>277</v>
      </c>
      <c r="D231" s="141" t="s">
        <v>123</v>
      </c>
      <c r="E231" s="142" t="s">
        <v>278</v>
      </c>
      <c r="F231" s="143" t="s">
        <v>279</v>
      </c>
      <c r="G231" s="144" t="s">
        <v>153</v>
      </c>
      <c r="H231" s="145">
        <v>105</v>
      </c>
      <c r="I231" s="146"/>
      <c r="J231" s="145">
        <f>ROUND(I231*H231,3)</f>
        <v>0</v>
      </c>
      <c r="K231" s="147"/>
      <c r="L231" s="33"/>
      <c r="M231" s="148" t="s">
        <v>1</v>
      </c>
      <c r="N231" s="149" t="s">
        <v>37</v>
      </c>
      <c r="O231" s="58"/>
      <c r="P231" s="150">
        <f>O231*H231</f>
        <v>0</v>
      </c>
      <c r="Q231" s="150">
        <v>0</v>
      </c>
      <c r="R231" s="150">
        <f>Q231*H231</f>
        <v>0</v>
      </c>
      <c r="S231" s="150">
        <v>1.7999999999999999E-2</v>
      </c>
      <c r="T231" s="151">
        <f>S231*H231</f>
        <v>1.89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2" t="s">
        <v>127</v>
      </c>
      <c r="AT231" s="152" t="s">
        <v>123</v>
      </c>
      <c r="AU231" s="152" t="s">
        <v>128</v>
      </c>
      <c r="AY231" s="17" t="s">
        <v>121</v>
      </c>
      <c r="BE231" s="153">
        <f>IF(N231="základná",J231,0)</f>
        <v>0</v>
      </c>
      <c r="BF231" s="153">
        <f>IF(N231="znížená",J231,0)</f>
        <v>0</v>
      </c>
      <c r="BG231" s="153">
        <f>IF(N231="zákl. prenesená",J231,0)</f>
        <v>0</v>
      </c>
      <c r="BH231" s="153">
        <f>IF(N231="zníž. prenesená",J231,0)</f>
        <v>0</v>
      </c>
      <c r="BI231" s="153">
        <f>IF(N231="nulová",J231,0)</f>
        <v>0</v>
      </c>
      <c r="BJ231" s="17" t="s">
        <v>128</v>
      </c>
      <c r="BK231" s="154">
        <f>ROUND(I231*H231,3)</f>
        <v>0</v>
      </c>
      <c r="BL231" s="17" t="s">
        <v>127</v>
      </c>
      <c r="BM231" s="152" t="s">
        <v>280</v>
      </c>
    </row>
    <row r="232" spans="1:65" s="13" customFormat="1">
      <c r="B232" s="155"/>
      <c r="D232" s="156" t="s">
        <v>130</v>
      </c>
      <c r="E232" s="157" t="s">
        <v>1</v>
      </c>
      <c r="F232" s="158" t="s">
        <v>281</v>
      </c>
      <c r="H232" s="159">
        <v>105</v>
      </c>
      <c r="I232" s="160"/>
      <c r="L232" s="155"/>
      <c r="M232" s="161"/>
      <c r="N232" s="162"/>
      <c r="O232" s="162"/>
      <c r="P232" s="162"/>
      <c r="Q232" s="162"/>
      <c r="R232" s="162"/>
      <c r="S232" s="162"/>
      <c r="T232" s="163"/>
      <c r="AT232" s="157" t="s">
        <v>130</v>
      </c>
      <c r="AU232" s="157" t="s">
        <v>128</v>
      </c>
      <c r="AV232" s="13" t="s">
        <v>128</v>
      </c>
      <c r="AW232" s="13" t="s">
        <v>26</v>
      </c>
      <c r="AX232" s="13" t="s">
        <v>78</v>
      </c>
      <c r="AY232" s="157" t="s">
        <v>121</v>
      </c>
    </row>
    <row r="233" spans="1:65" s="2" customFormat="1" ht="24.15" customHeight="1">
      <c r="A233" s="32"/>
      <c r="B233" s="140"/>
      <c r="C233" s="141" t="s">
        <v>282</v>
      </c>
      <c r="D233" s="141" t="s">
        <v>123</v>
      </c>
      <c r="E233" s="142" t="s">
        <v>283</v>
      </c>
      <c r="F233" s="143" t="s">
        <v>284</v>
      </c>
      <c r="G233" s="144" t="s">
        <v>267</v>
      </c>
      <c r="H233" s="145">
        <v>10</v>
      </c>
      <c r="I233" s="146"/>
      <c r="J233" s="145">
        <f>ROUND(I233*H233,3)</f>
        <v>0</v>
      </c>
      <c r="K233" s="147"/>
      <c r="L233" s="33"/>
      <c r="M233" s="148" t="s">
        <v>1</v>
      </c>
      <c r="N233" s="149" t="s">
        <v>37</v>
      </c>
      <c r="O233" s="58"/>
      <c r="P233" s="150">
        <f>O233*H233</f>
        <v>0</v>
      </c>
      <c r="Q233" s="150">
        <v>0.22133</v>
      </c>
      <c r="R233" s="150">
        <f>Q233*H233</f>
        <v>2.2132999999999998</v>
      </c>
      <c r="S233" s="150">
        <v>0</v>
      </c>
      <c r="T233" s="15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2" t="s">
        <v>127</v>
      </c>
      <c r="AT233" s="152" t="s">
        <v>123</v>
      </c>
      <c r="AU233" s="152" t="s">
        <v>128</v>
      </c>
      <c r="AY233" s="17" t="s">
        <v>121</v>
      </c>
      <c r="BE233" s="153">
        <f>IF(N233="základná",J233,0)</f>
        <v>0</v>
      </c>
      <c r="BF233" s="153">
        <f>IF(N233="znížená",J233,0)</f>
        <v>0</v>
      </c>
      <c r="BG233" s="153">
        <f>IF(N233="zákl. prenesená",J233,0)</f>
        <v>0</v>
      </c>
      <c r="BH233" s="153">
        <f>IF(N233="zníž. prenesená",J233,0)</f>
        <v>0</v>
      </c>
      <c r="BI233" s="153">
        <f>IF(N233="nulová",J233,0)</f>
        <v>0</v>
      </c>
      <c r="BJ233" s="17" t="s">
        <v>128</v>
      </c>
      <c r="BK233" s="154">
        <f>ROUND(I233*H233,3)</f>
        <v>0</v>
      </c>
      <c r="BL233" s="17" t="s">
        <v>127</v>
      </c>
      <c r="BM233" s="152" t="s">
        <v>285</v>
      </c>
    </row>
    <row r="234" spans="1:65" s="13" customFormat="1">
      <c r="B234" s="155"/>
      <c r="D234" s="156" t="s">
        <v>130</v>
      </c>
      <c r="E234" s="157" t="s">
        <v>1</v>
      </c>
      <c r="F234" s="158" t="s">
        <v>286</v>
      </c>
      <c r="H234" s="159">
        <v>3</v>
      </c>
      <c r="I234" s="160"/>
      <c r="L234" s="155"/>
      <c r="M234" s="161"/>
      <c r="N234" s="162"/>
      <c r="O234" s="162"/>
      <c r="P234" s="162"/>
      <c r="Q234" s="162"/>
      <c r="R234" s="162"/>
      <c r="S234" s="162"/>
      <c r="T234" s="163"/>
      <c r="AT234" s="157" t="s">
        <v>130</v>
      </c>
      <c r="AU234" s="157" t="s">
        <v>128</v>
      </c>
      <c r="AV234" s="13" t="s">
        <v>128</v>
      </c>
      <c r="AW234" s="13" t="s">
        <v>26</v>
      </c>
      <c r="AX234" s="13" t="s">
        <v>71</v>
      </c>
      <c r="AY234" s="157" t="s">
        <v>121</v>
      </c>
    </row>
    <row r="235" spans="1:65" s="13" customFormat="1">
      <c r="B235" s="155"/>
      <c r="D235" s="156" t="s">
        <v>130</v>
      </c>
      <c r="E235" s="157" t="s">
        <v>1</v>
      </c>
      <c r="F235" s="158" t="s">
        <v>287</v>
      </c>
      <c r="H235" s="159">
        <v>1</v>
      </c>
      <c r="I235" s="160"/>
      <c r="L235" s="155"/>
      <c r="M235" s="161"/>
      <c r="N235" s="162"/>
      <c r="O235" s="162"/>
      <c r="P235" s="162"/>
      <c r="Q235" s="162"/>
      <c r="R235" s="162"/>
      <c r="S235" s="162"/>
      <c r="T235" s="163"/>
      <c r="AT235" s="157" t="s">
        <v>130</v>
      </c>
      <c r="AU235" s="157" t="s">
        <v>128</v>
      </c>
      <c r="AV235" s="13" t="s">
        <v>128</v>
      </c>
      <c r="AW235" s="13" t="s">
        <v>26</v>
      </c>
      <c r="AX235" s="13" t="s">
        <v>71</v>
      </c>
      <c r="AY235" s="157" t="s">
        <v>121</v>
      </c>
    </row>
    <row r="236" spans="1:65" s="13" customFormat="1">
      <c r="B236" s="155"/>
      <c r="D236" s="156" t="s">
        <v>130</v>
      </c>
      <c r="E236" s="157" t="s">
        <v>1</v>
      </c>
      <c r="F236" s="158" t="s">
        <v>288</v>
      </c>
      <c r="H236" s="159">
        <v>1</v>
      </c>
      <c r="I236" s="160"/>
      <c r="L236" s="155"/>
      <c r="M236" s="161"/>
      <c r="N236" s="162"/>
      <c r="O236" s="162"/>
      <c r="P236" s="162"/>
      <c r="Q236" s="162"/>
      <c r="R236" s="162"/>
      <c r="S236" s="162"/>
      <c r="T236" s="163"/>
      <c r="AT236" s="157" t="s">
        <v>130</v>
      </c>
      <c r="AU236" s="157" t="s">
        <v>128</v>
      </c>
      <c r="AV236" s="13" t="s">
        <v>128</v>
      </c>
      <c r="AW236" s="13" t="s">
        <v>26</v>
      </c>
      <c r="AX236" s="13" t="s">
        <v>71</v>
      </c>
      <c r="AY236" s="157" t="s">
        <v>121</v>
      </c>
    </row>
    <row r="237" spans="1:65" s="13" customFormat="1">
      <c r="B237" s="155"/>
      <c r="D237" s="156" t="s">
        <v>130</v>
      </c>
      <c r="E237" s="157" t="s">
        <v>1</v>
      </c>
      <c r="F237" s="158" t="s">
        <v>289</v>
      </c>
      <c r="H237" s="159">
        <v>1</v>
      </c>
      <c r="I237" s="160"/>
      <c r="L237" s="155"/>
      <c r="M237" s="161"/>
      <c r="N237" s="162"/>
      <c r="O237" s="162"/>
      <c r="P237" s="162"/>
      <c r="Q237" s="162"/>
      <c r="R237" s="162"/>
      <c r="S237" s="162"/>
      <c r="T237" s="163"/>
      <c r="AT237" s="157" t="s">
        <v>130</v>
      </c>
      <c r="AU237" s="157" t="s">
        <v>128</v>
      </c>
      <c r="AV237" s="13" t="s">
        <v>128</v>
      </c>
      <c r="AW237" s="13" t="s">
        <v>26</v>
      </c>
      <c r="AX237" s="13" t="s">
        <v>71</v>
      </c>
      <c r="AY237" s="157" t="s">
        <v>121</v>
      </c>
    </row>
    <row r="238" spans="1:65" s="13" customFormat="1">
      <c r="B238" s="155"/>
      <c r="D238" s="156" t="s">
        <v>130</v>
      </c>
      <c r="E238" s="157" t="s">
        <v>1</v>
      </c>
      <c r="F238" s="158" t="s">
        <v>290</v>
      </c>
      <c r="H238" s="159">
        <v>1</v>
      </c>
      <c r="I238" s="160"/>
      <c r="L238" s="155"/>
      <c r="M238" s="161"/>
      <c r="N238" s="162"/>
      <c r="O238" s="162"/>
      <c r="P238" s="162"/>
      <c r="Q238" s="162"/>
      <c r="R238" s="162"/>
      <c r="S238" s="162"/>
      <c r="T238" s="163"/>
      <c r="AT238" s="157" t="s">
        <v>130</v>
      </c>
      <c r="AU238" s="157" t="s">
        <v>128</v>
      </c>
      <c r="AV238" s="13" t="s">
        <v>128</v>
      </c>
      <c r="AW238" s="13" t="s">
        <v>26</v>
      </c>
      <c r="AX238" s="13" t="s">
        <v>71</v>
      </c>
      <c r="AY238" s="157" t="s">
        <v>121</v>
      </c>
    </row>
    <row r="239" spans="1:65" s="13" customFormat="1">
      <c r="B239" s="155"/>
      <c r="D239" s="156" t="s">
        <v>130</v>
      </c>
      <c r="E239" s="157" t="s">
        <v>1</v>
      </c>
      <c r="F239" s="158" t="s">
        <v>291</v>
      </c>
      <c r="H239" s="159">
        <v>1</v>
      </c>
      <c r="I239" s="160"/>
      <c r="L239" s="155"/>
      <c r="M239" s="161"/>
      <c r="N239" s="162"/>
      <c r="O239" s="162"/>
      <c r="P239" s="162"/>
      <c r="Q239" s="162"/>
      <c r="R239" s="162"/>
      <c r="S239" s="162"/>
      <c r="T239" s="163"/>
      <c r="AT239" s="157" t="s">
        <v>130</v>
      </c>
      <c r="AU239" s="157" t="s">
        <v>128</v>
      </c>
      <c r="AV239" s="13" t="s">
        <v>128</v>
      </c>
      <c r="AW239" s="13" t="s">
        <v>26</v>
      </c>
      <c r="AX239" s="13" t="s">
        <v>71</v>
      </c>
      <c r="AY239" s="157" t="s">
        <v>121</v>
      </c>
    </row>
    <row r="240" spans="1:65" s="13" customFormat="1">
      <c r="B240" s="155"/>
      <c r="D240" s="156" t="s">
        <v>130</v>
      </c>
      <c r="E240" s="157" t="s">
        <v>1</v>
      </c>
      <c r="F240" s="158" t="s">
        <v>292</v>
      </c>
      <c r="H240" s="159">
        <v>1</v>
      </c>
      <c r="I240" s="160"/>
      <c r="L240" s="155"/>
      <c r="M240" s="161"/>
      <c r="N240" s="162"/>
      <c r="O240" s="162"/>
      <c r="P240" s="162"/>
      <c r="Q240" s="162"/>
      <c r="R240" s="162"/>
      <c r="S240" s="162"/>
      <c r="T240" s="163"/>
      <c r="AT240" s="157" t="s">
        <v>130</v>
      </c>
      <c r="AU240" s="157" t="s">
        <v>128</v>
      </c>
      <c r="AV240" s="13" t="s">
        <v>128</v>
      </c>
      <c r="AW240" s="13" t="s">
        <v>26</v>
      </c>
      <c r="AX240" s="13" t="s">
        <v>71</v>
      </c>
      <c r="AY240" s="157" t="s">
        <v>121</v>
      </c>
    </row>
    <row r="241" spans="1:65" s="13" customFormat="1">
      <c r="B241" s="155"/>
      <c r="D241" s="156" t="s">
        <v>130</v>
      </c>
      <c r="E241" s="157" t="s">
        <v>1</v>
      </c>
      <c r="F241" s="158" t="s">
        <v>293</v>
      </c>
      <c r="H241" s="159">
        <v>1</v>
      </c>
      <c r="I241" s="160"/>
      <c r="L241" s="155"/>
      <c r="M241" s="161"/>
      <c r="N241" s="162"/>
      <c r="O241" s="162"/>
      <c r="P241" s="162"/>
      <c r="Q241" s="162"/>
      <c r="R241" s="162"/>
      <c r="S241" s="162"/>
      <c r="T241" s="163"/>
      <c r="AT241" s="157" t="s">
        <v>130</v>
      </c>
      <c r="AU241" s="157" t="s">
        <v>128</v>
      </c>
      <c r="AV241" s="13" t="s">
        <v>128</v>
      </c>
      <c r="AW241" s="13" t="s">
        <v>26</v>
      </c>
      <c r="AX241" s="13" t="s">
        <v>71</v>
      </c>
      <c r="AY241" s="157" t="s">
        <v>121</v>
      </c>
    </row>
    <row r="242" spans="1:65" s="14" customFormat="1">
      <c r="B242" s="164"/>
      <c r="D242" s="156" t="s">
        <v>130</v>
      </c>
      <c r="E242" s="165" t="s">
        <v>1</v>
      </c>
      <c r="F242" s="166" t="s">
        <v>157</v>
      </c>
      <c r="H242" s="167">
        <v>10</v>
      </c>
      <c r="I242" s="168"/>
      <c r="L242" s="164"/>
      <c r="M242" s="169"/>
      <c r="N242" s="170"/>
      <c r="O242" s="170"/>
      <c r="P242" s="170"/>
      <c r="Q242" s="170"/>
      <c r="R242" s="170"/>
      <c r="S242" s="170"/>
      <c r="T242" s="171"/>
      <c r="AT242" s="165" t="s">
        <v>130</v>
      </c>
      <c r="AU242" s="165" t="s">
        <v>128</v>
      </c>
      <c r="AV242" s="14" t="s">
        <v>127</v>
      </c>
      <c r="AW242" s="14" t="s">
        <v>26</v>
      </c>
      <c r="AX242" s="14" t="s">
        <v>78</v>
      </c>
      <c r="AY242" s="165" t="s">
        <v>121</v>
      </c>
    </row>
    <row r="243" spans="1:65" s="2" customFormat="1" ht="14.4" customHeight="1">
      <c r="A243" s="32"/>
      <c r="B243" s="140"/>
      <c r="C243" s="172" t="s">
        <v>294</v>
      </c>
      <c r="D243" s="172" t="s">
        <v>184</v>
      </c>
      <c r="E243" s="173" t="s">
        <v>295</v>
      </c>
      <c r="F243" s="174" t="s">
        <v>296</v>
      </c>
      <c r="G243" s="175" t="s">
        <v>267</v>
      </c>
      <c r="H243" s="176">
        <v>10</v>
      </c>
      <c r="I243" s="177"/>
      <c r="J243" s="176">
        <f>ROUND(I243*H243,3)</f>
        <v>0</v>
      </c>
      <c r="K243" s="178"/>
      <c r="L243" s="179"/>
      <c r="M243" s="180" t="s">
        <v>1</v>
      </c>
      <c r="N243" s="181" t="s">
        <v>37</v>
      </c>
      <c r="O243" s="58"/>
      <c r="P243" s="150">
        <f>O243*H243</f>
        <v>0</v>
      </c>
      <c r="Q243" s="150">
        <v>9.3000000000000005E-4</v>
      </c>
      <c r="R243" s="150">
        <f>Q243*H243</f>
        <v>9.300000000000001E-3</v>
      </c>
      <c r="S243" s="150">
        <v>0</v>
      </c>
      <c r="T243" s="15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2" t="s">
        <v>163</v>
      </c>
      <c r="AT243" s="152" t="s">
        <v>184</v>
      </c>
      <c r="AU243" s="152" t="s">
        <v>128</v>
      </c>
      <c r="AY243" s="17" t="s">
        <v>121</v>
      </c>
      <c r="BE243" s="153">
        <f>IF(N243="základná",J243,0)</f>
        <v>0</v>
      </c>
      <c r="BF243" s="153">
        <f>IF(N243="znížená",J243,0)</f>
        <v>0</v>
      </c>
      <c r="BG243" s="153">
        <f>IF(N243="zákl. prenesená",J243,0)</f>
        <v>0</v>
      </c>
      <c r="BH243" s="153">
        <f>IF(N243="zníž. prenesená",J243,0)</f>
        <v>0</v>
      </c>
      <c r="BI243" s="153">
        <f>IF(N243="nulová",J243,0)</f>
        <v>0</v>
      </c>
      <c r="BJ243" s="17" t="s">
        <v>128</v>
      </c>
      <c r="BK243" s="154">
        <f>ROUND(I243*H243,3)</f>
        <v>0</v>
      </c>
      <c r="BL243" s="17" t="s">
        <v>127</v>
      </c>
      <c r="BM243" s="152" t="s">
        <v>297</v>
      </c>
    </row>
    <row r="244" spans="1:65" s="2" customFormat="1" ht="24.15" customHeight="1">
      <c r="A244" s="32"/>
      <c r="B244" s="140"/>
      <c r="C244" s="141" t="s">
        <v>298</v>
      </c>
      <c r="D244" s="141" t="s">
        <v>123</v>
      </c>
      <c r="E244" s="142" t="s">
        <v>299</v>
      </c>
      <c r="F244" s="143" t="s">
        <v>300</v>
      </c>
      <c r="G244" s="144" t="s">
        <v>267</v>
      </c>
      <c r="H244" s="145">
        <v>8</v>
      </c>
      <c r="I244" s="146"/>
      <c r="J244" s="145">
        <f>ROUND(I244*H244,3)</f>
        <v>0</v>
      </c>
      <c r="K244" s="147"/>
      <c r="L244" s="33"/>
      <c r="M244" s="148" t="s">
        <v>1</v>
      </c>
      <c r="N244" s="149" t="s">
        <v>37</v>
      </c>
      <c r="O244" s="58"/>
      <c r="P244" s="150">
        <f>O244*H244</f>
        <v>0</v>
      </c>
      <c r="Q244" s="150">
        <v>0.12107999999999999</v>
      </c>
      <c r="R244" s="150">
        <f>Q244*H244</f>
        <v>0.96863999999999995</v>
      </c>
      <c r="S244" s="150">
        <v>0</v>
      </c>
      <c r="T244" s="15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2" t="s">
        <v>127</v>
      </c>
      <c r="AT244" s="152" t="s">
        <v>123</v>
      </c>
      <c r="AU244" s="152" t="s">
        <v>128</v>
      </c>
      <c r="AY244" s="17" t="s">
        <v>121</v>
      </c>
      <c r="BE244" s="153">
        <f>IF(N244="základná",J244,0)</f>
        <v>0</v>
      </c>
      <c r="BF244" s="153">
        <f>IF(N244="znížená",J244,0)</f>
        <v>0</v>
      </c>
      <c r="BG244" s="153">
        <f>IF(N244="zákl. prenesená",J244,0)</f>
        <v>0</v>
      </c>
      <c r="BH244" s="153">
        <f>IF(N244="zníž. prenesená",J244,0)</f>
        <v>0</v>
      </c>
      <c r="BI244" s="153">
        <f>IF(N244="nulová",J244,0)</f>
        <v>0</v>
      </c>
      <c r="BJ244" s="17" t="s">
        <v>128</v>
      </c>
      <c r="BK244" s="154">
        <f>ROUND(I244*H244,3)</f>
        <v>0</v>
      </c>
      <c r="BL244" s="17" t="s">
        <v>127</v>
      </c>
      <c r="BM244" s="152" t="s">
        <v>301</v>
      </c>
    </row>
    <row r="245" spans="1:65" s="13" customFormat="1">
      <c r="B245" s="155"/>
      <c r="D245" s="156" t="s">
        <v>130</v>
      </c>
      <c r="E245" s="157" t="s">
        <v>1</v>
      </c>
      <c r="F245" s="158" t="s">
        <v>286</v>
      </c>
      <c r="H245" s="159">
        <v>3</v>
      </c>
      <c r="I245" s="160"/>
      <c r="L245" s="155"/>
      <c r="M245" s="161"/>
      <c r="N245" s="162"/>
      <c r="O245" s="162"/>
      <c r="P245" s="162"/>
      <c r="Q245" s="162"/>
      <c r="R245" s="162"/>
      <c r="S245" s="162"/>
      <c r="T245" s="163"/>
      <c r="AT245" s="157" t="s">
        <v>130</v>
      </c>
      <c r="AU245" s="157" t="s">
        <v>128</v>
      </c>
      <c r="AV245" s="13" t="s">
        <v>128</v>
      </c>
      <c r="AW245" s="13" t="s">
        <v>26</v>
      </c>
      <c r="AX245" s="13" t="s">
        <v>71</v>
      </c>
      <c r="AY245" s="157" t="s">
        <v>121</v>
      </c>
    </row>
    <row r="246" spans="1:65" s="13" customFormat="1">
      <c r="B246" s="155"/>
      <c r="D246" s="156" t="s">
        <v>130</v>
      </c>
      <c r="E246" s="157" t="s">
        <v>1</v>
      </c>
      <c r="F246" s="158" t="s">
        <v>287</v>
      </c>
      <c r="H246" s="159">
        <v>1</v>
      </c>
      <c r="I246" s="160"/>
      <c r="L246" s="155"/>
      <c r="M246" s="161"/>
      <c r="N246" s="162"/>
      <c r="O246" s="162"/>
      <c r="P246" s="162"/>
      <c r="Q246" s="162"/>
      <c r="R246" s="162"/>
      <c r="S246" s="162"/>
      <c r="T246" s="163"/>
      <c r="AT246" s="157" t="s">
        <v>130</v>
      </c>
      <c r="AU246" s="157" t="s">
        <v>128</v>
      </c>
      <c r="AV246" s="13" t="s">
        <v>128</v>
      </c>
      <c r="AW246" s="13" t="s">
        <v>26</v>
      </c>
      <c r="AX246" s="13" t="s">
        <v>71</v>
      </c>
      <c r="AY246" s="157" t="s">
        <v>121</v>
      </c>
    </row>
    <row r="247" spans="1:65" s="13" customFormat="1">
      <c r="B247" s="155"/>
      <c r="D247" s="156" t="s">
        <v>130</v>
      </c>
      <c r="E247" s="157" t="s">
        <v>1</v>
      </c>
      <c r="F247" s="158" t="s">
        <v>289</v>
      </c>
      <c r="H247" s="159">
        <v>1</v>
      </c>
      <c r="I247" s="160"/>
      <c r="L247" s="155"/>
      <c r="M247" s="161"/>
      <c r="N247" s="162"/>
      <c r="O247" s="162"/>
      <c r="P247" s="162"/>
      <c r="Q247" s="162"/>
      <c r="R247" s="162"/>
      <c r="S247" s="162"/>
      <c r="T247" s="163"/>
      <c r="AT247" s="157" t="s">
        <v>130</v>
      </c>
      <c r="AU247" s="157" t="s">
        <v>128</v>
      </c>
      <c r="AV247" s="13" t="s">
        <v>128</v>
      </c>
      <c r="AW247" s="13" t="s">
        <v>26</v>
      </c>
      <c r="AX247" s="13" t="s">
        <v>71</v>
      </c>
      <c r="AY247" s="157" t="s">
        <v>121</v>
      </c>
    </row>
    <row r="248" spans="1:65" s="13" customFormat="1">
      <c r="B248" s="155"/>
      <c r="D248" s="156" t="s">
        <v>130</v>
      </c>
      <c r="E248" s="157" t="s">
        <v>1</v>
      </c>
      <c r="F248" s="158" t="s">
        <v>290</v>
      </c>
      <c r="H248" s="159">
        <v>1</v>
      </c>
      <c r="I248" s="160"/>
      <c r="L248" s="155"/>
      <c r="M248" s="161"/>
      <c r="N248" s="162"/>
      <c r="O248" s="162"/>
      <c r="P248" s="162"/>
      <c r="Q248" s="162"/>
      <c r="R248" s="162"/>
      <c r="S248" s="162"/>
      <c r="T248" s="163"/>
      <c r="AT248" s="157" t="s">
        <v>130</v>
      </c>
      <c r="AU248" s="157" t="s">
        <v>128</v>
      </c>
      <c r="AV248" s="13" t="s">
        <v>128</v>
      </c>
      <c r="AW248" s="13" t="s">
        <v>26</v>
      </c>
      <c r="AX248" s="13" t="s">
        <v>71</v>
      </c>
      <c r="AY248" s="157" t="s">
        <v>121</v>
      </c>
    </row>
    <row r="249" spans="1:65" s="13" customFormat="1">
      <c r="B249" s="155"/>
      <c r="D249" s="156" t="s">
        <v>130</v>
      </c>
      <c r="E249" s="157" t="s">
        <v>1</v>
      </c>
      <c r="F249" s="158" t="s">
        <v>291</v>
      </c>
      <c r="H249" s="159">
        <v>1</v>
      </c>
      <c r="I249" s="160"/>
      <c r="L249" s="155"/>
      <c r="M249" s="161"/>
      <c r="N249" s="162"/>
      <c r="O249" s="162"/>
      <c r="P249" s="162"/>
      <c r="Q249" s="162"/>
      <c r="R249" s="162"/>
      <c r="S249" s="162"/>
      <c r="T249" s="163"/>
      <c r="AT249" s="157" t="s">
        <v>130</v>
      </c>
      <c r="AU249" s="157" t="s">
        <v>128</v>
      </c>
      <c r="AV249" s="13" t="s">
        <v>128</v>
      </c>
      <c r="AW249" s="13" t="s">
        <v>26</v>
      </c>
      <c r="AX249" s="13" t="s">
        <v>71</v>
      </c>
      <c r="AY249" s="157" t="s">
        <v>121</v>
      </c>
    </row>
    <row r="250" spans="1:65" s="13" customFormat="1">
      <c r="B250" s="155"/>
      <c r="D250" s="156" t="s">
        <v>130</v>
      </c>
      <c r="E250" s="157" t="s">
        <v>1</v>
      </c>
      <c r="F250" s="158" t="s">
        <v>292</v>
      </c>
      <c r="H250" s="159">
        <v>1</v>
      </c>
      <c r="I250" s="160"/>
      <c r="L250" s="155"/>
      <c r="M250" s="161"/>
      <c r="N250" s="162"/>
      <c r="O250" s="162"/>
      <c r="P250" s="162"/>
      <c r="Q250" s="162"/>
      <c r="R250" s="162"/>
      <c r="S250" s="162"/>
      <c r="T250" s="163"/>
      <c r="AT250" s="157" t="s">
        <v>130</v>
      </c>
      <c r="AU250" s="157" t="s">
        <v>128</v>
      </c>
      <c r="AV250" s="13" t="s">
        <v>128</v>
      </c>
      <c r="AW250" s="13" t="s">
        <v>26</v>
      </c>
      <c r="AX250" s="13" t="s">
        <v>71</v>
      </c>
      <c r="AY250" s="157" t="s">
        <v>121</v>
      </c>
    </row>
    <row r="251" spans="1:65" s="14" customFormat="1">
      <c r="B251" s="164"/>
      <c r="D251" s="156" t="s">
        <v>130</v>
      </c>
      <c r="E251" s="165" t="s">
        <v>1</v>
      </c>
      <c r="F251" s="166" t="s">
        <v>157</v>
      </c>
      <c r="H251" s="167">
        <v>8</v>
      </c>
      <c r="I251" s="168"/>
      <c r="L251" s="164"/>
      <c r="M251" s="169"/>
      <c r="N251" s="170"/>
      <c r="O251" s="170"/>
      <c r="P251" s="170"/>
      <c r="Q251" s="170"/>
      <c r="R251" s="170"/>
      <c r="S251" s="170"/>
      <c r="T251" s="171"/>
      <c r="AT251" s="165" t="s">
        <v>130</v>
      </c>
      <c r="AU251" s="165" t="s">
        <v>128</v>
      </c>
      <c r="AV251" s="14" t="s">
        <v>127</v>
      </c>
      <c r="AW251" s="14" t="s">
        <v>26</v>
      </c>
      <c r="AX251" s="14" t="s">
        <v>78</v>
      </c>
      <c r="AY251" s="165" t="s">
        <v>121</v>
      </c>
    </row>
    <row r="252" spans="1:65" s="2" customFormat="1" ht="14.4" customHeight="1">
      <c r="A252" s="32"/>
      <c r="B252" s="140"/>
      <c r="C252" s="172" t="s">
        <v>302</v>
      </c>
      <c r="D252" s="172" t="s">
        <v>184</v>
      </c>
      <c r="E252" s="173" t="s">
        <v>303</v>
      </c>
      <c r="F252" s="174" t="s">
        <v>304</v>
      </c>
      <c r="G252" s="175" t="s">
        <v>267</v>
      </c>
      <c r="H252" s="176">
        <v>8</v>
      </c>
      <c r="I252" s="177"/>
      <c r="J252" s="176">
        <f>ROUND(I252*H252,3)</f>
        <v>0</v>
      </c>
      <c r="K252" s="178"/>
      <c r="L252" s="179"/>
      <c r="M252" s="180" t="s">
        <v>1</v>
      </c>
      <c r="N252" s="181" t="s">
        <v>37</v>
      </c>
      <c r="O252" s="58"/>
      <c r="P252" s="150">
        <f>O252*H252</f>
        <v>0</v>
      </c>
      <c r="Q252" s="150">
        <v>1.4E-3</v>
      </c>
      <c r="R252" s="150">
        <f>Q252*H252</f>
        <v>1.12E-2</v>
      </c>
      <c r="S252" s="150">
        <v>0</v>
      </c>
      <c r="T252" s="151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2" t="s">
        <v>163</v>
      </c>
      <c r="AT252" s="152" t="s">
        <v>184</v>
      </c>
      <c r="AU252" s="152" t="s">
        <v>128</v>
      </c>
      <c r="AY252" s="17" t="s">
        <v>121</v>
      </c>
      <c r="BE252" s="153">
        <f>IF(N252="základná",J252,0)</f>
        <v>0</v>
      </c>
      <c r="BF252" s="153">
        <f>IF(N252="znížená",J252,0)</f>
        <v>0</v>
      </c>
      <c r="BG252" s="153">
        <f>IF(N252="zákl. prenesená",J252,0)</f>
        <v>0</v>
      </c>
      <c r="BH252" s="153">
        <f>IF(N252="zníž. prenesená",J252,0)</f>
        <v>0</v>
      </c>
      <c r="BI252" s="153">
        <f>IF(N252="nulová",J252,0)</f>
        <v>0</v>
      </c>
      <c r="BJ252" s="17" t="s">
        <v>128</v>
      </c>
      <c r="BK252" s="154">
        <f>ROUND(I252*H252,3)</f>
        <v>0</v>
      </c>
      <c r="BL252" s="17" t="s">
        <v>127</v>
      </c>
      <c r="BM252" s="152" t="s">
        <v>305</v>
      </c>
    </row>
    <row r="253" spans="1:65" s="2" customFormat="1" ht="24.15" customHeight="1">
      <c r="A253" s="32"/>
      <c r="B253" s="140"/>
      <c r="C253" s="141" t="s">
        <v>306</v>
      </c>
      <c r="D253" s="141" t="s">
        <v>123</v>
      </c>
      <c r="E253" s="142" t="s">
        <v>307</v>
      </c>
      <c r="F253" s="143" t="s">
        <v>308</v>
      </c>
      <c r="G253" s="144" t="s">
        <v>267</v>
      </c>
      <c r="H253" s="145">
        <v>23</v>
      </c>
      <c r="I253" s="146"/>
      <c r="J253" s="145">
        <f>ROUND(I253*H253,3)</f>
        <v>0</v>
      </c>
      <c r="K253" s="147"/>
      <c r="L253" s="33"/>
      <c r="M253" s="148" t="s">
        <v>1</v>
      </c>
      <c r="N253" s="149" t="s">
        <v>37</v>
      </c>
      <c r="O253" s="58"/>
      <c r="P253" s="150">
        <f>O253*H253</f>
        <v>0</v>
      </c>
      <c r="Q253" s="150">
        <v>0</v>
      </c>
      <c r="R253" s="150">
        <f>Q253*H253</f>
        <v>0</v>
      </c>
      <c r="S253" s="150">
        <v>0</v>
      </c>
      <c r="T253" s="151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2" t="s">
        <v>127</v>
      </c>
      <c r="AT253" s="152" t="s">
        <v>123</v>
      </c>
      <c r="AU253" s="152" t="s">
        <v>128</v>
      </c>
      <c r="AY253" s="17" t="s">
        <v>121</v>
      </c>
      <c r="BE253" s="153">
        <f>IF(N253="základná",J253,0)</f>
        <v>0</v>
      </c>
      <c r="BF253" s="153">
        <f>IF(N253="znížená",J253,0)</f>
        <v>0</v>
      </c>
      <c r="BG253" s="153">
        <f>IF(N253="zákl. prenesená",J253,0)</f>
        <v>0</v>
      </c>
      <c r="BH253" s="153">
        <f>IF(N253="zníž. prenesená",J253,0)</f>
        <v>0</v>
      </c>
      <c r="BI253" s="153">
        <f>IF(N253="nulová",J253,0)</f>
        <v>0</v>
      </c>
      <c r="BJ253" s="17" t="s">
        <v>128</v>
      </c>
      <c r="BK253" s="154">
        <f>ROUND(I253*H253,3)</f>
        <v>0</v>
      </c>
      <c r="BL253" s="17" t="s">
        <v>127</v>
      </c>
      <c r="BM253" s="152" t="s">
        <v>309</v>
      </c>
    </row>
    <row r="254" spans="1:65" s="13" customFormat="1">
      <c r="B254" s="155"/>
      <c r="D254" s="156" t="s">
        <v>130</v>
      </c>
      <c r="E254" s="157" t="s">
        <v>1</v>
      </c>
      <c r="F254" s="158" t="s">
        <v>310</v>
      </c>
      <c r="H254" s="159">
        <v>4</v>
      </c>
      <c r="I254" s="160"/>
      <c r="L254" s="155"/>
      <c r="M254" s="161"/>
      <c r="N254" s="162"/>
      <c r="O254" s="162"/>
      <c r="P254" s="162"/>
      <c r="Q254" s="162"/>
      <c r="R254" s="162"/>
      <c r="S254" s="162"/>
      <c r="T254" s="163"/>
      <c r="AT254" s="157" t="s">
        <v>130</v>
      </c>
      <c r="AU254" s="157" t="s">
        <v>128</v>
      </c>
      <c r="AV254" s="13" t="s">
        <v>128</v>
      </c>
      <c r="AW254" s="13" t="s">
        <v>26</v>
      </c>
      <c r="AX254" s="13" t="s">
        <v>71</v>
      </c>
      <c r="AY254" s="157" t="s">
        <v>121</v>
      </c>
    </row>
    <row r="255" spans="1:65" s="13" customFormat="1">
      <c r="B255" s="155"/>
      <c r="D255" s="156" t="s">
        <v>130</v>
      </c>
      <c r="E255" s="157" t="s">
        <v>1</v>
      </c>
      <c r="F255" s="158" t="s">
        <v>311</v>
      </c>
      <c r="H255" s="159">
        <v>2</v>
      </c>
      <c r="I255" s="160"/>
      <c r="L255" s="155"/>
      <c r="M255" s="161"/>
      <c r="N255" s="162"/>
      <c r="O255" s="162"/>
      <c r="P255" s="162"/>
      <c r="Q255" s="162"/>
      <c r="R255" s="162"/>
      <c r="S255" s="162"/>
      <c r="T255" s="163"/>
      <c r="AT255" s="157" t="s">
        <v>130</v>
      </c>
      <c r="AU255" s="157" t="s">
        <v>128</v>
      </c>
      <c r="AV255" s="13" t="s">
        <v>128</v>
      </c>
      <c r="AW255" s="13" t="s">
        <v>26</v>
      </c>
      <c r="AX255" s="13" t="s">
        <v>71</v>
      </c>
      <c r="AY255" s="157" t="s">
        <v>121</v>
      </c>
    </row>
    <row r="256" spans="1:65" s="13" customFormat="1">
      <c r="B256" s="155"/>
      <c r="D256" s="156" t="s">
        <v>130</v>
      </c>
      <c r="E256" s="157" t="s">
        <v>1</v>
      </c>
      <c r="F256" s="158" t="s">
        <v>312</v>
      </c>
      <c r="H256" s="159">
        <v>2</v>
      </c>
      <c r="I256" s="160"/>
      <c r="L256" s="155"/>
      <c r="M256" s="161"/>
      <c r="N256" s="162"/>
      <c r="O256" s="162"/>
      <c r="P256" s="162"/>
      <c r="Q256" s="162"/>
      <c r="R256" s="162"/>
      <c r="S256" s="162"/>
      <c r="T256" s="163"/>
      <c r="AT256" s="157" t="s">
        <v>130</v>
      </c>
      <c r="AU256" s="157" t="s">
        <v>128</v>
      </c>
      <c r="AV256" s="13" t="s">
        <v>128</v>
      </c>
      <c r="AW256" s="13" t="s">
        <v>26</v>
      </c>
      <c r="AX256" s="13" t="s">
        <v>71</v>
      </c>
      <c r="AY256" s="157" t="s">
        <v>121</v>
      </c>
    </row>
    <row r="257" spans="1:65" s="13" customFormat="1">
      <c r="B257" s="155"/>
      <c r="D257" s="156" t="s">
        <v>130</v>
      </c>
      <c r="E257" s="157" t="s">
        <v>1</v>
      </c>
      <c r="F257" s="158" t="s">
        <v>313</v>
      </c>
      <c r="H257" s="159">
        <v>4</v>
      </c>
      <c r="I257" s="160"/>
      <c r="L257" s="155"/>
      <c r="M257" s="161"/>
      <c r="N257" s="162"/>
      <c r="O257" s="162"/>
      <c r="P257" s="162"/>
      <c r="Q257" s="162"/>
      <c r="R257" s="162"/>
      <c r="S257" s="162"/>
      <c r="T257" s="163"/>
      <c r="AT257" s="157" t="s">
        <v>130</v>
      </c>
      <c r="AU257" s="157" t="s">
        <v>128</v>
      </c>
      <c r="AV257" s="13" t="s">
        <v>128</v>
      </c>
      <c r="AW257" s="13" t="s">
        <v>26</v>
      </c>
      <c r="AX257" s="13" t="s">
        <v>71</v>
      </c>
      <c r="AY257" s="157" t="s">
        <v>121</v>
      </c>
    </row>
    <row r="258" spans="1:65" s="13" customFormat="1">
      <c r="B258" s="155"/>
      <c r="D258" s="156" t="s">
        <v>130</v>
      </c>
      <c r="E258" s="157" t="s">
        <v>1</v>
      </c>
      <c r="F258" s="158" t="s">
        <v>314</v>
      </c>
      <c r="H258" s="159">
        <v>11</v>
      </c>
      <c r="I258" s="160"/>
      <c r="L258" s="155"/>
      <c r="M258" s="161"/>
      <c r="N258" s="162"/>
      <c r="O258" s="162"/>
      <c r="P258" s="162"/>
      <c r="Q258" s="162"/>
      <c r="R258" s="162"/>
      <c r="S258" s="162"/>
      <c r="T258" s="163"/>
      <c r="AT258" s="157" t="s">
        <v>130</v>
      </c>
      <c r="AU258" s="157" t="s">
        <v>128</v>
      </c>
      <c r="AV258" s="13" t="s">
        <v>128</v>
      </c>
      <c r="AW258" s="13" t="s">
        <v>26</v>
      </c>
      <c r="AX258" s="13" t="s">
        <v>71</v>
      </c>
      <c r="AY258" s="157" t="s">
        <v>121</v>
      </c>
    </row>
    <row r="259" spans="1:65" s="14" customFormat="1">
      <c r="B259" s="164"/>
      <c r="D259" s="156" t="s">
        <v>130</v>
      </c>
      <c r="E259" s="165" t="s">
        <v>1</v>
      </c>
      <c r="F259" s="166" t="s">
        <v>157</v>
      </c>
      <c r="H259" s="167">
        <v>23</v>
      </c>
      <c r="I259" s="168"/>
      <c r="L259" s="164"/>
      <c r="M259" s="169"/>
      <c r="N259" s="170"/>
      <c r="O259" s="170"/>
      <c r="P259" s="170"/>
      <c r="Q259" s="170"/>
      <c r="R259" s="170"/>
      <c r="S259" s="170"/>
      <c r="T259" s="171"/>
      <c r="AT259" s="165" t="s">
        <v>130</v>
      </c>
      <c r="AU259" s="165" t="s">
        <v>128</v>
      </c>
      <c r="AV259" s="14" t="s">
        <v>127</v>
      </c>
      <c r="AW259" s="14" t="s">
        <v>26</v>
      </c>
      <c r="AX259" s="14" t="s">
        <v>78</v>
      </c>
      <c r="AY259" s="165" t="s">
        <v>121</v>
      </c>
    </row>
    <row r="260" spans="1:65" s="2" customFormat="1" ht="24.15" customHeight="1">
      <c r="A260" s="32"/>
      <c r="B260" s="140"/>
      <c r="C260" s="172" t="s">
        <v>315</v>
      </c>
      <c r="D260" s="172" t="s">
        <v>184</v>
      </c>
      <c r="E260" s="173" t="s">
        <v>316</v>
      </c>
      <c r="F260" s="174" t="s">
        <v>317</v>
      </c>
      <c r="G260" s="175" t="s">
        <v>267</v>
      </c>
      <c r="H260" s="176">
        <v>0.23</v>
      </c>
      <c r="I260" s="177"/>
      <c r="J260" s="176">
        <f>ROUND(I260*H260,3)</f>
        <v>0</v>
      </c>
      <c r="K260" s="178"/>
      <c r="L260" s="179"/>
      <c r="M260" s="180" t="s">
        <v>1</v>
      </c>
      <c r="N260" s="181" t="s">
        <v>37</v>
      </c>
      <c r="O260" s="58"/>
      <c r="P260" s="150">
        <f>O260*H260</f>
        <v>0</v>
      </c>
      <c r="Q260" s="150">
        <v>1.14E-2</v>
      </c>
      <c r="R260" s="150">
        <f>Q260*H260</f>
        <v>2.6220000000000002E-3</v>
      </c>
      <c r="S260" s="150">
        <v>0</v>
      </c>
      <c r="T260" s="151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2" t="s">
        <v>163</v>
      </c>
      <c r="AT260" s="152" t="s">
        <v>184</v>
      </c>
      <c r="AU260" s="152" t="s">
        <v>128</v>
      </c>
      <c r="AY260" s="17" t="s">
        <v>121</v>
      </c>
      <c r="BE260" s="153">
        <f>IF(N260="základná",J260,0)</f>
        <v>0</v>
      </c>
      <c r="BF260" s="153">
        <f>IF(N260="znížená",J260,0)</f>
        <v>0</v>
      </c>
      <c r="BG260" s="153">
        <f>IF(N260="zákl. prenesená",J260,0)</f>
        <v>0</v>
      </c>
      <c r="BH260" s="153">
        <f>IF(N260="zníž. prenesená",J260,0)</f>
        <v>0</v>
      </c>
      <c r="BI260" s="153">
        <f>IF(N260="nulová",J260,0)</f>
        <v>0</v>
      </c>
      <c r="BJ260" s="17" t="s">
        <v>128</v>
      </c>
      <c r="BK260" s="154">
        <f>ROUND(I260*H260,3)</f>
        <v>0</v>
      </c>
      <c r="BL260" s="17" t="s">
        <v>127</v>
      </c>
      <c r="BM260" s="152" t="s">
        <v>318</v>
      </c>
    </row>
    <row r="261" spans="1:65" s="13" customFormat="1">
      <c r="B261" s="155"/>
      <c r="D261" s="156" t="s">
        <v>130</v>
      </c>
      <c r="F261" s="158" t="s">
        <v>319</v>
      </c>
      <c r="H261" s="159">
        <v>0.23</v>
      </c>
      <c r="I261" s="160"/>
      <c r="L261" s="155"/>
      <c r="M261" s="161"/>
      <c r="N261" s="162"/>
      <c r="O261" s="162"/>
      <c r="P261" s="162"/>
      <c r="Q261" s="162"/>
      <c r="R261" s="162"/>
      <c r="S261" s="162"/>
      <c r="T261" s="163"/>
      <c r="AT261" s="157" t="s">
        <v>130</v>
      </c>
      <c r="AU261" s="157" t="s">
        <v>128</v>
      </c>
      <c r="AV261" s="13" t="s">
        <v>128</v>
      </c>
      <c r="AW261" s="13" t="s">
        <v>3</v>
      </c>
      <c r="AX261" s="13" t="s">
        <v>78</v>
      </c>
      <c r="AY261" s="157" t="s">
        <v>121</v>
      </c>
    </row>
    <row r="262" spans="1:65" s="2" customFormat="1" ht="37.950000000000003" customHeight="1">
      <c r="A262" s="32"/>
      <c r="B262" s="140"/>
      <c r="C262" s="141" t="s">
        <v>320</v>
      </c>
      <c r="D262" s="141" t="s">
        <v>123</v>
      </c>
      <c r="E262" s="142" t="s">
        <v>321</v>
      </c>
      <c r="F262" s="143" t="s">
        <v>322</v>
      </c>
      <c r="G262" s="144" t="s">
        <v>126</v>
      </c>
      <c r="H262" s="145">
        <v>39</v>
      </c>
      <c r="I262" s="146"/>
      <c r="J262" s="145">
        <f>ROUND(I262*H262,3)</f>
        <v>0</v>
      </c>
      <c r="K262" s="147"/>
      <c r="L262" s="33"/>
      <c r="M262" s="148" t="s">
        <v>1</v>
      </c>
      <c r="N262" s="149" t="s">
        <v>37</v>
      </c>
      <c r="O262" s="58"/>
      <c r="P262" s="150">
        <f>O262*H262</f>
        <v>0</v>
      </c>
      <c r="Q262" s="150">
        <v>8.9999999999999998E-4</v>
      </c>
      <c r="R262" s="150">
        <f>Q262*H262</f>
        <v>3.5099999999999999E-2</v>
      </c>
      <c r="S262" s="150">
        <v>0</v>
      </c>
      <c r="T262" s="151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2" t="s">
        <v>127</v>
      </c>
      <c r="AT262" s="152" t="s">
        <v>123</v>
      </c>
      <c r="AU262" s="152" t="s">
        <v>128</v>
      </c>
      <c r="AY262" s="17" t="s">
        <v>121</v>
      </c>
      <c r="BE262" s="153">
        <f>IF(N262="základná",J262,0)</f>
        <v>0</v>
      </c>
      <c r="BF262" s="153">
        <f>IF(N262="znížená",J262,0)</f>
        <v>0</v>
      </c>
      <c r="BG262" s="153">
        <f>IF(N262="zákl. prenesená",J262,0)</f>
        <v>0</v>
      </c>
      <c r="BH262" s="153">
        <f>IF(N262="zníž. prenesená",J262,0)</f>
        <v>0</v>
      </c>
      <c r="BI262" s="153">
        <f>IF(N262="nulová",J262,0)</f>
        <v>0</v>
      </c>
      <c r="BJ262" s="17" t="s">
        <v>128</v>
      </c>
      <c r="BK262" s="154">
        <f>ROUND(I262*H262,3)</f>
        <v>0</v>
      </c>
      <c r="BL262" s="17" t="s">
        <v>127</v>
      </c>
      <c r="BM262" s="152" t="s">
        <v>323</v>
      </c>
    </row>
    <row r="263" spans="1:65" s="13" customFormat="1">
      <c r="B263" s="155"/>
      <c r="D263" s="156" t="s">
        <v>130</v>
      </c>
      <c r="E263" s="157" t="s">
        <v>1</v>
      </c>
      <c r="F263" s="158" t="s">
        <v>324</v>
      </c>
      <c r="H263" s="159">
        <v>39</v>
      </c>
      <c r="I263" s="160"/>
      <c r="L263" s="155"/>
      <c r="M263" s="161"/>
      <c r="N263" s="162"/>
      <c r="O263" s="162"/>
      <c r="P263" s="162"/>
      <c r="Q263" s="162"/>
      <c r="R263" s="162"/>
      <c r="S263" s="162"/>
      <c r="T263" s="163"/>
      <c r="AT263" s="157" t="s">
        <v>130</v>
      </c>
      <c r="AU263" s="157" t="s">
        <v>128</v>
      </c>
      <c r="AV263" s="13" t="s">
        <v>128</v>
      </c>
      <c r="AW263" s="13" t="s">
        <v>26</v>
      </c>
      <c r="AX263" s="13" t="s">
        <v>78</v>
      </c>
      <c r="AY263" s="157" t="s">
        <v>121</v>
      </c>
    </row>
    <row r="264" spans="1:65" s="2" customFormat="1" ht="24.15" customHeight="1">
      <c r="A264" s="32"/>
      <c r="B264" s="140"/>
      <c r="C264" s="141" t="s">
        <v>325</v>
      </c>
      <c r="D264" s="141" t="s">
        <v>123</v>
      </c>
      <c r="E264" s="142" t="s">
        <v>326</v>
      </c>
      <c r="F264" s="143" t="s">
        <v>327</v>
      </c>
      <c r="G264" s="144" t="s">
        <v>153</v>
      </c>
      <c r="H264" s="145">
        <v>212.6</v>
      </c>
      <c r="I264" s="146"/>
      <c r="J264" s="145">
        <f>ROUND(I264*H264,3)</f>
        <v>0</v>
      </c>
      <c r="K264" s="147"/>
      <c r="L264" s="33"/>
      <c r="M264" s="148" t="s">
        <v>1</v>
      </c>
      <c r="N264" s="149" t="s">
        <v>37</v>
      </c>
      <c r="O264" s="58"/>
      <c r="P264" s="150">
        <f>O264*H264</f>
        <v>0</v>
      </c>
      <c r="Q264" s="150">
        <v>0.13758999999999999</v>
      </c>
      <c r="R264" s="150">
        <f>Q264*H264</f>
        <v>29.251633999999996</v>
      </c>
      <c r="S264" s="150">
        <v>0</v>
      </c>
      <c r="T264" s="151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2" t="s">
        <v>127</v>
      </c>
      <c r="AT264" s="152" t="s">
        <v>123</v>
      </c>
      <c r="AU264" s="152" t="s">
        <v>128</v>
      </c>
      <c r="AY264" s="17" t="s">
        <v>121</v>
      </c>
      <c r="BE264" s="153">
        <f>IF(N264="základná",J264,0)</f>
        <v>0</v>
      </c>
      <c r="BF264" s="153">
        <f>IF(N264="znížená",J264,0)</f>
        <v>0</v>
      </c>
      <c r="BG264" s="153">
        <f>IF(N264="zákl. prenesená",J264,0)</f>
        <v>0</v>
      </c>
      <c r="BH264" s="153">
        <f>IF(N264="zníž. prenesená",J264,0)</f>
        <v>0</v>
      </c>
      <c r="BI264" s="153">
        <f>IF(N264="nulová",J264,0)</f>
        <v>0</v>
      </c>
      <c r="BJ264" s="17" t="s">
        <v>128</v>
      </c>
      <c r="BK264" s="154">
        <f>ROUND(I264*H264,3)</f>
        <v>0</v>
      </c>
      <c r="BL264" s="17" t="s">
        <v>127</v>
      </c>
      <c r="BM264" s="152" t="s">
        <v>328</v>
      </c>
    </row>
    <row r="265" spans="1:65" s="13" customFormat="1">
      <c r="B265" s="155"/>
      <c r="D265" s="156" t="s">
        <v>130</v>
      </c>
      <c r="E265" s="157" t="s">
        <v>1</v>
      </c>
      <c r="F265" s="158" t="s">
        <v>329</v>
      </c>
      <c r="H265" s="159">
        <v>146.4</v>
      </c>
      <c r="I265" s="160"/>
      <c r="L265" s="155"/>
      <c r="M265" s="161"/>
      <c r="N265" s="162"/>
      <c r="O265" s="162"/>
      <c r="P265" s="162"/>
      <c r="Q265" s="162"/>
      <c r="R265" s="162"/>
      <c r="S265" s="162"/>
      <c r="T265" s="163"/>
      <c r="AT265" s="157" t="s">
        <v>130</v>
      </c>
      <c r="AU265" s="157" t="s">
        <v>128</v>
      </c>
      <c r="AV265" s="13" t="s">
        <v>128</v>
      </c>
      <c r="AW265" s="13" t="s">
        <v>26</v>
      </c>
      <c r="AX265" s="13" t="s">
        <v>71</v>
      </c>
      <c r="AY265" s="157" t="s">
        <v>121</v>
      </c>
    </row>
    <row r="266" spans="1:65" s="13" customFormat="1">
      <c r="B266" s="155"/>
      <c r="D266" s="156" t="s">
        <v>130</v>
      </c>
      <c r="E266" s="157" t="s">
        <v>1</v>
      </c>
      <c r="F266" s="158" t="s">
        <v>330</v>
      </c>
      <c r="H266" s="159">
        <v>66.2</v>
      </c>
      <c r="I266" s="160"/>
      <c r="L266" s="155"/>
      <c r="M266" s="161"/>
      <c r="N266" s="162"/>
      <c r="O266" s="162"/>
      <c r="P266" s="162"/>
      <c r="Q266" s="162"/>
      <c r="R266" s="162"/>
      <c r="S266" s="162"/>
      <c r="T266" s="163"/>
      <c r="AT266" s="157" t="s">
        <v>130</v>
      </c>
      <c r="AU266" s="157" t="s">
        <v>128</v>
      </c>
      <c r="AV266" s="13" t="s">
        <v>128</v>
      </c>
      <c r="AW266" s="13" t="s">
        <v>26</v>
      </c>
      <c r="AX266" s="13" t="s">
        <v>71</v>
      </c>
      <c r="AY266" s="157" t="s">
        <v>121</v>
      </c>
    </row>
    <row r="267" spans="1:65" s="14" customFormat="1">
      <c r="B267" s="164"/>
      <c r="D267" s="156" t="s">
        <v>130</v>
      </c>
      <c r="E267" s="165" t="s">
        <v>1</v>
      </c>
      <c r="F267" s="166" t="s">
        <v>157</v>
      </c>
      <c r="H267" s="167">
        <v>212.6</v>
      </c>
      <c r="I267" s="168"/>
      <c r="L267" s="164"/>
      <c r="M267" s="169"/>
      <c r="N267" s="170"/>
      <c r="O267" s="170"/>
      <c r="P267" s="170"/>
      <c r="Q267" s="170"/>
      <c r="R267" s="170"/>
      <c r="S267" s="170"/>
      <c r="T267" s="171"/>
      <c r="AT267" s="165" t="s">
        <v>130</v>
      </c>
      <c r="AU267" s="165" t="s">
        <v>128</v>
      </c>
      <c r="AV267" s="14" t="s">
        <v>127</v>
      </c>
      <c r="AW267" s="14" t="s">
        <v>26</v>
      </c>
      <c r="AX267" s="14" t="s">
        <v>78</v>
      </c>
      <c r="AY267" s="165" t="s">
        <v>121</v>
      </c>
    </row>
    <row r="268" spans="1:65" s="2" customFormat="1" ht="14.4" customHeight="1">
      <c r="A268" s="32"/>
      <c r="B268" s="140"/>
      <c r="C268" s="172" t="s">
        <v>331</v>
      </c>
      <c r="D268" s="172" t="s">
        <v>184</v>
      </c>
      <c r="E268" s="173" t="s">
        <v>332</v>
      </c>
      <c r="F268" s="174" t="s">
        <v>333</v>
      </c>
      <c r="G268" s="175" t="s">
        <v>153</v>
      </c>
      <c r="H268" s="176">
        <v>214.726</v>
      </c>
      <c r="I268" s="177"/>
      <c r="J268" s="176">
        <f>ROUND(I268*H268,3)</f>
        <v>0</v>
      </c>
      <c r="K268" s="178"/>
      <c r="L268" s="179"/>
      <c r="M268" s="180" t="s">
        <v>1</v>
      </c>
      <c r="N268" s="181" t="s">
        <v>37</v>
      </c>
      <c r="O268" s="58"/>
      <c r="P268" s="150">
        <f>O268*H268</f>
        <v>0</v>
      </c>
      <c r="Q268" s="150">
        <v>0.2</v>
      </c>
      <c r="R268" s="150">
        <f>Q268*H268</f>
        <v>42.9452</v>
      </c>
      <c r="S268" s="150">
        <v>0</v>
      </c>
      <c r="T268" s="151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2" t="s">
        <v>163</v>
      </c>
      <c r="AT268" s="152" t="s">
        <v>184</v>
      </c>
      <c r="AU268" s="152" t="s">
        <v>128</v>
      </c>
      <c r="AY268" s="17" t="s">
        <v>121</v>
      </c>
      <c r="BE268" s="153">
        <f>IF(N268="základná",J268,0)</f>
        <v>0</v>
      </c>
      <c r="BF268" s="153">
        <f>IF(N268="znížená",J268,0)</f>
        <v>0</v>
      </c>
      <c r="BG268" s="153">
        <f>IF(N268="zákl. prenesená",J268,0)</f>
        <v>0</v>
      </c>
      <c r="BH268" s="153">
        <f>IF(N268="zníž. prenesená",J268,0)</f>
        <v>0</v>
      </c>
      <c r="BI268" s="153">
        <f>IF(N268="nulová",J268,0)</f>
        <v>0</v>
      </c>
      <c r="BJ268" s="17" t="s">
        <v>128</v>
      </c>
      <c r="BK268" s="154">
        <f>ROUND(I268*H268,3)</f>
        <v>0</v>
      </c>
      <c r="BL268" s="17" t="s">
        <v>127</v>
      </c>
      <c r="BM268" s="152" t="s">
        <v>334</v>
      </c>
    </row>
    <row r="269" spans="1:65" s="13" customFormat="1">
      <c r="B269" s="155"/>
      <c r="D269" s="156" t="s">
        <v>130</v>
      </c>
      <c r="F269" s="158" t="s">
        <v>335</v>
      </c>
      <c r="H269" s="159">
        <v>214.726</v>
      </c>
      <c r="I269" s="160"/>
      <c r="L269" s="155"/>
      <c r="M269" s="161"/>
      <c r="N269" s="162"/>
      <c r="O269" s="162"/>
      <c r="P269" s="162"/>
      <c r="Q269" s="162"/>
      <c r="R269" s="162"/>
      <c r="S269" s="162"/>
      <c r="T269" s="163"/>
      <c r="AT269" s="157" t="s">
        <v>130</v>
      </c>
      <c r="AU269" s="157" t="s">
        <v>128</v>
      </c>
      <c r="AV269" s="13" t="s">
        <v>128</v>
      </c>
      <c r="AW269" s="13" t="s">
        <v>3</v>
      </c>
      <c r="AX269" s="13" t="s">
        <v>78</v>
      </c>
      <c r="AY269" s="157" t="s">
        <v>121</v>
      </c>
    </row>
    <row r="270" spans="1:65" s="2" customFormat="1" ht="24.15" customHeight="1">
      <c r="A270" s="32"/>
      <c r="B270" s="140"/>
      <c r="C270" s="141" t="s">
        <v>336</v>
      </c>
      <c r="D270" s="141" t="s">
        <v>123</v>
      </c>
      <c r="E270" s="142" t="s">
        <v>337</v>
      </c>
      <c r="F270" s="143" t="s">
        <v>338</v>
      </c>
      <c r="G270" s="144" t="s">
        <v>153</v>
      </c>
      <c r="H270" s="145">
        <v>322.89999999999998</v>
      </c>
      <c r="I270" s="146"/>
      <c r="J270" s="145">
        <f>ROUND(I270*H270,3)</f>
        <v>0</v>
      </c>
      <c r="K270" s="147"/>
      <c r="L270" s="33"/>
      <c r="M270" s="148" t="s">
        <v>1</v>
      </c>
      <c r="N270" s="149" t="s">
        <v>37</v>
      </c>
      <c r="O270" s="58"/>
      <c r="P270" s="150">
        <f>O270*H270</f>
        <v>0</v>
      </c>
      <c r="Q270" s="150">
        <v>0</v>
      </c>
      <c r="R270" s="150">
        <f>Q270*H270</f>
        <v>0</v>
      </c>
      <c r="S270" s="150">
        <v>0</v>
      </c>
      <c r="T270" s="151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2" t="s">
        <v>127</v>
      </c>
      <c r="AT270" s="152" t="s">
        <v>123</v>
      </c>
      <c r="AU270" s="152" t="s">
        <v>128</v>
      </c>
      <c r="AY270" s="17" t="s">
        <v>121</v>
      </c>
      <c r="BE270" s="153">
        <f>IF(N270="základná",J270,0)</f>
        <v>0</v>
      </c>
      <c r="BF270" s="153">
        <f>IF(N270="znížená",J270,0)</f>
        <v>0</v>
      </c>
      <c r="BG270" s="153">
        <f>IF(N270="zákl. prenesená",J270,0)</f>
        <v>0</v>
      </c>
      <c r="BH270" s="153">
        <f>IF(N270="zníž. prenesená",J270,0)</f>
        <v>0</v>
      </c>
      <c r="BI270" s="153">
        <f>IF(N270="nulová",J270,0)</f>
        <v>0</v>
      </c>
      <c r="BJ270" s="17" t="s">
        <v>128</v>
      </c>
      <c r="BK270" s="154">
        <f>ROUND(I270*H270,3)</f>
        <v>0</v>
      </c>
      <c r="BL270" s="17" t="s">
        <v>127</v>
      </c>
      <c r="BM270" s="152" t="s">
        <v>339</v>
      </c>
    </row>
    <row r="271" spans="1:65" s="13" customFormat="1">
      <c r="B271" s="155"/>
      <c r="D271" s="156" t="s">
        <v>130</v>
      </c>
      <c r="E271" s="157" t="s">
        <v>1</v>
      </c>
      <c r="F271" s="158" t="s">
        <v>340</v>
      </c>
      <c r="H271" s="159">
        <v>322.89999999999998</v>
      </c>
      <c r="I271" s="160"/>
      <c r="L271" s="155"/>
      <c r="M271" s="161"/>
      <c r="N271" s="162"/>
      <c r="O271" s="162"/>
      <c r="P271" s="162"/>
      <c r="Q271" s="162"/>
      <c r="R271" s="162"/>
      <c r="S271" s="162"/>
      <c r="T271" s="163"/>
      <c r="AT271" s="157" t="s">
        <v>130</v>
      </c>
      <c r="AU271" s="157" t="s">
        <v>128</v>
      </c>
      <c r="AV271" s="13" t="s">
        <v>128</v>
      </c>
      <c r="AW271" s="13" t="s">
        <v>26</v>
      </c>
      <c r="AX271" s="13" t="s">
        <v>78</v>
      </c>
      <c r="AY271" s="157" t="s">
        <v>121</v>
      </c>
    </row>
    <row r="272" spans="1:65" s="2" customFormat="1" ht="24.15" customHeight="1">
      <c r="A272" s="32"/>
      <c r="B272" s="140"/>
      <c r="C272" s="141" t="s">
        <v>341</v>
      </c>
      <c r="D272" s="141" t="s">
        <v>123</v>
      </c>
      <c r="E272" s="142" t="s">
        <v>342</v>
      </c>
      <c r="F272" s="143" t="s">
        <v>343</v>
      </c>
      <c r="G272" s="144" t="s">
        <v>267</v>
      </c>
      <c r="H272" s="145">
        <v>8</v>
      </c>
      <c r="I272" s="146"/>
      <c r="J272" s="145">
        <f>ROUND(I272*H272,3)</f>
        <v>0</v>
      </c>
      <c r="K272" s="147"/>
      <c r="L272" s="33"/>
      <c r="M272" s="148" t="s">
        <v>1</v>
      </c>
      <c r="N272" s="149" t="s">
        <v>37</v>
      </c>
      <c r="O272" s="58"/>
      <c r="P272" s="150">
        <f>O272*H272</f>
        <v>0</v>
      </c>
      <c r="Q272" s="150">
        <v>0</v>
      </c>
      <c r="R272" s="150">
        <f>Q272*H272</f>
        <v>0</v>
      </c>
      <c r="S272" s="150">
        <v>0</v>
      </c>
      <c r="T272" s="151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2" t="s">
        <v>127</v>
      </c>
      <c r="AT272" s="152" t="s">
        <v>123</v>
      </c>
      <c r="AU272" s="152" t="s">
        <v>128</v>
      </c>
      <c r="AY272" s="17" t="s">
        <v>121</v>
      </c>
      <c r="BE272" s="153">
        <f>IF(N272="základná",J272,0)</f>
        <v>0</v>
      </c>
      <c r="BF272" s="153">
        <f>IF(N272="znížená",J272,0)</f>
        <v>0</v>
      </c>
      <c r="BG272" s="153">
        <f>IF(N272="zákl. prenesená",J272,0)</f>
        <v>0</v>
      </c>
      <c r="BH272" s="153">
        <f>IF(N272="zníž. prenesená",J272,0)</f>
        <v>0</v>
      </c>
      <c r="BI272" s="153">
        <f>IF(N272="nulová",J272,0)</f>
        <v>0</v>
      </c>
      <c r="BJ272" s="17" t="s">
        <v>128</v>
      </c>
      <c r="BK272" s="154">
        <f>ROUND(I272*H272,3)</f>
        <v>0</v>
      </c>
      <c r="BL272" s="17" t="s">
        <v>127</v>
      </c>
      <c r="BM272" s="152" t="s">
        <v>344</v>
      </c>
    </row>
    <row r="273" spans="1:65" s="13" customFormat="1">
      <c r="B273" s="155"/>
      <c r="D273" s="156" t="s">
        <v>130</v>
      </c>
      <c r="E273" s="157" t="s">
        <v>1</v>
      </c>
      <c r="F273" s="158" t="s">
        <v>345</v>
      </c>
      <c r="H273" s="159">
        <v>3</v>
      </c>
      <c r="I273" s="160"/>
      <c r="L273" s="155"/>
      <c r="M273" s="161"/>
      <c r="N273" s="162"/>
      <c r="O273" s="162"/>
      <c r="P273" s="162"/>
      <c r="Q273" s="162"/>
      <c r="R273" s="162"/>
      <c r="S273" s="162"/>
      <c r="T273" s="163"/>
      <c r="AT273" s="157" t="s">
        <v>130</v>
      </c>
      <c r="AU273" s="157" t="s">
        <v>128</v>
      </c>
      <c r="AV273" s="13" t="s">
        <v>128</v>
      </c>
      <c r="AW273" s="13" t="s">
        <v>26</v>
      </c>
      <c r="AX273" s="13" t="s">
        <v>71</v>
      </c>
      <c r="AY273" s="157" t="s">
        <v>121</v>
      </c>
    </row>
    <row r="274" spans="1:65" s="13" customFormat="1">
      <c r="B274" s="155"/>
      <c r="D274" s="156" t="s">
        <v>130</v>
      </c>
      <c r="E274" s="157" t="s">
        <v>1</v>
      </c>
      <c r="F274" s="158" t="s">
        <v>346</v>
      </c>
      <c r="H274" s="159">
        <v>5</v>
      </c>
      <c r="I274" s="160"/>
      <c r="L274" s="155"/>
      <c r="M274" s="161"/>
      <c r="N274" s="162"/>
      <c r="O274" s="162"/>
      <c r="P274" s="162"/>
      <c r="Q274" s="162"/>
      <c r="R274" s="162"/>
      <c r="S274" s="162"/>
      <c r="T274" s="163"/>
      <c r="AT274" s="157" t="s">
        <v>130</v>
      </c>
      <c r="AU274" s="157" t="s">
        <v>128</v>
      </c>
      <c r="AV274" s="13" t="s">
        <v>128</v>
      </c>
      <c r="AW274" s="13" t="s">
        <v>26</v>
      </c>
      <c r="AX274" s="13" t="s">
        <v>71</v>
      </c>
      <c r="AY274" s="157" t="s">
        <v>121</v>
      </c>
    </row>
    <row r="275" spans="1:65" s="14" customFormat="1">
      <c r="B275" s="164"/>
      <c r="D275" s="156" t="s">
        <v>130</v>
      </c>
      <c r="E275" s="165" t="s">
        <v>1</v>
      </c>
      <c r="F275" s="166" t="s">
        <v>157</v>
      </c>
      <c r="H275" s="167">
        <v>8</v>
      </c>
      <c r="I275" s="168"/>
      <c r="L275" s="164"/>
      <c r="M275" s="169"/>
      <c r="N275" s="170"/>
      <c r="O275" s="170"/>
      <c r="P275" s="170"/>
      <c r="Q275" s="170"/>
      <c r="R275" s="170"/>
      <c r="S275" s="170"/>
      <c r="T275" s="171"/>
      <c r="AT275" s="165" t="s">
        <v>130</v>
      </c>
      <c r="AU275" s="165" t="s">
        <v>128</v>
      </c>
      <c r="AV275" s="14" t="s">
        <v>127</v>
      </c>
      <c r="AW275" s="14" t="s">
        <v>26</v>
      </c>
      <c r="AX275" s="14" t="s">
        <v>78</v>
      </c>
      <c r="AY275" s="165" t="s">
        <v>121</v>
      </c>
    </row>
    <row r="276" spans="1:65" s="2" customFormat="1" ht="14.4" customHeight="1">
      <c r="A276" s="32"/>
      <c r="B276" s="140"/>
      <c r="C276" s="141" t="s">
        <v>347</v>
      </c>
      <c r="D276" s="141" t="s">
        <v>123</v>
      </c>
      <c r="E276" s="142" t="s">
        <v>348</v>
      </c>
      <c r="F276" s="143" t="s">
        <v>349</v>
      </c>
      <c r="G276" s="144" t="s">
        <v>267</v>
      </c>
      <c r="H276" s="145">
        <v>1</v>
      </c>
      <c r="I276" s="146"/>
      <c r="J276" s="145">
        <f>ROUND(I276*H276,3)</f>
        <v>0</v>
      </c>
      <c r="K276" s="147"/>
      <c r="L276" s="33"/>
      <c r="M276" s="148" t="s">
        <v>1</v>
      </c>
      <c r="N276" s="149" t="s">
        <v>37</v>
      </c>
      <c r="O276" s="58"/>
      <c r="P276" s="150">
        <f>O276*H276</f>
        <v>0</v>
      </c>
      <c r="Q276" s="150">
        <v>0</v>
      </c>
      <c r="R276" s="150">
        <f>Q276*H276</f>
        <v>0</v>
      </c>
      <c r="S276" s="150">
        <v>0</v>
      </c>
      <c r="T276" s="151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2" t="s">
        <v>127</v>
      </c>
      <c r="AT276" s="152" t="s">
        <v>123</v>
      </c>
      <c r="AU276" s="152" t="s">
        <v>128</v>
      </c>
      <c r="AY276" s="17" t="s">
        <v>121</v>
      </c>
      <c r="BE276" s="153">
        <f>IF(N276="základná",J276,0)</f>
        <v>0</v>
      </c>
      <c r="BF276" s="153">
        <f>IF(N276="znížená",J276,0)</f>
        <v>0</v>
      </c>
      <c r="BG276" s="153">
        <f>IF(N276="zákl. prenesená",J276,0)</f>
        <v>0</v>
      </c>
      <c r="BH276" s="153">
        <f>IF(N276="zníž. prenesená",J276,0)</f>
        <v>0</v>
      </c>
      <c r="BI276" s="153">
        <f>IF(N276="nulová",J276,0)</f>
        <v>0</v>
      </c>
      <c r="BJ276" s="17" t="s">
        <v>128</v>
      </c>
      <c r="BK276" s="154">
        <f>ROUND(I276*H276,3)</f>
        <v>0</v>
      </c>
      <c r="BL276" s="17" t="s">
        <v>127</v>
      </c>
      <c r="BM276" s="152" t="s">
        <v>350</v>
      </c>
    </row>
    <row r="277" spans="1:65" s="13" customFormat="1">
      <c r="B277" s="155"/>
      <c r="D277" s="156" t="s">
        <v>130</v>
      </c>
      <c r="E277" s="157" t="s">
        <v>1</v>
      </c>
      <c r="F277" s="158" t="s">
        <v>269</v>
      </c>
      <c r="H277" s="159">
        <v>1</v>
      </c>
      <c r="I277" s="160"/>
      <c r="L277" s="155"/>
      <c r="M277" s="161"/>
      <c r="N277" s="162"/>
      <c r="O277" s="162"/>
      <c r="P277" s="162"/>
      <c r="Q277" s="162"/>
      <c r="R277" s="162"/>
      <c r="S277" s="162"/>
      <c r="T277" s="163"/>
      <c r="AT277" s="157" t="s">
        <v>130</v>
      </c>
      <c r="AU277" s="157" t="s">
        <v>128</v>
      </c>
      <c r="AV277" s="13" t="s">
        <v>128</v>
      </c>
      <c r="AW277" s="13" t="s">
        <v>26</v>
      </c>
      <c r="AX277" s="13" t="s">
        <v>78</v>
      </c>
      <c r="AY277" s="157" t="s">
        <v>121</v>
      </c>
    </row>
    <row r="278" spans="1:65" s="2" customFormat="1" ht="14.4" customHeight="1">
      <c r="A278" s="32"/>
      <c r="B278" s="140"/>
      <c r="C278" s="141" t="s">
        <v>351</v>
      </c>
      <c r="D278" s="141" t="s">
        <v>123</v>
      </c>
      <c r="E278" s="142" t="s">
        <v>352</v>
      </c>
      <c r="F278" s="143" t="s">
        <v>353</v>
      </c>
      <c r="G278" s="144" t="s">
        <v>267</v>
      </c>
      <c r="H278" s="145">
        <v>8</v>
      </c>
      <c r="I278" s="146"/>
      <c r="J278" s="145">
        <f>ROUND(I278*H278,3)</f>
        <v>0</v>
      </c>
      <c r="K278" s="147"/>
      <c r="L278" s="33"/>
      <c r="M278" s="148" t="s">
        <v>1</v>
      </c>
      <c r="N278" s="149" t="s">
        <v>37</v>
      </c>
      <c r="O278" s="58"/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2" t="s">
        <v>127</v>
      </c>
      <c r="AT278" s="152" t="s">
        <v>123</v>
      </c>
      <c r="AU278" s="152" t="s">
        <v>128</v>
      </c>
      <c r="AY278" s="17" t="s">
        <v>121</v>
      </c>
      <c r="BE278" s="153">
        <f>IF(N278="základná",J278,0)</f>
        <v>0</v>
      </c>
      <c r="BF278" s="153">
        <f>IF(N278="znížená",J278,0)</f>
        <v>0</v>
      </c>
      <c r="BG278" s="153">
        <f>IF(N278="zákl. prenesená",J278,0)</f>
        <v>0</v>
      </c>
      <c r="BH278" s="153">
        <f>IF(N278="zníž. prenesená",J278,0)</f>
        <v>0</v>
      </c>
      <c r="BI278" s="153">
        <f>IF(N278="nulová",J278,0)</f>
        <v>0</v>
      </c>
      <c r="BJ278" s="17" t="s">
        <v>128</v>
      </c>
      <c r="BK278" s="154">
        <f>ROUND(I278*H278,3)</f>
        <v>0</v>
      </c>
      <c r="BL278" s="17" t="s">
        <v>127</v>
      </c>
      <c r="BM278" s="152" t="s">
        <v>354</v>
      </c>
    </row>
    <row r="279" spans="1:65" s="13" customFormat="1">
      <c r="B279" s="155"/>
      <c r="D279" s="156" t="s">
        <v>130</v>
      </c>
      <c r="E279" s="157" t="s">
        <v>1</v>
      </c>
      <c r="F279" s="158" t="s">
        <v>355</v>
      </c>
      <c r="H279" s="159">
        <v>8</v>
      </c>
      <c r="I279" s="160"/>
      <c r="L279" s="155"/>
      <c r="M279" s="161"/>
      <c r="N279" s="162"/>
      <c r="O279" s="162"/>
      <c r="P279" s="162"/>
      <c r="Q279" s="162"/>
      <c r="R279" s="162"/>
      <c r="S279" s="162"/>
      <c r="T279" s="163"/>
      <c r="AT279" s="157" t="s">
        <v>130</v>
      </c>
      <c r="AU279" s="157" t="s">
        <v>128</v>
      </c>
      <c r="AV279" s="13" t="s">
        <v>128</v>
      </c>
      <c r="AW279" s="13" t="s">
        <v>26</v>
      </c>
      <c r="AX279" s="13" t="s">
        <v>78</v>
      </c>
      <c r="AY279" s="157" t="s">
        <v>121</v>
      </c>
    </row>
    <row r="280" spans="1:65" s="2" customFormat="1" ht="24.15" customHeight="1">
      <c r="A280" s="32"/>
      <c r="B280" s="140"/>
      <c r="C280" s="141" t="s">
        <v>356</v>
      </c>
      <c r="D280" s="141" t="s">
        <v>123</v>
      </c>
      <c r="E280" s="142" t="s">
        <v>357</v>
      </c>
      <c r="F280" s="143" t="s">
        <v>358</v>
      </c>
      <c r="G280" s="144" t="s">
        <v>267</v>
      </c>
      <c r="H280" s="145">
        <v>4</v>
      </c>
      <c r="I280" s="146"/>
      <c r="J280" s="145">
        <f>ROUND(I280*H280,3)</f>
        <v>0</v>
      </c>
      <c r="K280" s="147"/>
      <c r="L280" s="33"/>
      <c r="M280" s="148" t="s">
        <v>1</v>
      </c>
      <c r="N280" s="149" t="s">
        <v>37</v>
      </c>
      <c r="O280" s="58"/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2" t="s">
        <v>127</v>
      </c>
      <c r="AT280" s="152" t="s">
        <v>123</v>
      </c>
      <c r="AU280" s="152" t="s">
        <v>128</v>
      </c>
      <c r="AY280" s="17" t="s">
        <v>121</v>
      </c>
      <c r="BE280" s="153">
        <f>IF(N280="základná",J280,0)</f>
        <v>0</v>
      </c>
      <c r="BF280" s="153">
        <f>IF(N280="znížená",J280,0)</f>
        <v>0</v>
      </c>
      <c r="BG280" s="153">
        <f>IF(N280="zákl. prenesená",J280,0)</f>
        <v>0</v>
      </c>
      <c r="BH280" s="153">
        <f>IF(N280="zníž. prenesená",J280,0)</f>
        <v>0</v>
      </c>
      <c r="BI280" s="153">
        <f>IF(N280="nulová",J280,0)</f>
        <v>0</v>
      </c>
      <c r="BJ280" s="17" t="s">
        <v>128</v>
      </c>
      <c r="BK280" s="154">
        <f>ROUND(I280*H280,3)</f>
        <v>0</v>
      </c>
      <c r="BL280" s="17" t="s">
        <v>127</v>
      </c>
      <c r="BM280" s="152" t="s">
        <v>359</v>
      </c>
    </row>
    <row r="281" spans="1:65" s="13" customFormat="1">
      <c r="B281" s="155"/>
      <c r="D281" s="156" t="s">
        <v>130</v>
      </c>
      <c r="E281" s="157" t="s">
        <v>1</v>
      </c>
      <c r="F281" s="158" t="s">
        <v>360</v>
      </c>
      <c r="H281" s="159">
        <v>4</v>
      </c>
      <c r="I281" s="160"/>
      <c r="L281" s="155"/>
      <c r="M281" s="161"/>
      <c r="N281" s="162"/>
      <c r="O281" s="162"/>
      <c r="P281" s="162"/>
      <c r="Q281" s="162"/>
      <c r="R281" s="162"/>
      <c r="S281" s="162"/>
      <c r="T281" s="163"/>
      <c r="AT281" s="157" t="s">
        <v>130</v>
      </c>
      <c r="AU281" s="157" t="s">
        <v>128</v>
      </c>
      <c r="AV281" s="13" t="s">
        <v>128</v>
      </c>
      <c r="AW281" s="13" t="s">
        <v>26</v>
      </c>
      <c r="AX281" s="13" t="s">
        <v>78</v>
      </c>
      <c r="AY281" s="157" t="s">
        <v>121</v>
      </c>
    </row>
    <row r="282" spans="1:65" s="2" customFormat="1" ht="24.15" customHeight="1">
      <c r="A282" s="32"/>
      <c r="B282" s="140"/>
      <c r="C282" s="141" t="s">
        <v>361</v>
      </c>
      <c r="D282" s="141" t="s">
        <v>123</v>
      </c>
      <c r="E282" s="142" t="s">
        <v>362</v>
      </c>
      <c r="F282" s="143" t="s">
        <v>363</v>
      </c>
      <c r="G282" s="144" t="s">
        <v>267</v>
      </c>
      <c r="H282" s="145">
        <v>6</v>
      </c>
      <c r="I282" s="146"/>
      <c r="J282" s="145">
        <f>ROUND(I282*H282,3)</f>
        <v>0</v>
      </c>
      <c r="K282" s="147"/>
      <c r="L282" s="33"/>
      <c r="M282" s="148" t="s">
        <v>1</v>
      </c>
      <c r="N282" s="149" t="s">
        <v>37</v>
      </c>
      <c r="O282" s="58"/>
      <c r="P282" s="150">
        <f>O282*H282</f>
        <v>0</v>
      </c>
      <c r="Q282" s="150">
        <v>0</v>
      </c>
      <c r="R282" s="150">
        <f>Q282*H282</f>
        <v>0</v>
      </c>
      <c r="S282" s="150">
        <v>8.2000000000000003E-2</v>
      </c>
      <c r="T282" s="151">
        <f>S282*H282</f>
        <v>0.49199999999999999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2" t="s">
        <v>127</v>
      </c>
      <c r="AT282" s="152" t="s">
        <v>123</v>
      </c>
      <c r="AU282" s="152" t="s">
        <v>128</v>
      </c>
      <c r="AY282" s="17" t="s">
        <v>121</v>
      </c>
      <c r="BE282" s="153">
        <f>IF(N282="základná",J282,0)</f>
        <v>0</v>
      </c>
      <c r="BF282" s="153">
        <f>IF(N282="znížená",J282,0)</f>
        <v>0</v>
      </c>
      <c r="BG282" s="153">
        <f>IF(N282="zákl. prenesená",J282,0)</f>
        <v>0</v>
      </c>
      <c r="BH282" s="153">
        <f>IF(N282="zníž. prenesená",J282,0)</f>
        <v>0</v>
      </c>
      <c r="BI282" s="153">
        <f>IF(N282="nulová",J282,0)</f>
        <v>0</v>
      </c>
      <c r="BJ282" s="17" t="s">
        <v>128</v>
      </c>
      <c r="BK282" s="154">
        <f>ROUND(I282*H282,3)</f>
        <v>0</v>
      </c>
      <c r="BL282" s="17" t="s">
        <v>127</v>
      </c>
      <c r="BM282" s="152" t="s">
        <v>364</v>
      </c>
    </row>
    <row r="283" spans="1:65" s="13" customFormat="1">
      <c r="B283" s="155"/>
      <c r="D283" s="156" t="s">
        <v>130</v>
      </c>
      <c r="E283" s="157" t="s">
        <v>1</v>
      </c>
      <c r="F283" s="158" t="s">
        <v>365</v>
      </c>
      <c r="H283" s="159">
        <v>2</v>
      </c>
      <c r="I283" s="160"/>
      <c r="L283" s="155"/>
      <c r="M283" s="161"/>
      <c r="N283" s="162"/>
      <c r="O283" s="162"/>
      <c r="P283" s="162"/>
      <c r="Q283" s="162"/>
      <c r="R283" s="162"/>
      <c r="S283" s="162"/>
      <c r="T283" s="163"/>
      <c r="AT283" s="157" t="s">
        <v>130</v>
      </c>
      <c r="AU283" s="157" t="s">
        <v>128</v>
      </c>
      <c r="AV283" s="13" t="s">
        <v>128</v>
      </c>
      <c r="AW283" s="13" t="s">
        <v>26</v>
      </c>
      <c r="AX283" s="13" t="s">
        <v>71</v>
      </c>
      <c r="AY283" s="157" t="s">
        <v>121</v>
      </c>
    </row>
    <row r="284" spans="1:65" s="13" customFormat="1">
      <c r="B284" s="155"/>
      <c r="D284" s="156" t="s">
        <v>130</v>
      </c>
      <c r="E284" s="157" t="s">
        <v>1</v>
      </c>
      <c r="F284" s="158" t="s">
        <v>366</v>
      </c>
      <c r="H284" s="159">
        <v>4</v>
      </c>
      <c r="I284" s="160"/>
      <c r="L284" s="155"/>
      <c r="M284" s="161"/>
      <c r="N284" s="162"/>
      <c r="O284" s="162"/>
      <c r="P284" s="162"/>
      <c r="Q284" s="162"/>
      <c r="R284" s="162"/>
      <c r="S284" s="162"/>
      <c r="T284" s="163"/>
      <c r="AT284" s="157" t="s">
        <v>130</v>
      </c>
      <c r="AU284" s="157" t="s">
        <v>128</v>
      </c>
      <c r="AV284" s="13" t="s">
        <v>128</v>
      </c>
      <c r="AW284" s="13" t="s">
        <v>26</v>
      </c>
      <c r="AX284" s="13" t="s">
        <v>71</v>
      </c>
      <c r="AY284" s="157" t="s">
        <v>121</v>
      </c>
    </row>
    <row r="285" spans="1:65" s="14" customFormat="1">
      <c r="B285" s="164"/>
      <c r="D285" s="156" t="s">
        <v>130</v>
      </c>
      <c r="E285" s="165" t="s">
        <v>1</v>
      </c>
      <c r="F285" s="166" t="s">
        <v>157</v>
      </c>
      <c r="H285" s="167">
        <v>6</v>
      </c>
      <c r="I285" s="168"/>
      <c r="L285" s="164"/>
      <c r="M285" s="169"/>
      <c r="N285" s="170"/>
      <c r="O285" s="170"/>
      <c r="P285" s="170"/>
      <c r="Q285" s="170"/>
      <c r="R285" s="170"/>
      <c r="S285" s="170"/>
      <c r="T285" s="171"/>
      <c r="AT285" s="165" t="s">
        <v>130</v>
      </c>
      <c r="AU285" s="165" t="s">
        <v>128</v>
      </c>
      <c r="AV285" s="14" t="s">
        <v>127</v>
      </c>
      <c r="AW285" s="14" t="s">
        <v>26</v>
      </c>
      <c r="AX285" s="14" t="s">
        <v>78</v>
      </c>
      <c r="AY285" s="165" t="s">
        <v>121</v>
      </c>
    </row>
    <row r="286" spans="1:65" s="2" customFormat="1" ht="24.15" customHeight="1">
      <c r="A286" s="32"/>
      <c r="B286" s="140"/>
      <c r="C286" s="141" t="s">
        <v>367</v>
      </c>
      <c r="D286" s="141" t="s">
        <v>123</v>
      </c>
      <c r="E286" s="142" t="s">
        <v>368</v>
      </c>
      <c r="F286" s="143" t="s">
        <v>369</v>
      </c>
      <c r="G286" s="144" t="s">
        <v>267</v>
      </c>
      <c r="H286" s="145">
        <v>23</v>
      </c>
      <c r="I286" s="146"/>
      <c r="J286" s="145">
        <f>ROUND(I286*H286,3)</f>
        <v>0</v>
      </c>
      <c r="K286" s="147"/>
      <c r="L286" s="33"/>
      <c r="M286" s="148" t="s">
        <v>1</v>
      </c>
      <c r="N286" s="149" t="s">
        <v>37</v>
      </c>
      <c r="O286" s="58"/>
      <c r="P286" s="150">
        <f>O286*H286</f>
        <v>0</v>
      </c>
      <c r="Q286" s="150">
        <v>0</v>
      </c>
      <c r="R286" s="150">
        <f>Q286*H286</f>
        <v>0</v>
      </c>
      <c r="S286" s="150">
        <v>4.0000000000000001E-3</v>
      </c>
      <c r="T286" s="151">
        <f>S286*H286</f>
        <v>9.1999999999999998E-2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2" t="s">
        <v>127</v>
      </c>
      <c r="AT286" s="152" t="s">
        <v>123</v>
      </c>
      <c r="AU286" s="152" t="s">
        <v>128</v>
      </c>
      <c r="AY286" s="17" t="s">
        <v>121</v>
      </c>
      <c r="BE286" s="153">
        <f>IF(N286="základná",J286,0)</f>
        <v>0</v>
      </c>
      <c r="BF286" s="153">
        <f>IF(N286="znížená",J286,0)</f>
        <v>0</v>
      </c>
      <c r="BG286" s="153">
        <f>IF(N286="zákl. prenesená",J286,0)</f>
        <v>0</v>
      </c>
      <c r="BH286" s="153">
        <f>IF(N286="zníž. prenesená",J286,0)</f>
        <v>0</v>
      </c>
      <c r="BI286" s="153">
        <f>IF(N286="nulová",J286,0)</f>
        <v>0</v>
      </c>
      <c r="BJ286" s="17" t="s">
        <v>128</v>
      </c>
      <c r="BK286" s="154">
        <f>ROUND(I286*H286,3)</f>
        <v>0</v>
      </c>
      <c r="BL286" s="17" t="s">
        <v>127</v>
      </c>
      <c r="BM286" s="152" t="s">
        <v>370</v>
      </c>
    </row>
    <row r="287" spans="1:65" s="2" customFormat="1" ht="24.15" customHeight="1">
      <c r="A287" s="32"/>
      <c r="B287" s="140"/>
      <c r="C287" s="141" t="s">
        <v>371</v>
      </c>
      <c r="D287" s="141" t="s">
        <v>123</v>
      </c>
      <c r="E287" s="142" t="s">
        <v>372</v>
      </c>
      <c r="F287" s="143" t="s">
        <v>373</v>
      </c>
      <c r="G287" s="144" t="s">
        <v>267</v>
      </c>
      <c r="H287" s="145">
        <v>65</v>
      </c>
      <c r="I287" s="146"/>
      <c r="J287" s="145">
        <f>ROUND(I287*H287,3)</f>
        <v>0</v>
      </c>
      <c r="K287" s="147"/>
      <c r="L287" s="33"/>
      <c r="M287" s="148" t="s">
        <v>1</v>
      </c>
      <c r="N287" s="149" t="s">
        <v>37</v>
      </c>
      <c r="O287" s="58"/>
      <c r="P287" s="150">
        <f>O287*H287</f>
        <v>0</v>
      </c>
      <c r="Q287" s="150">
        <v>0</v>
      </c>
      <c r="R287" s="150">
        <f>Q287*H287</f>
        <v>0</v>
      </c>
      <c r="S287" s="150">
        <v>4.9000000000000002E-2</v>
      </c>
      <c r="T287" s="151">
        <f>S287*H287</f>
        <v>3.1850000000000001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2" t="s">
        <v>127</v>
      </c>
      <c r="AT287" s="152" t="s">
        <v>123</v>
      </c>
      <c r="AU287" s="152" t="s">
        <v>128</v>
      </c>
      <c r="AY287" s="17" t="s">
        <v>121</v>
      </c>
      <c r="BE287" s="153">
        <f>IF(N287="základná",J287,0)</f>
        <v>0</v>
      </c>
      <c r="BF287" s="153">
        <f>IF(N287="znížená",J287,0)</f>
        <v>0</v>
      </c>
      <c r="BG287" s="153">
        <f>IF(N287="zákl. prenesená",J287,0)</f>
        <v>0</v>
      </c>
      <c r="BH287" s="153">
        <f>IF(N287="zníž. prenesená",J287,0)</f>
        <v>0</v>
      </c>
      <c r="BI287" s="153">
        <f>IF(N287="nulová",J287,0)</f>
        <v>0</v>
      </c>
      <c r="BJ287" s="17" t="s">
        <v>128</v>
      </c>
      <c r="BK287" s="154">
        <f>ROUND(I287*H287,3)</f>
        <v>0</v>
      </c>
      <c r="BL287" s="17" t="s">
        <v>127</v>
      </c>
      <c r="BM287" s="152" t="s">
        <v>374</v>
      </c>
    </row>
    <row r="288" spans="1:65" s="13" customFormat="1">
      <c r="B288" s="155"/>
      <c r="D288" s="156" t="s">
        <v>130</v>
      </c>
      <c r="E288" s="157" t="s">
        <v>1</v>
      </c>
      <c r="F288" s="158" t="s">
        <v>375</v>
      </c>
      <c r="H288" s="159">
        <v>56</v>
      </c>
      <c r="I288" s="160"/>
      <c r="L288" s="155"/>
      <c r="M288" s="161"/>
      <c r="N288" s="162"/>
      <c r="O288" s="162"/>
      <c r="P288" s="162"/>
      <c r="Q288" s="162"/>
      <c r="R288" s="162"/>
      <c r="S288" s="162"/>
      <c r="T288" s="163"/>
      <c r="AT288" s="157" t="s">
        <v>130</v>
      </c>
      <c r="AU288" s="157" t="s">
        <v>128</v>
      </c>
      <c r="AV288" s="13" t="s">
        <v>128</v>
      </c>
      <c r="AW288" s="13" t="s">
        <v>26</v>
      </c>
      <c r="AX288" s="13" t="s">
        <v>71</v>
      </c>
      <c r="AY288" s="157" t="s">
        <v>121</v>
      </c>
    </row>
    <row r="289" spans="1:65" s="13" customFormat="1">
      <c r="B289" s="155"/>
      <c r="D289" s="156" t="s">
        <v>130</v>
      </c>
      <c r="E289" s="157" t="s">
        <v>1</v>
      </c>
      <c r="F289" s="158" t="s">
        <v>376</v>
      </c>
      <c r="H289" s="159">
        <v>9</v>
      </c>
      <c r="I289" s="160"/>
      <c r="L289" s="155"/>
      <c r="M289" s="161"/>
      <c r="N289" s="162"/>
      <c r="O289" s="162"/>
      <c r="P289" s="162"/>
      <c r="Q289" s="162"/>
      <c r="R289" s="162"/>
      <c r="S289" s="162"/>
      <c r="T289" s="163"/>
      <c r="AT289" s="157" t="s">
        <v>130</v>
      </c>
      <c r="AU289" s="157" t="s">
        <v>128</v>
      </c>
      <c r="AV289" s="13" t="s">
        <v>128</v>
      </c>
      <c r="AW289" s="13" t="s">
        <v>26</v>
      </c>
      <c r="AX289" s="13" t="s">
        <v>71</v>
      </c>
      <c r="AY289" s="157" t="s">
        <v>121</v>
      </c>
    </row>
    <row r="290" spans="1:65" s="14" customFormat="1">
      <c r="B290" s="164"/>
      <c r="D290" s="156" t="s">
        <v>130</v>
      </c>
      <c r="E290" s="165" t="s">
        <v>1</v>
      </c>
      <c r="F290" s="166" t="s">
        <v>157</v>
      </c>
      <c r="H290" s="167">
        <v>65</v>
      </c>
      <c r="I290" s="168"/>
      <c r="L290" s="164"/>
      <c r="M290" s="169"/>
      <c r="N290" s="170"/>
      <c r="O290" s="170"/>
      <c r="P290" s="170"/>
      <c r="Q290" s="170"/>
      <c r="R290" s="170"/>
      <c r="S290" s="170"/>
      <c r="T290" s="171"/>
      <c r="AT290" s="165" t="s">
        <v>130</v>
      </c>
      <c r="AU290" s="165" t="s">
        <v>128</v>
      </c>
      <c r="AV290" s="14" t="s">
        <v>127</v>
      </c>
      <c r="AW290" s="14" t="s">
        <v>26</v>
      </c>
      <c r="AX290" s="14" t="s">
        <v>78</v>
      </c>
      <c r="AY290" s="165" t="s">
        <v>121</v>
      </c>
    </row>
    <row r="291" spans="1:65" s="2" customFormat="1" ht="14.4" customHeight="1">
      <c r="A291" s="32"/>
      <c r="B291" s="140"/>
      <c r="C291" s="141" t="s">
        <v>377</v>
      </c>
      <c r="D291" s="141" t="s">
        <v>123</v>
      </c>
      <c r="E291" s="142" t="s">
        <v>378</v>
      </c>
      <c r="F291" s="143" t="s">
        <v>379</v>
      </c>
      <c r="G291" s="144" t="s">
        <v>380</v>
      </c>
      <c r="H291" s="145">
        <v>38.25</v>
      </c>
      <c r="I291" s="146"/>
      <c r="J291" s="145">
        <f>ROUND(I291*H291,3)</f>
        <v>0</v>
      </c>
      <c r="K291" s="147"/>
      <c r="L291" s="33"/>
      <c r="M291" s="148" t="s">
        <v>1</v>
      </c>
      <c r="N291" s="149" t="s">
        <v>37</v>
      </c>
      <c r="O291" s="58"/>
      <c r="P291" s="150">
        <f>O291*H291</f>
        <v>0</v>
      </c>
      <c r="Q291" s="150">
        <v>0</v>
      </c>
      <c r="R291" s="150">
        <f>Q291*H291</f>
        <v>0</v>
      </c>
      <c r="S291" s="150">
        <v>1</v>
      </c>
      <c r="T291" s="151">
        <f>S291*H291</f>
        <v>38.25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52" t="s">
        <v>127</v>
      </c>
      <c r="AT291" s="152" t="s">
        <v>123</v>
      </c>
      <c r="AU291" s="152" t="s">
        <v>128</v>
      </c>
      <c r="AY291" s="17" t="s">
        <v>121</v>
      </c>
      <c r="BE291" s="153">
        <f>IF(N291="základná",J291,0)</f>
        <v>0</v>
      </c>
      <c r="BF291" s="153">
        <f>IF(N291="znížená",J291,0)</f>
        <v>0</v>
      </c>
      <c r="BG291" s="153">
        <f>IF(N291="zákl. prenesená",J291,0)</f>
        <v>0</v>
      </c>
      <c r="BH291" s="153">
        <f>IF(N291="zníž. prenesená",J291,0)</f>
        <v>0</v>
      </c>
      <c r="BI291" s="153">
        <f>IF(N291="nulová",J291,0)</f>
        <v>0</v>
      </c>
      <c r="BJ291" s="17" t="s">
        <v>128</v>
      </c>
      <c r="BK291" s="154">
        <f>ROUND(I291*H291,3)</f>
        <v>0</v>
      </c>
      <c r="BL291" s="17" t="s">
        <v>127</v>
      </c>
      <c r="BM291" s="152" t="s">
        <v>381</v>
      </c>
    </row>
    <row r="292" spans="1:65" s="13" customFormat="1">
      <c r="B292" s="155"/>
      <c r="D292" s="156" t="s">
        <v>130</v>
      </c>
      <c r="E292" s="157" t="s">
        <v>1</v>
      </c>
      <c r="F292" s="158" t="s">
        <v>382</v>
      </c>
      <c r="H292" s="159">
        <v>29.25</v>
      </c>
      <c r="I292" s="160"/>
      <c r="L292" s="155"/>
      <c r="M292" s="161"/>
      <c r="N292" s="162"/>
      <c r="O292" s="162"/>
      <c r="P292" s="162"/>
      <c r="Q292" s="162"/>
      <c r="R292" s="162"/>
      <c r="S292" s="162"/>
      <c r="T292" s="163"/>
      <c r="AT292" s="157" t="s">
        <v>130</v>
      </c>
      <c r="AU292" s="157" t="s">
        <v>128</v>
      </c>
      <c r="AV292" s="13" t="s">
        <v>128</v>
      </c>
      <c r="AW292" s="13" t="s">
        <v>26</v>
      </c>
      <c r="AX292" s="13" t="s">
        <v>71</v>
      </c>
      <c r="AY292" s="157" t="s">
        <v>121</v>
      </c>
    </row>
    <row r="293" spans="1:65" s="13" customFormat="1">
      <c r="B293" s="155"/>
      <c r="D293" s="156" t="s">
        <v>130</v>
      </c>
      <c r="E293" s="157" t="s">
        <v>1</v>
      </c>
      <c r="F293" s="158" t="s">
        <v>383</v>
      </c>
      <c r="H293" s="159">
        <v>9</v>
      </c>
      <c r="I293" s="160"/>
      <c r="L293" s="155"/>
      <c r="M293" s="161"/>
      <c r="N293" s="162"/>
      <c r="O293" s="162"/>
      <c r="P293" s="162"/>
      <c r="Q293" s="162"/>
      <c r="R293" s="162"/>
      <c r="S293" s="162"/>
      <c r="T293" s="163"/>
      <c r="AT293" s="157" t="s">
        <v>130</v>
      </c>
      <c r="AU293" s="157" t="s">
        <v>128</v>
      </c>
      <c r="AV293" s="13" t="s">
        <v>128</v>
      </c>
      <c r="AW293" s="13" t="s">
        <v>26</v>
      </c>
      <c r="AX293" s="13" t="s">
        <v>71</v>
      </c>
      <c r="AY293" s="157" t="s">
        <v>121</v>
      </c>
    </row>
    <row r="294" spans="1:65" s="14" customFormat="1">
      <c r="B294" s="164"/>
      <c r="D294" s="156" t="s">
        <v>130</v>
      </c>
      <c r="E294" s="165" t="s">
        <v>1</v>
      </c>
      <c r="F294" s="166" t="s">
        <v>157</v>
      </c>
      <c r="H294" s="167">
        <v>38.25</v>
      </c>
      <c r="I294" s="168"/>
      <c r="L294" s="164"/>
      <c r="M294" s="169"/>
      <c r="N294" s="170"/>
      <c r="O294" s="170"/>
      <c r="P294" s="170"/>
      <c r="Q294" s="170"/>
      <c r="R294" s="170"/>
      <c r="S294" s="170"/>
      <c r="T294" s="171"/>
      <c r="AT294" s="165" t="s">
        <v>130</v>
      </c>
      <c r="AU294" s="165" t="s">
        <v>128</v>
      </c>
      <c r="AV294" s="14" t="s">
        <v>127</v>
      </c>
      <c r="AW294" s="14" t="s">
        <v>26</v>
      </c>
      <c r="AX294" s="14" t="s">
        <v>78</v>
      </c>
      <c r="AY294" s="165" t="s">
        <v>121</v>
      </c>
    </row>
    <row r="295" spans="1:65" s="2" customFormat="1" ht="24.15" customHeight="1">
      <c r="A295" s="32"/>
      <c r="B295" s="140"/>
      <c r="C295" s="141" t="s">
        <v>384</v>
      </c>
      <c r="D295" s="141" t="s">
        <v>123</v>
      </c>
      <c r="E295" s="142" t="s">
        <v>385</v>
      </c>
      <c r="F295" s="143" t="s">
        <v>386</v>
      </c>
      <c r="G295" s="144" t="s">
        <v>126</v>
      </c>
      <c r="H295" s="145">
        <v>33.26</v>
      </c>
      <c r="I295" s="146"/>
      <c r="J295" s="145">
        <f>ROUND(I295*H295,3)</f>
        <v>0</v>
      </c>
      <c r="K295" s="147"/>
      <c r="L295" s="33"/>
      <c r="M295" s="148" t="s">
        <v>1</v>
      </c>
      <c r="N295" s="149" t="s">
        <v>37</v>
      </c>
      <c r="O295" s="58"/>
      <c r="P295" s="150">
        <f>O295*H295</f>
        <v>0</v>
      </c>
      <c r="Q295" s="150">
        <v>0</v>
      </c>
      <c r="R295" s="150">
        <f>Q295*H295</f>
        <v>0</v>
      </c>
      <c r="S295" s="150">
        <v>0.16900000000000001</v>
      </c>
      <c r="T295" s="151">
        <f>S295*H295</f>
        <v>5.62094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2" t="s">
        <v>127</v>
      </c>
      <c r="AT295" s="152" t="s">
        <v>123</v>
      </c>
      <c r="AU295" s="152" t="s">
        <v>128</v>
      </c>
      <c r="AY295" s="17" t="s">
        <v>121</v>
      </c>
      <c r="BE295" s="153">
        <f>IF(N295="základná",J295,0)</f>
        <v>0</v>
      </c>
      <c r="BF295" s="153">
        <f>IF(N295="znížená",J295,0)</f>
        <v>0</v>
      </c>
      <c r="BG295" s="153">
        <f>IF(N295="zákl. prenesená",J295,0)</f>
        <v>0</v>
      </c>
      <c r="BH295" s="153">
        <f>IF(N295="zníž. prenesená",J295,0)</f>
        <v>0</v>
      </c>
      <c r="BI295" s="153">
        <f>IF(N295="nulová",J295,0)</f>
        <v>0</v>
      </c>
      <c r="BJ295" s="17" t="s">
        <v>128</v>
      </c>
      <c r="BK295" s="154">
        <f>ROUND(I295*H295,3)</f>
        <v>0</v>
      </c>
      <c r="BL295" s="17" t="s">
        <v>127</v>
      </c>
      <c r="BM295" s="152" t="s">
        <v>387</v>
      </c>
    </row>
    <row r="296" spans="1:65" s="13" customFormat="1">
      <c r="B296" s="155"/>
      <c r="D296" s="156" t="s">
        <v>130</v>
      </c>
      <c r="E296" s="157" t="s">
        <v>1</v>
      </c>
      <c r="F296" s="158" t="s">
        <v>388</v>
      </c>
      <c r="H296" s="159">
        <v>11.16</v>
      </c>
      <c r="I296" s="160"/>
      <c r="L296" s="155"/>
      <c r="M296" s="161"/>
      <c r="N296" s="162"/>
      <c r="O296" s="162"/>
      <c r="P296" s="162"/>
      <c r="Q296" s="162"/>
      <c r="R296" s="162"/>
      <c r="S296" s="162"/>
      <c r="T296" s="163"/>
      <c r="AT296" s="157" t="s">
        <v>130</v>
      </c>
      <c r="AU296" s="157" t="s">
        <v>128</v>
      </c>
      <c r="AV296" s="13" t="s">
        <v>128</v>
      </c>
      <c r="AW296" s="13" t="s">
        <v>26</v>
      </c>
      <c r="AX296" s="13" t="s">
        <v>71</v>
      </c>
      <c r="AY296" s="157" t="s">
        <v>121</v>
      </c>
    </row>
    <row r="297" spans="1:65" s="13" customFormat="1">
      <c r="B297" s="155"/>
      <c r="D297" s="156" t="s">
        <v>130</v>
      </c>
      <c r="E297" s="157" t="s">
        <v>1</v>
      </c>
      <c r="F297" s="158" t="s">
        <v>389</v>
      </c>
      <c r="H297" s="159">
        <v>22.1</v>
      </c>
      <c r="I297" s="160"/>
      <c r="L297" s="155"/>
      <c r="M297" s="161"/>
      <c r="N297" s="162"/>
      <c r="O297" s="162"/>
      <c r="P297" s="162"/>
      <c r="Q297" s="162"/>
      <c r="R297" s="162"/>
      <c r="S297" s="162"/>
      <c r="T297" s="163"/>
      <c r="AT297" s="157" t="s">
        <v>130</v>
      </c>
      <c r="AU297" s="157" t="s">
        <v>128</v>
      </c>
      <c r="AV297" s="13" t="s">
        <v>128</v>
      </c>
      <c r="AW297" s="13" t="s">
        <v>26</v>
      </c>
      <c r="AX297" s="13" t="s">
        <v>71</v>
      </c>
      <c r="AY297" s="157" t="s">
        <v>121</v>
      </c>
    </row>
    <row r="298" spans="1:65" s="14" customFormat="1">
      <c r="B298" s="164"/>
      <c r="D298" s="156" t="s">
        <v>130</v>
      </c>
      <c r="E298" s="165" t="s">
        <v>1</v>
      </c>
      <c r="F298" s="166" t="s">
        <v>157</v>
      </c>
      <c r="H298" s="167">
        <v>33.26</v>
      </c>
      <c r="I298" s="168"/>
      <c r="L298" s="164"/>
      <c r="M298" s="169"/>
      <c r="N298" s="170"/>
      <c r="O298" s="170"/>
      <c r="P298" s="170"/>
      <c r="Q298" s="170"/>
      <c r="R298" s="170"/>
      <c r="S298" s="170"/>
      <c r="T298" s="171"/>
      <c r="AT298" s="165" t="s">
        <v>130</v>
      </c>
      <c r="AU298" s="165" t="s">
        <v>128</v>
      </c>
      <c r="AV298" s="14" t="s">
        <v>127</v>
      </c>
      <c r="AW298" s="14" t="s">
        <v>26</v>
      </c>
      <c r="AX298" s="14" t="s">
        <v>78</v>
      </c>
      <c r="AY298" s="165" t="s">
        <v>121</v>
      </c>
    </row>
    <row r="299" spans="1:65" s="2" customFormat="1" ht="24.15" customHeight="1">
      <c r="A299" s="32"/>
      <c r="B299" s="140"/>
      <c r="C299" s="141" t="s">
        <v>390</v>
      </c>
      <c r="D299" s="141" t="s">
        <v>123</v>
      </c>
      <c r="E299" s="142" t="s">
        <v>391</v>
      </c>
      <c r="F299" s="143" t="s">
        <v>392</v>
      </c>
      <c r="G299" s="144" t="s">
        <v>267</v>
      </c>
      <c r="H299" s="145">
        <v>2</v>
      </c>
      <c r="I299" s="146"/>
      <c r="J299" s="145">
        <f>ROUND(I299*H299,3)</f>
        <v>0</v>
      </c>
      <c r="K299" s="147"/>
      <c r="L299" s="33"/>
      <c r="M299" s="148" t="s">
        <v>1</v>
      </c>
      <c r="N299" s="149" t="s">
        <v>37</v>
      </c>
      <c r="O299" s="58"/>
      <c r="P299" s="150">
        <f>O299*H299</f>
        <v>0</v>
      </c>
      <c r="Q299" s="150">
        <v>0</v>
      </c>
      <c r="R299" s="150">
        <f>Q299*H299</f>
        <v>0</v>
      </c>
      <c r="S299" s="150">
        <v>0.192</v>
      </c>
      <c r="T299" s="151">
        <f>S299*H299</f>
        <v>0.38400000000000001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52" t="s">
        <v>127</v>
      </c>
      <c r="AT299" s="152" t="s">
        <v>123</v>
      </c>
      <c r="AU299" s="152" t="s">
        <v>128</v>
      </c>
      <c r="AY299" s="17" t="s">
        <v>121</v>
      </c>
      <c r="BE299" s="153">
        <f>IF(N299="základná",J299,0)</f>
        <v>0</v>
      </c>
      <c r="BF299" s="153">
        <f>IF(N299="znížená",J299,0)</f>
        <v>0</v>
      </c>
      <c r="BG299" s="153">
        <f>IF(N299="zákl. prenesená",J299,0)</f>
        <v>0</v>
      </c>
      <c r="BH299" s="153">
        <f>IF(N299="zníž. prenesená",J299,0)</f>
        <v>0</v>
      </c>
      <c r="BI299" s="153">
        <f>IF(N299="nulová",J299,0)</f>
        <v>0</v>
      </c>
      <c r="BJ299" s="17" t="s">
        <v>128</v>
      </c>
      <c r="BK299" s="154">
        <f>ROUND(I299*H299,3)</f>
        <v>0</v>
      </c>
      <c r="BL299" s="17" t="s">
        <v>127</v>
      </c>
      <c r="BM299" s="152" t="s">
        <v>393</v>
      </c>
    </row>
    <row r="300" spans="1:65" s="13" customFormat="1">
      <c r="B300" s="155"/>
      <c r="D300" s="156" t="s">
        <v>130</v>
      </c>
      <c r="E300" s="157" t="s">
        <v>1</v>
      </c>
      <c r="F300" s="158" t="s">
        <v>394</v>
      </c>
      <c r="H300" s="159">
        <v>2</v>
      </c>
      <c r="I300" s="160"/>
      <c r="L300" s="155"/>
      <c r="M300" s="161"/>
      <c r="N300" s="162"/>
      <c r="O300" s="162"/>
      <c r="P300" s="162"/>
      <c r="Q300" s="162"/>
      <c r="R300" s="162"/>
      <c r="S300" s="162"/>
      <c r="T300" s="163"/>
      <c r="AT300" s="157" t="s">
        <v>130</v>
      </c>
      <c r="AU300" s="157" t="s">
        <v>128</v>
      </c>
      <c r="AV300" s="13" t="s">
        <v>128</v>
      </c>
      <c r="AW300" s="13" t="s">
        <v>26</v>
      </c>
      <c r="AX300" s="13" t="s">
        <v>78</v>
      </c>
      <c r="AY300" s="157" t="s">
        <v>121</v>
      </c>
    </row>
    <row r="301" spans="1:65" s="2" customFormat="1" ht="14.4" customHeight="1">
      <c r="A301" s="32"/>
      <c r="B301" s="140"/>
      <c r="C301" s="141" t="s">
        <v>395</v>
      </c>
      <c r="D301" s="141" t="s">
        <v>123</v>
      </c>
      <c r="E301" s="142" t="s">
        <v>396</v>
      </c>
      <c r="F301" s="143" t="s">
        <v>397</v>
      </c>
      <c r="G301" s="144" t="s">
        <v>126</v>
      </c>
      <c r="H301" s="145">
        <v>41</v>
      </c>
      <c r="I301" s="146"/>
      <c r="J301" s="145">
        <f>ROUND(I301*H301,3)</f>
        <v>0</v>
      </c>
      <c r="K301" s="147"/>
      <c r="L301" s="33"/>
      <c r="M301" s="148" t="s">
        <v>1</v>
      </c>
      <c r="N301" s="149" t="s">
        <v>37</v>
      </c>
      <c r="O301" s="58"/>
      <c r="P301" s="150">
        <f>O301*H301</f>
        <v>0</v>
      </c>
      <c r="Q301" s="150">
        <v>0</v>
      </c>
      <c r="R301" s="150">
        <f>Q301*H301</f>
        <v>0</v>
      </c>
      <c r="S301" s="150">
        <v>0</v>
      </c>
      <c r="T301" s="151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2" t="s">
        <v>127</v>
      </c>
      <c r="AT301" s="152" t="s">
        <v>123</v>
      </c>
      <c r="AU301" s="152" t="s">
        <v>128</v>
      </c>
      <c r="AY301" s="17" t="s">
        <v>121</v>
      </c>
      <c r="BE301" s="153">
        <f>IF(N301="základná",J301,0)</f>
        <v>0</v>
      </c>
      <c r="BF301" s="153">
        <f>IF(N301="znížená",J301,0)</f>
        <v>0</v>
      </c>
      <c r="BG301" s="153">
        <f>IF(N301="zákl. prenesená",J301,0)</f>
        <v>0</v>
      </c>
      <c r="BH301" s="153">
        <f>IF(N301="zníž. prenesená",J301,0)</f>
        <v>0</v>
      </c>
      <c r="BI301" s="153">
        <f>IF(N301="nulová",J301,0)</f>
        <v>0</v>
      </c>
      <c r="BJ301" s="17" t="s">
        <v>128</v>
      </c>
      <c r="BK301" s="154">
        <f>ROUND(I301*H301,3)</f>
        <v>0</v>
      </c>
      <c r="BL301" s="17" t="s">
        <v>127</v>
      </c>
      <c r="BM301" s="152" t="s">
        <v>398</v>
      </c>
    </row>
    <row r="302" spans="1:65" s="15" customFormat="1">
      <c r="B302" s="182"/>
      <c r="D302" s="156" t="s">
        <v>130</v>
      </c>
      <c r="E302" s="183" t="s">
        <v>1</v>
      </c>
      <c r="F302" s="184" t="s">
        <v>224</v>
      </c>
      <c r="H302" s="183" t="s">
        <v>1</v>
      </c>
      <c r="I302" s="185"/>
      <c r="L302" s="182"/>
      <c r="M302" s="186"/>
      <c r="N302" s="187"/>
      <c r="O302" s="187"/>
      <c r="P302" s="187"/>
      <c r="Q302" s="187"/>
      <c r="R302" s="187"/>
      <c r="S302" s="187"/>
      <c r="T302" s="188"/>
      <c r="AT302" s="183" t="s">
        <v>130</v>
      </c>
      <c r="AU302" s="183" t="s">
        <v>128</v>
      </c>
      <c r="AV302" s="15" t="s">
        <v>78</v>
      </c>
      <c r="AW302" s="15" t="s">
        <v>26</v>
      </c>
      <c r="AX302" s="15" t="s">
        <v>71</v>
      </c>
      <c r="AY302" s="183" t="s">
        <v>121</v>
      </c>
    </row>
    <row r="303" spans="1:65" s="13" customFormat="1">
      <c r="B303" s="155"/>
      <c r="D303" s="156" t="s">
        <v>130</v>
      </c>
      <c r="E303" s="157" t="s">
        <v>1</v>
      </c>
      <c r="F303" s="158" t="s">
        <v>140</v>
      </c>
      <c r="H303" s="159">
        <v>37</v>
      </c>
      <c r="I303" s="160"/>
      <c r="L303" s="155"/>
      <c r="M303" s="161"/>
      <c r="N303" s="162"/>
      <c r="O303" s="162"/>
      <c r="P303" s="162"/>
      <c r="Q303" s="162"/>
      <c r="R303" s="162"/>
      <c r="S303" s="162"/>
      <c r="T303" s="163"/>
      <c r="AT303" s="157" t="s">
        <v>130</v>
      </c>
      <c r="AU303" s="157" t="s">
        <v>128</v>
      </c>
      <c r="AV303" s="13" t="s">
        <v>128</v>
      </c>
      <c r="AW303" s="13" t="s">
        <v>26</v>
      </c>
      <c r="AX303" s="13" t="s">
        <v>71</v>
      </c>
      <c r="AY303" s="157" t="s">
        <v>121</v>
      </c>
    </row>
    <row r="304" spans="1:65" s="13" customFormat="1">
      <c r="B304" s="155"/>
      <c r="D304" s="156" t="s">
        <v>130</v>
      </c>
      <c r="E304" s="157" t="s">
        <v>1</v>
      </c>
      <c r="F304" s="158" t="s">
        <v>225</v>
      </c>
      <c r="H304" s="159">
        <v>4</v>
      </c>
      <c r="I304" s="160"/>
      <c r="L304" s="155"/>
      <c r="M304" s="161"/>
      <c r="N304" s="162"/>
      <c r="O304" s="162"/>
      <c r="P304" s="162"/>
      <c r="Q304" s="162"/>
      <c r="R304" s="162"/>
      <c r="S304" s="162"/>
      <c r="T304" s="163"/>
      <c r="AT304" s="157" t="s">
        <v>130</v>
      </c>
      <c r="AU304" s="157" t="s">
        <v>128</v>
      </c>
      <c r="AV304" s="13" t="s">
        <v>128</v>
      </c>
      <c r="AW304" s="13" t="s">
        <v>26</v>
      </c>
      <c r="AX304" s="13" t="s">
        <v>71</v>
      </c>
      <c r="AY304" s="157" t="s">
        <v>121</v>
      </c>
    </row>
    <row r="305" spans="1:65" s="14" customFormat="1">
      <c r="B305" s="164"/>
      <c r="D305" s="156" t="s">
        <v>130</v>
      </c>
      <c r="E305" s="165" t="s">
        <v>1</v>
      </c>
      <c r="F305" s="166" t="s">
        <v>157</v>
      </c>
      <c r="H305" s="167">
        <v>41</v>
      </c>
      <c r="I305" s="168"/>
      <c r="L305" s="164"/>
      <c r="M305" s="169"/>
      <c r="N305" s="170"/>
      <c r="O305" s="170"/>
      <c r="P305" s="170"/>
      <c r="Q305" s="170"/>
      <c r="R305" s="170"/>
      <c r="S305" s="170"/>
      <c r="T305" s="171"/>
      <c r="AT305" s="165" t="s">
        <v>130</v>
      </c>
      <c r="AU305" s="165" t="s">
        <v>128</v>
      </c>
      <c r="AV305" s="14" t="s">
        <v>127</v>
      </c>
      <c r="AW305" s="14" t="s">
        <v>26</v>
      </c>
      <c r="AX305" s="14" t="s">
        <v>78</v>
      </c>
      <c r="AY305" s="165" t="s">
        <v>121</v>
      </c>
    </row>
    <row r="306" spans="1:65" s="2" customFormat="1" ht="24.15" customHeight="1">
      <c r="A306" s="32"/>
      <c r="B306" s="140"/>
      <c r="C306" s="141" t="s">
        <v>399</v>
      </c>
      <c r="D306" s="141" t="s">
        <v>123</v>
      </c>
      <c r="E306" s="142" t="s">
        <v>400</v>
      </c>
      <c r="F306" s="143" t="s">
        <v>401</v>
      </c>
      <c r="G306" s="144" t="s">
        <v>380</v>
      </c>
      <c r="H306" s="145">
        <v>10.66</v>
      </c>
      <c r="I306" s="146"/>
      <c r="J306" s="145">
        <f>ROUND(I306*H306,3)</f>
        <v>0</v>
      </c>
      <c r="K306" s="147"/>
      <c r="L306" s="33"/>
      <c r="M306" s="148" t="s">
        <v>1</v>
      </c>
      <c r="N306" s="149" t="s">
        <v>37</v>
      </c>
      <c r="O306" s="58"/>
      <c r="P306" s="150">
        <f>O306*H306</f>
        <v>0</v>
      </c>
      <c r="Q306" s="150">
        <v>0</v>
      </c>
      <c r="R306" s="150">
        <f>Q306*H306</f>
        <v>0</v>
      </c>
      <c r="S306" s="150">
        <v>0</v>
      </c>
      <c r="T306" s="151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2" t="s">
        <v>127</v>
      </c>
      <c r="AT306" s="152" t="s">
        <v>123</v>
      </c>
      <c r="AU306" s="152" t="s">
        <v>128</v>
      </c>
      <c r="AY306" s="17" t="s">
        <v>121</v>
      </c>
      <c r="BE306" s="153">
        <f>IF(N306="základná",J306,0)</f>
        <v>0</v>
      </c>
      <c r="BF306" s="153">
        <f>IF(N306="znížená",J306,0)</f>
        <v>0</v>
      </c>
      <c r="BG306" s="153">
        <f>IF(N306="zákl. prenesená",J306,0)</f>
        <v>0</v>
      </c>
      <c r="BH306" s="153">
        <f>IF(N306="zníž. prenesená",J306,0)</f>
        <v>0</v>
      </c>
      <c r="BI306" s="153">
        <f>IF(N306="nulová",J306,0)</f>
        <v>0</v>
      </c>
      <c r="BJ306" s="17" t="s">
        <v>128</v>
      </c>
      <c r="BK306" s="154">
        <f>ROUND(I306*H306,3)</f>
        <v>0</v>
      </c>
      <c r="BL306" s="17" t="s">
        <v>127</v>
      </c>
      <c r="BM306" s="152" t="s">
        <v>402</v>
      </c>
    </row>
    <row r="307" spans="1:65" s="13" customFormat="1">
      <c r="B307" s="155"/>
      <c r="D307" s="156" t="s">
        <v>130</v>
      </c>
      <c r="E307" s="157" t="s">
        <v>1</v>
      </c>
      <c r="F307" s="158" t="s">
        <v>403</v>
      </c>
      <c r="H307" s="159">
        <v>9.6199999999999992</v>
      </c>
      <c r="I307" s="160"/>
      <c r="L307" s="155"/>
      <c r="M307" s="161"/>
      <c r="N307" s="162"/>
      <c r="O307" s="162"/>
      <c r="P307" s="162"/>
      <c r="Q307" s="162"/>
      <c r="R307" s="162"/>
      <c r="S307" s="162"/>
      <c r="T307" s="163"/>
      <c r="AT307" s="157" t="s">
        <v>130</v>
      </c>
      <c r="AU307" s="157" t="s">
        <v>128</v>
      </c>
      <c r="AV307" s="13" t="s">
        <v>128</v>
      </c>
      <c r="AW307" s="13" t="s">
        <v>26</v>
      </c>
      <c r="AX307" s="13" t="s">
        <v>71</v>
      </c>
      <c r="AY307" s="157" t="s">
        <v>121</v>
      </c>
    </row>
    <row r="308" spans="1:65" s="13" customFormat="1">
      <c r="B308" s="155"/>
      <c r="D308" s="156" t="s">
        <v>130</v>
      </c>
      <c r="E308" s="157" t="s">
        <v>1</v>
      </c>
      <c r="F308" s="158" t="s">
        <v>404</v>
      </c>
      <c r="H308" s="159">
        <v>1.04</v>
      </c>
      <c r="I308" s="160"/>
      <c r="L308" s="155"/>
      <c r="M308" s="161"/>
      <c r="N308" s="162"/>
      <c r="O308" s="162"/>
      <c r="P308" s="162"/>
      <c r="Q308" s="162"/>
      <c r="R308" s="162"/>
      <c r="S308" s="162"/>
      <c r="T308" s="163"/>
      <c r="AT308" s="157" t="s">
        <v>130</v>
      </c>
      <c r="AU308" s="157" t="s">
        <v>128</v>
      </c>
      <c r="AV308" s="13" t="s">
        <v>128</v>
      </c>
      <c r="AW308" s="13" t="s">
        <v>26</v>
      </c>
      <c r="AX308" s="13" t="s">
        <v>71</v>
      </c>
      <c r="AY308" s="157" t="s">
        <v>121</v>
      </c>
    </row>
    <row r="309" spans="1:65" s="14" customFormat="1">
      <c r="B309" s="164"/>
      <c r="D309" s="156" t="s">
        <v>130</v>
      </c>
      <c r="E309" s="165" t="s">
        <v>1</v>
      </c>
      <c r="F309" s="166" t="s">
        <v>157</v>
      </c>
      <c r="H309" s="167">
        <v>10.66</v>
      </c>
      <c r="I309" s="168"/>
      <c r="L309" s="164"/>
      <c r="M309" s="169"/>
      <c r="N309" s="170"/>
      <c r="O309" s="170"/>
      <c r="P309" s="170"/>
      <c r="Q309" s="170"/>
      <c r="R309" s="170"/>
      <c r="S309" s="170"/>
      <c r="T309" s="171"/>
      <c r="AT309" s="165" t="s">
        <v>130</v>
      </c>
      <c r="AU309" s="165" t="s">
        <v>128</v>
      </c>
      <c r="AV309" s="14" t="s">
        <v>127</v>
      </c>
      <c r="AW309" s="14" t="s">
        <v>26</v>
      </c>
      <c r="AX309" s="14" t="s">
        <v>78</v>
      </c>
      <c r="AY309" s="165" t="s">
        <v>121</v>
      </c>
    </row>
    <row r="310" spans="1:65" s="2" customFormat="1" ht="24.15" customHeight="1">
      <c r="A310" s="32"/>
      <c r="B310" s="140"/>
      <c r="C310" s="141" t="s">
        <v>405</v>
      </c>
      <c r="D310" s="141" t="s">
        <v>123</v>
      </c>
      <c r="E310" s="142" t="s">
        <v>406</v>
      </c>
      <c r="F310" s="143" t="s">
        <v>407</v>
      </c>
      <c r="G310" s="144" t="s">
        <v>380</v>
      </c>
      <c r="H310" s="145">
        <v>719.995</v>
      </c>
      <c r="I310" s="146"/>
      <c r="J310" s="145">
        <f>ROUND(I310*H310,3)</f>
        <v>0</v>
      </c>
      <c r="K310" s="147"/>
      <c r="L310" s="33"/>
      <c r="M310" s="148" t="s">
        <v>1</v>
      </c>
      <c r="N310" s="149" t="s">
        <v>37</v>
      </c>
      <c r="O310" s="58"/>
      <c r="P310" s="150">
        <f>O310*H310</f>
        <v>0</v>
      </c>
      <c r="Q310" s="150">
        <v>0</v>
      </c>
      <c r="R310" s="150">
        <f>Q310*H310</f>
        <v>0</v>
      </c>
      <c r="S310" s="150">
        <v>0</v>
      </c>
      <c r="T310" s="151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2" t="s">
        <v>127</v>
      </c>
      <c r="AT310" s="152" t="s">
        <v>123</v>
      </c>
      <c r="AU310" s="152" t="s">
        <v>128</v>
      </c>
      <c r="AY310" s="17" t="s">
        <v>121</v>
      </c>
      <c r="BE310" s="153">
        <f>IF(N310="základná",J310,0)</f>
        <v>0</v>
      </c>
      <c r="BF310" s="153">
        <f>IF(N310="znížená",J310,0)</f>
        <v>0</v>
      </c>
      <c r="BG310" s="153">
        <f>IF(N310="zákl. prenesená",J310,0)</f>
        <v>0</v>
      </c>
      <c r="BH310" s="153">
        <f>IF(N310="zníž. prenesená",J310,0)</f>
        <v>0</v>
      </c>
      <c r="BI310" s="153">
        <f>IF(N310="nulová",J310,0)</f>
        <v>0</v>
      </c>
      <c r="BJ310" s="17" t="s">
        <v>128</v>
      </c>
      <c r="BK310" s="154">
        <f>ROUND(I310*H310,3)</f>
        <v>0</v>
      </c>
      <c r="BL310" s="17" t="s">
        <v>127</v>
      </c>
      <c r="BM310" s="152" t="s">
        <v>408</v>
      </c>
    </row>
    <row r="311" spans="1:65" s="13" customFormat="1">
      <c r="B311" s="155"/>
      <c r="D311" s="156" t="s">
        <v>130</v>
      </c>
      <c r="E311" s="157" t="s">
        <v>1</v>
      </c>
      <c r="F311" s="158" t="s">
        <v>409</v>
      </c>
      <c r="H311" s="159">
        <v>730.65499999999997</v>
      </c>
      <c r="I311" s="160"/>
      <c r="L311" s="155"/>
      <c r="M311" s="161"/>
      <c r="N311" s="162"/>
      <c r="O311" s="162"/>
      <c r="P311" s="162"/>
      <c r="Q311" s="162"/>
      <c r="R311" s="162"/>
      <c r="S311" s="162"/>
      <c r="T311" s="163"/>
      <c r="AT311" s="157" t="s">
        <v>130</v>
      </c>
      <c r="AU311" s="157" t="s">
        <v>128</v>
      </c>
      <c r="AV311" s="13" t="s">
        <v>128</v>
      </c>
      <c r="AW311" s="13" t="s">
        <v>26</v>
      </c>
      <c r="AX311" s="13" t="s">
        <v>71</v>
      </c>
      <c r="AY311" s="157" t="s">
        <v>121</v>
      </c>
    </row>
    <row r="312" spans="1:65" s="13" customFormat="1">
      <c r="B312" s="155"/>
      <c r="D312" s="156" t="s">
        <v>130</v>
      </c>
      <c r="E312" s="157" t="s">
        <v>1</v>
      </c>
      <c r="F312" s="158" t="s">
        <v>410</v>
      </c>
      <c r="H312" s="159">
        <v>-9.6199999999999992</v>
      </c>
      <c r="I312" s="160"/>
      <c r="L312" s="155"/>
      <c r="M312" s="161"/>
      <c r="N312" s="162"/>
      <c r="O312" s="162"/>
      <c r="P312" s="162"/>
      <c r="Q312" s="162"/>
      <c r="R312" s="162"/>
      <c r="S312" s="162"/>
      <c r="T312" s="163"/>
      <c r="AT312" s="157" t="s">
        <v>130</v>
      </c>
      <c r="AU312" s="157" t="s">
        <v>128</v>
      </c>
      <c r="AV312" s="13" t="s">
        <v>128</v>
      </c>
      <c r="AW312" s="13" t="s">
        <v>26</v>
      </c>
      <c r="AX312" s="13" t="s">
        <v>71</v>
      </c>
      <c r="AY312" s="157" t="s">
        <v>121</v>
      </c>
    </row>
    <row r="313" spans="1:65" s="13" customFormat="1">
      <c r="B313" s="155"/>
      <c r="D313" s="156" t="s">
        <v>130</v>
      </c>
      <c r="E313" s="157" t="s">
        <v>1</v>
      </c>
      <c r="F313" s="158" t="s">
        <v>411</v>
      </c>
      <c r="H313" s="159">
        <v>-1.04</v>
      </c>
      <c r="I313" s="160"/>
      <c r="L313" s="155"/>
      <c r="M313" s="161"/>
      <c r="N313" s="162"/>
      <c r="O313" s="162"/>
      <c r="P313" s="162"/>
      <c r="Q313" s="162"/>
      <c r="R313" s="162"/>
      <c r="S313" s="162"/>
      <c r="T313" s="163"/>
      <c r="AT313" s="157" t="s">
        <v>130</v>
      </c>
      <c r="AU313" s="157" t="s">
        <v>128</v>
      </c>
      <c r="AV313" s="13" t="s">
        <v>128</v>
      </c>
      <c r="AW313" s="13" t="s">
        <v>26</v>
      </c>
      <c r="AX313" s="13" t="s">
        <v>71</v>
      </c>
      <c r="AY313" s="157" t="s">
        <v>121</v>
      </c>
    </row>
    <row r="314" spans="1:65" s="14" customFormat="1">
      <c r="B314" s="164"/>
      <c r="D314" s="156" t="s">
        <v>130</v>
      </c>
      <c r="E314" s="165" t="s">
        <v>1</v>
      </c>
      <c r="F314" s="166" t="s">
        <v>157</v>
      </c>
      <c r="H314" s="167">
        <v>719.995</v>
      </c>
      <c r="I314" s="168"/>
      <c r="L314" s="164"/>
      <c r="M314" s="169"/>
      <c r="N314" s="170"/>
      <c r="O314" s="170"/>
      <c r="P314" s="170"/>
      <c r="Q314" s="170"/>
      <c r="R314" s="170"/>
      <c r="S314" s="170"/>
      <c r="T314" s="171"/>
      <c r="AT314" s="165" t="s">
        <v>130</v>
      </c>
      <c r="AU314" s="165" t="s">
        <v>128</v>
      </c>
      <c r="AV314" s="14" t="s">
        <v>127</v>
      </c>
      <c r="AW314" s="14" t="s">
        <v>26</v>
      </c>
      <c r="AX314" s="14" t="s">
        <v>78</v>
      </c>
      <c r="AY314" s="165" t="s">
        <v>121</v>
      </c>
    </row>
    <row r="315" spans="1:65" s="2" customFormat="1" ht="24.15" customHeight="1">
      <c r="A315" s="32"/>
      <c r="B315" s="140"/>
      <c r="C315" s="141" t="s">
        <v>412</v>
      </c>
      <c r="D315" s="141" t="s">
        <v>123</v>
      </c>
      <c r="E315" s="142" t="s">
        <v>413</v>
      </c>
      <c r="F315" s="143" t="s">
        <v>414</v>
      </c>
      <c r="G315" s="144" t="s">
        <v>380</v>
      </c>
      <c r="H315" s="145">
        <v>24479.83</v>
      </c>
      <c r="I315" s="146"/>
      <c r="J315" s="145">
        <f>ROUND(I315*H315,3)</f>
        <v>0</v>
      </c>
      <c r="K315" s="147"/>
      <c r="L315" s="33"/>
      <c r="M315" s="148" t="s">
        <v>1</v>
      </c>
      <c r="N315" s="149" t="s">
        <v>37</v>
      </c>
      <c r="O315" s="58"/>
      <c r="P315" s="150">
        <f>O315*H315</f>
        <v>0</v>
      </c>
      <c r="Q315" s="150">
        <v>0</v>
      </c>
      <c r="R315" s="150">
        <f>Q315*H315</f>
        <v>0</v>
      </c>
      <c r="S315" s="150">
        <v>0</v>
      </c>
      <c r="T315" s="151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2" t="s">
        <v>127</v>
      </c>
      <c r="AT315" s="152" t="s">
        <v>123</v>
      </c>
      <c r="AU315" s="152" t="s">
        <v>128</v>
      </c>
      <c r="AY315" s="17" t="s">
        <v>121</v>
      </c>
      <c r="BE315" s="153">
        <f>IF(N315="základná",J315,0)</f>
        <v>0</v>
      </c>
      <c r="BF315" s="153">
        <f>IF(N315="znížená",J315,0)</f>
        <v>0</v>
      </c>
      <c r="BG315" s="153">
        <f>IF(N315="zákl. prenesená",J315,0)</f>
        <v>0</v>
      </c>
      <c r="BH315" s="153">
        <f>IF(N315="zníž. prenesená",J315,0)</f>
        <v>0</v>
      </c>
      <c r="BI315" s="153">
        <f>IF(N315="nulová",J315,0)</f>
        <v>0</v>
      </c>
      <c r="BJ315" s="17" t="s">
        <v>128</v>
      </c>
      <c r="BK315" s="154">
        <f>ROUND(I315*H315,3)</f>
        <v>0</v>
      </c>
      <c r="BL315" s="17" t="s">
        <v>127</v>
      </c>
      <c r="BM315" s="152" t="s">
        <v>415</v>
      </c>
    </row>
    <row r="316" spans="1:65" s="13" customFormat="1">
      <c r="B316" s="155"/>
      <c r="D316" s="156" t="s">
        <v>130</v>
      </c>
      <c r="E316" s="157" t="s">
        <v>1</v>
      </c>
      <c r="F316" s="158" t="s">
        <v>416</v>
      </c>
      <c r="H316" s="159">
        <v>24479.83</v>
      </c>
      <c r="I316" s="160"/>
      <c r="L316" s="155"/>
      <c r="M316" s="161"/>
      <c r="N316" s="162"/>
      <c r="O316" s="162"/>
      <c r="P316" s="162"/>
      <c r="Q316" s="162"/>
      <c r="R316" s="162"/>
      <c r="S316" s="162"/>
      <c r="T316" s="163"/>
      <c r="AT316" s="157" t="s">
        <v>130</v>
      </c>
      <c r="AU316" s="157" t="s">
        <v>128</v>
      </c>
      <c r="AV316" s="13" t="s">
        <v>128</v>
      </c>
      <c r="AW316" s="13" t="s">
        <v>26</v>
      </c>
      <c r="AX316" s="13" t="s">
        <v>71</v>
      </c>
      <c r="AY316" s="157" t="s">
        <v>121</v>
      </c>
    </row>
    <row r="317" spans="1:65" s="14" customFormat="1">
      <c r="B317" s="164"/>
      <c r="D317" s="156" t="s">
        <v>130</v>
      </c>
      <c r="E317" s="165" t="s">
        <v>1</v>
      </c>
      <c r="F317" s="166" t="s">
        <v>157</v>
      </c>
      <c r="H317" s="167">
        <v>24479.83</v>
      </c>
      <c r="I317" s="168"/>
      <c r="L317" s="164"/>
      <c r="M317" s="169"/>
      <c r="N317" s="170"/>
      <c r="O317" s="170"/>
      <c r="P317" s="170"/>
      <c r="Q317" s="170"/>
      <c r="R317" s="170"/>
      <c r="S317" s="170"/>
      <c r="T317" s="171"/>
      <c r="AT317" s="165" t="s">
        <v>130</v>
      </c>
      <c r="AU317" s="165" t="s">
        <v>128</v>
      </c>
      <c r="AV317" s="14" t="s">
        <v>127</v>
      </c>
      <c r="AW317" s="14" t="s">
        <v>26</v>
      </c>
      <c r="AX317" s="14" t="s">
        <v>78</v>
      </c>
      <c r="AY317" s="165" t="s">
        <v>121</v>
      </c>
    </row>
    <row r="318" spans="1:65" s="2" customFormat="1" ht="24.15" customHeight="1">
      <c r="A318" s="32"/>
      <c r="B318" s="140"/>
      <c r="C318" s="141" t="s">
        <v>417</v>
      </c>
      <c r="D318" s="141" t="s">
        <v>123</v>
      </c>
      <c r="E318" s="142" t="s">
        <v>418</v>
      </c>
      <c r="F318" s="143" t="s">
        <v>419</v>
      </c>
      <c r="G318" s="144" t="s">
        <v>380</v>
      </c>
      <c r="H318" s="145">
        <v>719.995</v>
      </c>
      <c r="I318" s="146"/>
      <c r="J318" s="145">
        <f>ROUND(I318*H318,3)</f>
        <v>0</v>
      </c>
      <c r="K318" s="147"/>
      <c r="L318" s="33"/>
      <c r="M318" s="148" t="s">
        <v>1</v>
      </c>
      <c r="N318" s="149" t="s">
        <v>37</v>
      </c>
      <c r="O318" s="58"/>
      <c r="P318" s="150">
        <f>O318*H318</f>
        <v>0</v>
      </c>
      <c r="Q318" s="150">
        <v>0</v>
      </c>
      <c r="R318" s="150">
        <f>Q318*H318</f>
        <v>0</v>
      </c>
      <c r="S318" s="150">
        <v>0</v>
      </c>
      <c r="T318" s="151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2" t="s">
        <v>127</v>
      </c>
      <c r="AT318" s="152" t="s">
        <v>123</v>
      </c>
      <c r="AU318" s="152" t="s">
        <v>128</v>
      </c>
      <c r="AY318" s="17" t="s">
        <v>121</v>
      </c>
      <c r="BE318" s="153">
        <f>IF(N318="základná",J318,0)</f>
        <v>0</v>
      </c>
      <c r="BF318" s="153">
        <f>IF(N318="znížená",J318,0)</f>
        <v>0</v>
      </c>
      <c r="BG318" s="153">
        <f>IF(N318="zákl. prenesená",J318,0)</f>
        <v>0</v>
      </c>
      <c r="BH318" s="153">
        <f>IF(N318="zníž. prenesená",J318,0)</f>
        <v>0</v>
      </c>
      <c r="BI318" s="153">
        <f>IF(N318="nulová",J318,0)</f>
        <v>0</v>
      </c>
      <c r="BJ318" s="17" t="s">
        <v>128</v>
      </c>
      <c r="BK318" s="154">
        <f>ROUND(I318*H318,3)</f>
        <v>0</v>
      </c>
      <c r="BL318" s="17" t="s">
        <v>127</v>
      </c>
      <c r="BM318" s="152" t="s">
        <v>420</v>
      </c>
    </row>
    <row r="319" spans="1:65" s="13" customFormat="1">
      <c r="B319" s="155"/>
      <c r="D319" s="156" t="s">
        <v>130</v>
      </c>
      <c r="E319" s="157" t="s">
        <v>1</v>
      </c>
      <c r="F319" s="158" t="s">
        <v>409</v>
      </c>
      <c r="H319" s="159">
        <v>730.65499999999997</v>
      </c>
      <c r="I319" s="160"/>
      <c r="L319" s="155"/>
      <c r="M319" s="161"/>
      <c r="N319" s="162"/>
      <c r="O319" s="162"/>
      <c r="P319" s="162"/>
      <c r="Q319" s="162"/>
      <c r="R319" s="162"/>
      <c r="S319" s="162"/>
      <c r="T319" s="163"/>
      <c r="AT319" s="157" t="s">
        <v>130</v>
      </c>
      <c r="AU319" s="157" t="s">
        <v>128</v>
      </c>
      <c r="AV319" s="13" t="s">
        <v>128</v>
      </c>
      <c r="AW319" s="13" t="s">
        <v>26</v>
      </c>
      <c r="AX319" s="13" t="s">
        <v>71</v>
      </c>
      <c r="AY319" s="157" t="s">
        <v>121</v>
      </c>
    </row>
    <row r="320" spans="1:65" s="13" customFormat="1">
      <c r="B320" s="155"/>
      <c r="D320" s="156" t="s">
        <v>130</v>
      </c>
      <c r="E320" s="157" t="s">
        <v>1</v>
      </c>
      <c r="F320" s="158" t="s">
        <v>410</v>
      </c>
      <c r="H320" s="159">
        <v>-9.6199999999999992</v>
      </c>
      <c r="I320" s="160"/>
      <c r="L320" s="155"/>
      <c r="M320" s="161"/>
      <c r="N320" s="162"/>
      <c r="O320" s="162"/>
      <c r="P320" s="162"/>
      <c r="Q320" s="162"/>
      <c r="R320" s="162"/>
      <c r="S320" s="162"/>
      <c r="T320" s="163"/>
      <c r="AT320" s="157" t="s">
        <v>130</v>
      </c>
      <c r="AU320" s="157" t="s">
        <v>128</v>
      </c>
      <c r="AV320" s="13" t="s">
        <v>128</v>
      </c>
      <c r="AW320" s="13" t="s">
        <v>26</v>
      </c>
      <c r="AX320" s="13" t="s">
        <v>71</v>
      </c>
      <c r="AY320" s="157" t="s">
        <v>121</v>
      </c>
    </row>
    <row r="321" spans="1:65" s="13" customFormat="1">
      <c r="B321" s="155"/>
      <c r="D321" s="156" t="s">
        <v>130</v>
      </c>
      <c r="E321" s="157" t="s">
        <v>1</v>
      </c>
      <c r="F321" s="158" t="s">
        <v>421</v>
      </c>
      <c r="H321" s="159">
        <v>-1.04</v>
      </c>
      <c r="I321" s="160"/>
      <c r="L321" s="155"/>
      <c r="M321" s="161"/>
      <c r="N321" s="162"/>
      <c r="O321" s="162"/>
      <c r="P321" s="162"/>
      <c r="Q321" s="162"/>
      <c r="R321" s="162"/>
      <c r="S321" s="162"/>
      <c r="T321" s="163"/>
      <c r="AT321" s="157" t="s">
        <v>130</v>
      </c>
      <c r="AU321" s="157" t="s">
        <v>128</v>
      </c>
      <c r="AV321" s="13" t="s">
        <v>128</v>
      </c>
      <c r="AW321" s="13" t="s">
        <v>26</v>
      </c>
      <c r="AX321" s="13" t="s">
        <v>71</v>
      </c>
      <c r="AY321" s="157" t="s">
        <v>121</v>
      </c>
    </row>
    <row r="322" spans="1:65" s="14" customFormat="1">
      <c r="B322" s="164"/>
      <c r="D322" s="156" t="s">
        <v>130</v>
      </c>
      <c r="E322" s="165" t="s">
        <v>1</v>
      </c>
      <c r="F322" s="166" t="s">
        <v>157</v>
      </c>
      <c r="H322" s="167">
        <v>719.995</v>
      </c>
      <c r="I322" s="168"/>
      <c r="L322" s="164"/>
      <c r="M322" s="169"/>
      <c r="N322" s="170"/>
      <c r="O322" s="170"/>
      <c r="P322" s="170"/>
      <c r="Q322" s="170"/>
      <c r="R322" s="170"/>
      <c r="S322" s="170"/>
      <c r="T322" s="171"/>
      <c r="AT322" s="165" t="s">
        <v>130</v>
      </c>
      <c r="AU322" s="165" t="s">
        <v>128</v>
      </c>
      <c r="AV322" s="14" t="s">
        <v>127</v>
      </c>
      <c r="AW322" s="14" t="s">
        <v>26</v>
      </c>
      <c r="AX322" s="14" t="s">
        <v>78</v>
      </c>
      <c r="AY322" s="165" t="s">
        <v>121</v>
      </c>
    </row>
    <row r="323" spans="1:65" s="2" customFormat="1" ht="24.15" customHeight="1">
      <c r="A323" s="32"/>
      <c r="B323" s="140"/>
      <c r="C323" s="141" t="s">
        <v>422</v>
      </c>
      <c r="D323" s="141" t="s">
        <v>123</v>
      </c>
      <c r="E323" s="142" t="s">
        <v>423</v>
      </c>
      <c r="F323" s="143" t="s">
        <v>424</v>
      </c>
      <c r="G323" s="144" t="s">
        <v>380</v>
      </c>
      <c r="H323" s="145">
        <v>559.05600000000004</v>
      </c>
      <c r="I323" s="146"/>
      <c r="J323" s="145">
        <f>ROUND(I323*H323,3)</f>
        <v>0</v>
      </c>
      <c r="K323" s="147"/>
      <c r="L323" s="33"/>
      <c r="M323" s="148" t="s">
        <v>1</v>
      </c>
      <c r="N323" s="149" t="s">
        <v>37</v>
      </c>
      <c r="O323" s="58"/>
      <c r="P323" s="150">
        <f>O323*H323</f>
        <v>0</v>
      </c>
      <c r="Q323" s="150">
        <v>0</v>
      </c>
      <c r="R323" s="150">
        <f>Q323*H323</f>
        <v>0</v>
      </c>
      <c r="S323" s="150">
        <v>0</v>
      </c>
      <c r="T323" s="151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2" t="s">
        <v>127</v>
      </c>
      <c r="AT323" s="152" t="s">
        <v>123</v>
      </c>
      <c r="AU323" s="152" t="s">
        <v>128</v>
      </c>
      <c r="AY323" s="17" t="s">
        <v>121</v>
      </c>
      <c r="BE323" s="153">
        <f>IF(N323="základná",J323,0)</f>
        <v>0</v>
      </c>
      <c r="BF323" s="153">
        <f>IF(N323="znížená",J323,0)</f>
        <v>0</v>
      </c>
      <c r="BG323" s="153">
        <f>IF(N323="zákl. prenesená",J323,0)</f>
        <v>0</v>
      </c>
      <c r="BH323" s="153">
        <f>IF(N323="zníž. prenesená",J323,0)</f>
        <v>0</v>
      </c>
      <c r="BI323" s="153">
        <f>IF(N323="nulová",J323,0)</f>
        <v>0</v>
      </c>
      <c r="BJ323" s="17" t="s">
        <v>128</v>
      </c>
      <c r="BK323" s="154">
        <f>ROUND(I323*H323,3)</f>
        <v>0</v>
      </c>
      <c r="BL323" s="17" t="s">
        <v>127</v>
      </c>
      <c r="BM323" s="152" t="s">
        <v>425</v>
      </c>
    </row>
    <row r="324" spans="1:65" s="13" customFormat="1">
      <c r="B324" s="155"/>
      <c r="D324" s="156" t="s">
        <v>130</v>
      </c>
      <c r="E324" s="157" t="s">
        <v>1</v>
      </c>
      <c r="F324" s="158" t="s">
        <v>409</v>
      </c>
      <c r="H324" s="159">
        <v>730.65499999999997</v>
      </c>
      <c r="I324" s="160"/>
      <c r="L324" s="155"/>
      <c r="M324" s="161"/>
      <c r="N324" s="162"/>
      <c r="O324" s="162"/>
      <c r="P324" s="162"/>
      <c r="Q324" s="162"/>
      <c r="R324" s="162"/>
      <c r="S324" s="162"/>
      <c r="T324" s="163"/>
      <c r="AT324" s="157" t="s">
        <v>130</v>
      </c>
      <c r="AU324" s="157" t="s">
        <v>128</v>
      </c>
      <c r="AV324" s="13" t="s">
        <v>128</v>
      </c>
      <c r="AW324" s="13" t="s">
        <v>26</v>
      </c>
      <c r="AX324" s="13" t="s">
        <v>71</v>
      </c>
      <c r="AY324" s="157" t="s">
        <v>121</v>
      </c>
    </row>
    <row r="325" spans="1:65" s="13" customFormat="1">
      <c r="B325" s="155"/>
      <c r="D325" s="156" t="s">
        <v>130</v>
      </c>
      <c r="E325" s="157" t="s">
        <v>1</v>
      </c>
      <c r="F325" s="158" t="s">
        <v>410</v>
      </c>
      <c r="H325" s="159">
        <v>-9.6199999999999992</v>
      </c>
      <c r="I325" s="160"/>
      <c r="L325" s="155"/>
      <c r="M325" s="161"/>
      <c r="N325" s="162"/>
      <c r="O325" s="162"/>
      <c r="P325" s="162"/>
      <c r="Q325" s="162"/>
      <c r="R325" s="162"/>
      <c r="S325" s="162"/>
      <c r="T325" s="163"/>
      <c r="AT325" s="157" t="s">
        <v>130</v>
      </c>
      <c r="AU325" s="157" t="s">
        <v>128</v>
      </c>
      <c r="AV325" s="13" t="s">
        <v>128</v>
      </c>
      <c r="AW325" s="13" t="s">
        <v>26</v>
      </c>
      <c r="AX325" s="13" t="s">
        <v>71</v>
      </c>
      <c r="AY325" s="157" t="s">
        <v>121</v>
      </c>
    </row>
    <row r="326" spans="1:65" s="13" customFormat="1">
      <c r="B326" s="155"/>
      <c r="D326" s="156" t="s">
        <v>130</v>
      </c>
      <c r="E326" s="157" t="s">
        <v>1</v>
      </c>
      <c r="F326" s="158" t="s">
        <v>426</v>
      </c>
      <c r="H326" s="159">
        <v>-26</v>
      </c>
      <c r="I326" s="160"/>
      <c r="L326" s="155"/>
      <c r="M326" s="161"/>
      <c r="N326" s="162"/>
      <c r="O326" s="162"/>
      <c r="P326" s="162"/>
      <c r="Q326" s="162"/>
      <c r="R326" s="162"/>
      <c r="S326" s="162"/>
      <c r="T326" s="163"/>
      <c r="AT326" s="157" t="s">
        <v>130</v>
      </c>
      <c r="AU326" s="157" t="s">
        <v>128</v>
      </c>
      <c r="AV326" s="13" t="s">
        <v>128</v>
      </c>
      <c r="AW326" s="13" t="s">
        <v>26</v>
      </c>
      <c r="AX326" s="13" t="s">
        <v>71</v>
      </c>
      <c r="AY326" s="157" t="s">
        <v>121</v>
      </c>
    </row>
    <row r="327" spans="1:65" s="13" customFormat="1">
      <c r="B327" s="155"/>
      <c r="D327" s="156" t="s">
        <v>130</v>
      </c>
      <c r="E327" s="157" t="s">
        <v>1</v>
      </c>
      <c r="F327" s="158" t="s">
        <v>427</v>
      </c>
      <c r="H327" s="159">
        <v>-126.935</v>
      </c>
      <c r="I327" s="160"/>
      <c r="L327" s="155"/>
      <c r="M327" s="161"/>
      <c r="N327" s="162"/>
      <c r="O327" s="162"/>
      <c r="P327" s="162"/>
      <c r="Q327" s="162"/>
      <c r="R327" s="162"/>
      <c r="S327" s="162"/>
      <c r="T327" s="163"/>
      <c r="AT327" s="157" t="s">
        <v>130</v>
      </c>
      <c r="AU327" s="157" t="s">
        <v>128</v>
      </c>
      <c r="AV327" s="13" t="s">
        <v>128</v>
      </c>
      <c r="AW327" s="13" t="s">
        <v>26</v>
      </c>
      <c r="AX327" s="13" t="s">
        <v>71</v>
      </c>
      <c r="AY327" s="157" t="s">
        <v>121</v>
      </c>
    </row>
    <row r="328" spans="1:65" s="13" customFormat="1">
      <c r="B328" s="155"/>
      <c r="D328" s="156" t="s">
        <v>130</v>
      </c>
      <c r="E328" s="157" t="s">
        <v>1</v>
      </c>
      <c r="F328" s="158" t="s">
        <v>428</v>
      </c>
      <c r="H328" s="159">
        <v>-9.0440000000000005</v>
      </c>
      <c r="I328" s="160"/>
      <c r="L328" s="155"/>
      <c r="M328" s="161"/>
      <c r="N328" s="162"/>
      <c r="O328" s="162"/>
      <c r="P328" s="162"/>
      <c r="Q328" s="162"/>
      <c r="R328" s="162"/>
      <c r="S328" s="162"/>
      <c r="T328" s="163"/>
      <c r="AT328" s="157" t="s">
        <v>130</v>
      </c>
      <c r="AU328" s="157" t="s">
        <v>128</v>
      </c>
      <c r="AV328" s="13" t="s">
        <v>128</v>
      </c>
      <c r="AW328" s="13" t="s">
        <v>26</v>
      </c>
      <c r="AX328" s="13" t="s">
        <v>71</v>
      </c>
      <c r="AY328" s="157" t="s">
        <v>121</v>
      </c>
    </row>
    <row r="329" spans="1:65" s="14" customFormat="1">
      <c r="B329" s="164"/>
      <c r="D329" s="156" t="s">
        <v>130</v>
      </c>
      <c r="E329" s="165" t="s">
        <v>1</v>
      </c>
      <c r="F329" s="166" t="s">
        <v>157</v>
      </c>
      <c r="H329" s="167">
        <v>559.05600000000004</v>
      </c>
      <c r="I329" s="168"/>
      <c r="L329" s="164"/>
      <c r="M329" s="169"/>
      <c r="N329" s="170"/>
      <c r="O329" s="170"/>
      <c r="P329" s="170"/>
      <c r="Q329" s="170"/>
      <c r="R329" s="170"/>
      <c r="S329" s="170"/>
      <c r="T329" s="171"/>
      <c r="AT329" s="165" t="s">
        <v>130</v>
      </c>
      <c r="AU329" s="165" t="s">
        <v>128</v>
      </c>
      <c r="AV329" s="14" t="s">
        <v>127</v>
      </c>
      <c r="AW329" s="14" t="s">
        <v>26</v>
      </c>
      <c r="AX329" s="14" t="s">
        <v>78</v>
      </c>
      <c r="AY329" s="165" t="s">
        <v>121</v>
      </c>
    </row>
    <row r="330" spans="1:65" s="2" customFormat="1" ht="14.4" customHeight="1">
      <c r="A330" s="32"/>
      <c r="B330" s="140"/>
      <c r="C330" s="141" t="s">
        <v>429</v>
      </c>
      <c r="D330" s="141" t="s">
        <v>123</v>
      </c>
      <c r="E330" s="142" t="s">
        <v>430</v>
      </c>
      <c r="F330" s="143" t="s">
        <v>431</v>
      </c>
      <c r="G330" s="144" t="s">
        <v>380</v>
      </c>
      <c r="H330" s="145">
        <v>26</v>
      </c>
      <c r="I330" s="146"/>
      <c r="J330" s="145">
        <f>ROUND(I330*H330,3)</f>
        <v>0</v>
      </c>
      <c r="K330" s="147"/>
      <c r="L330" s="33"/>
      <c r="M330" s="148" t="s">
        <v>1</v>
      </c>
      <c r="N330" s="149" t="s">
        <v>37</v>
      </c>
      <c r="O330" s="58"/>
      <c r="P330" s="150">
        <f>O330*H330</f>
        <v>0</v>
      </c>
      <c r="Q330" s="150">
        <v>0</v>
      </c>
      <c r="R330" s="150">
        <f>Q330*H330</f>
        <v>0</v>
      </c>
      <c r="S330" s="150">
        <v>0</v>
      </c>
      <c r="T330" s="151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2" t="s">
        <v>127</v>
      </c>
      <c r="AT330" s="152" t="s">
        <v>123</v>
      </c>
      <c r="AU330" s="152" t="s">
        <v>128</v>
      </c>
      <c r="AY330" s="17" t="s">
        <v>121</v>
      </c>
      <c r="BE330" s="153">
        <f>IF(N330="základná",J330,0)</f>
        <v>0</v>
      </c>
      <c r="BF330" s="153">
        <f>IF(N330="znížená",J330,0)</f>
        <v>0</v>
      </c>
      <c r="BG330" s="153">
        <f>IF(N330="zákl. prenesená",J330,0)</f>
        <v>0</v>
      </c>
      <c r="BH330" s="153">
        <f>IF(N330="zníž. prenesená",J330,0)</f>
        <v>0</v>
      </c>
      <c r="BI330" s="153">
        <f>IF(N330="nulová",J330,0)</f>
        <v>0</v>
      </c>
      <c r="BJ330" s="17" t="s">
        <v>128</v>
      </c>
      <c r="BK330" s="154">
        <f>ROUND(I330*H330,3)</f>
        <v>0</v>
      </c>
      <c r="BL330" s="17" t="s">
        <v>127</v>
      </c>
      <c r="BM330" s="152" t="s">
        <v>432</v>
      </c>
    </row>
    <row r="331" spans="1:65" s="13" customFormat="1">
      <c r="B331" s="155"/>
      <c r="D331" s="156" t="s">
        <v>130</v>
      </c>
      <c r="E331" s="157" t="s">
        <v>1</v>
      </c>
      <c r="F331" s="158" t="s">
        <v>433</v>
      </c>
      <c r="H331" s="159">
        <v>20</v>
      </c>
      <c r="I331" s="160"/>
      <c r="L331" s="155"/>
      <c r="M331" s="161"/>
      <c r="N331" s="162"/>
      <c r="O331" s="162"/>
      <c r="P331" s="162"/>
      <c r="Q331" s="162"/>
      <c r="R331" s="162"/>
      <c r="S331" s="162"/>
      <c r="T331" s="163"/>
      <c r="AT331" s="157" t="s">
        <v>130</v>
      </c>
      <c r="AU331" s="157" t="s">
        <v>128</v>
      </c>
      <c r="AV331" s="13" t="s">
        <v>128</v>
      </c>
      <c r="AW331" s="13" t="s">
        <v>26</v>
      </c>
      <c r="AX331" s="13" t="s">
        <v>71</v>
      </c>
      <c r="AY331" s="157" t="s">
        <v>121</v>
      </c>
    </row>
    <row r="332" spans="1:65" s="13" customFormat="1">
      <c r="B332" s="155"/>
      <c r="D332" s="156" t="s">
        <v>130</v>
      </c>
      <c r="E332" s="157" t="s">
        <v>1</v>
      </c>
      <c r="F332" s="158" t="s">
        <v>434</v>
      </c>
      <c r="H332" s="159">
        <v>6</v>
      </c>
      <c r="I332" s="160"/>
      <c r="L332" s="155"/>
      <c r="M332" s="161"/>
      <c r="N332" s="162"/>
      <c r="O332" s="162"/>
      <c r="P332" s="162"/>
      <c r="Q332" s="162"/>
      <c r="R332" s="162"/>
      <c r="S332" s="162"/>
      <c r="T332" s="163"/>
      <c r="AT332" s="157" t="s">
        <v>130</v>
      </c>
      <c r="AU332" s="157" t="s">
        <v>128</v>
      </c>
      <c r="AV332" s="13" t="s">
        <v>128</v>
      </c>
      <c r="AW332" s="13" t="s">
        <v>26</v>
      </c>
      <c r="AX332" s="13" t="s">
        <v>71</v>
      </c>
      <c r="AY332" s="157" t="s">
        <v>121</v>
      </c>
    </row>
    <row r="333" spans="1:65" s="14" customFormat="1">
      <c r="B333" s="164"/>
      <c r="D333" s="156" t="s">
        <v>130</v>
      </c>
      <c r="E333" s="165" t="s">
        <v>1</v>
      </c>
      <c r="F333" s="166" t="s">
        <v>157</v>
      </c>
      <c r="H333" s="167">
        <v>26</v>
      </c>
      <c r="I333" s="168"/>
      <c r="L333" s="164"/>
      <c r="M333" s="169"/>
      <c r="N333" s="170"/>
      <c r="O333" s="170"/>
      <c r="P333" s="170"/>
      <c r="Q333" s="170"/>
      <c r="R333" s="170"/>
      <c r="S333" s="170"/>
      <c r="T333" s="171"/>
      <c r="AT333" s="165" t="s">
        <v>130</v>
      </c>
      <c r="AU333" s="165" t="s">
        <v>128</v>
      </c>
      <c r="AV333" s="14" t="s">
        <v>127</v>
      </c>
      <c r="AW333" s="14" t="s">
        <v>26</v>
      </c>
      <c r="AX333" s="14" t="s">
        <v>78</v>
      </c>
      <c r="AY333" s="165" t="s">
        <v>121</v>
      </c>
    </row>
    <row r="334" spans="1:65" s="2" customFormat="1" ht="24.15" customHeight="1">
      <c r="A334" s="32"/>
      <c r="B334" s="140"/>
      <c r="C334" s="141" t="s">
        <v>435</v>
      </c>
      <c r="D334" s="141" t="s">
        <v>123</v>
      </c>
      <c r="E334" s="142" t="s">
        <v>436</v>
      </c>
      <c r="F334" s="143" t="s">
        <v>437</v>
      </c>
      <c r="G334" s="144" t="s">
        <v>380</v>
      </c>
      <c r="H334" s="145">
        <v>126.935</v>
      </c>
      <c r="I334" s="146"/>
      <c r="J334" s="145">
        <f>ROUND(I334*H334,3)</f>
        <v>0</v>
      </c>
      <c r="K334" s="147"/>
      <c r="L334" s="33"/>
      <c r="M334" s="148" t="s">
        <v>1</v>
      </c>
      <c r="N334" s="149" t="s">
        <v>37</v>
      </c>
      <c r="O334" s="58"/>
      <c r="P334" s="150">
        <f>O334*H334</f>
        <v>0</v>
      </c>
      <c r="Q334" s="150">
        <v>0</v>
      </c>
      <c r="R334" s="150">
        <f>Q334*H334</f>
        <v>0</v>
      </c>
      <c r="S334" s="150">
        <v>0</v>
      </c>
      <c r="T334" s="151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2" t="s">
        <v>127</v>
      </c>
      <c r="AT334" s="152" t="s">
        <v>123</v>
      </c>
      <c r="AU334" s="152" t="s">
        <v>128</v>
      </c>
      <c r="AY334" s="17" t="s">
        <v>121</v>
      </c>
      <c r="BE334" s="153">
        <f>IF(N334="základná",J334,0)</f>
        <v>0</v>
      </c>
      <c r="BF334" s="153">
        <f>IF(N334="znížená",J334,0)</f>
        <v>0</v>
      </c>
      <c r="BG334" s="153">
        <f>IF(N334="zákl. prenesená",J334,0)</f>
        <v>0</v>
      </c>
      <c r="BH334" s="153">
        <f>IF(N334="zníž. prenesená",J334,0)</f>
        <v>0</v>
      </c>
      <c r="BI334" s="153">
        <f>IF(N334="nulová",J334,0)</f>
        <v>0</v>
      </c>
      <c r="BJ334" s="17" t="s">
        <v>128</v>
      </c>
      <c r="BK334" s="154">
        <f>ROUND(I334*H334,3)</f>
        <v>0</v>
      </c>
      <c r="BL334" s="17" t="s">
        <v>127</v>
      </c>
      <c r="BM334" s="152" t="s">
        <v>438</v>
      </c>
    </row>
    <row r="335" spans="1:65" s="13" customFormat="1">
      <c r="B335" s="155"/>
      <c r="D335" s="156" t="s">
        <v>130</v>
      </c>
      <c r="E335" s="157" t="s">
        <v>1</v>
      </c>
      <c r="F335" s="158" t="s">
        <v>439</v>
      </c>
      <c r="H335" s="159">
        <v>22.082000000000001</v>
      </c>
      <c r="I335" s="160"/>
      <c r="L335" s="155"/>
      <c r="M335" s="161"/>
      <c r="N335" s="162"/>
      <c r="O335" s="162"/>
      <c r="P335" s="162"/>
      <c r="Q335" s="162"/>
      <c r="R335" s="162"/>
      <c r="S335" s="162"/>
      <c r="T335" s="163"/>
      <c r="AT335" s="157" t="s">
        <v>130</v>
      </c>
      <c r="AU335" s="157" t="s">
        <v>128</v>
      </c>
      <c r="AV335" s="13" t="s">
        <v>128</v>
      </c>
      <c r="AW335" s="13" t="s">
        <v>26</v>
      </c>
      <c r="AX335" s="13" t="s">
        <v>71</v>
      </c>
      <c r="AY335" s="157" t="s">
        <v>121</v>
      </c>
    </row>
    <row r="336" spans="1:65" s="13" customFormat="1">
      <c r="B336" s="155"/>
      <c r="D336" s="156" t="s">
        <v>130</v>
      </c>
      <c r="E336" s="157" t="s">
        <v>1</v>
      </c>
      <c r="F336" s="158" t="s">
        <v>440</v>
      </c>
      <c r="H336" s="159">
        <v>104.85299999999999</v>
      </c>
      <c r="I336" s="160"/>
      <c r="L336" s="155"/>
      <c r="M336" s="161"/>
      <c r="N336" s="162"/>
      <c r="O336" s="162"/>
      <c r="P336" s="162"/>
      <c r="Q336" s="162"/>
      <c r="R336" s="162"/>
      <c r="S336" s="162"/>
      <c r="T336" s="163"/>
      <c r="AT336" s="157" t="s">
        <v>130</v>
      </c>
      <c r="AU336" s="157" t="s">
        <v>128</v>
      </c>
      <c r="AV336" s="13" t="s">
        <v>128</v>
      </c>
      <c r="AW336" s="13" t="s">
        <v>26</v>
      </c>
      <c r="AX336" s="13" t="s">
        <v>71</v>
      </c>
      <c r="AY336" s="157" t="s">
        <v>121</v>
      </c>
    </row>
    <row r="337" spans="1:65" s="14" customFormat="1">
      <c r="B337" s="164"/>
      <c r="D337" s="156" t="s">
        <v>130</v>
      </c>
      <c r="E337" s="165" t="s">
        <v>1</v>
      </c>
      <c r="F337" s="166" t="s">
        <v>157</v>
      </c>
      <c r="H337" s="167">
        <v>126.935</v>
      </c>
      <c r="I337" s="168"/>
      <c r="L337" s="164"/>
      <c r="M337" s="169"/>
      <c r="N337" s="170"/>
      <c r="O337" s="170"/>
      <c r="P337" s="170"/>
      <c r="Q337" s="170"/>
      <c r="R337" s="170"/>
      <c r="S337" s="170"/>
      <c r="T337" s="171"/>
      <c r="AT337" s="165" t="s">
        <v>130</v>
      </c>
      <c r="AU337" s="165" t="s">
        <v>128</v>
      </c>
      <c r="AV337" s="14" t="s">
        <v>127</v>
      </c>
      <c r="AW337" s="14" t="s">
        <v>26</v>
      </c>
      <c r="AX337" s="14" t="s">
        <v>78</v>
      </c>
      <c r="AY337" s="165" t="s">
        <v>121</v>
      </c>
    </row>
    <row r="338" spans="1:65" s="2" customFormat="1" ht="14.4" customHeight="1">
      <c r="A338" s="32"/>
      <c r="B338" s="140"/>
      <c r="C338" s="141" t="s">
        <v>441</v>
      </c>
      <c r="D338" s="141" t="s">
        <v>123</v>
      </c>
      <c r="E338" s="142" t="s">
        <v>442</v>
      </c>
      <c r="F338" s="143" t="s">
        <v>443</v>
      </c>
      <c r="G338" s="144" t="s">
        <v>380</v>
      </c>
      <c r="H338" s="145">
        <v>9.0440000000000005</v>
      </c>
      <c r="I338" s="146"/>
      <c r="J338" s="145">
        <f>ROUND(I338*H338,3)</f>
        <v>0</v>
      </c>
      <c r="K338" s="147"/>
      <c r="L338" s="33"/>
      <c r="M338" s="148" t="s">
        <v>1</v>
      </c>
      <c r="N338" s="149" t="s">
        <v>37</v>
      </c>
      <c r="O338" s="58"/>
      <c r="P338" s="150">
        <f>O338*H338</f>
        <v>0</v>
      </c>
      <c r="Q338" s="150">
        <v>0</v>
      </c>
      <c r="R338" s="150">
        <f>Q338*H338</f>
        <v>0</v>
      </c>
      <c r="S338" s="150">
        <v>0</v>
      </c>
      <c r="T338" s="151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2" t="s">
        <v>127</v>
      </c>
      <c r="AT338" s="152" t="s">
        <v>123</v>
      </c>
      <c r="AU338" s="152" t="s">
        <v>128</v>
      </c>
      <c r="AY338" s="17" t="s">
        <v>121</v>
      </c>
      <c r="BE338" s="153">
        <f>IF(N338="základná",J338,0)</f>
        <v>0</v>
      </c>
      <c r="BF338" s="153">
        <f>IF(N338="znížená",J338,0)</f>
        <v>0</v>
      </c>
      <c r="BG338" s="153">
        <f>IF(N338="zákl. prenesená",J338,0)</f>
        <v>0</v>
      </c>
      <c r="BH338" s="153">
        <f>IF(N338="zníž. prenesená",J338,0)</f>
        <v>0</v>
      </c>
      <c r="BI338" s="153">
        <f>IF(N338="nulová",J338,0)</f>
        <v>0</v>
      </c>
      <c r="BJ338" s="17" t="s">
        <v>128</v>
      </c>
      <c r="BK338" s="154">
        <f>ROUND(I338*H338,3)</f>
        <v>0</v>
      </c>
      <c r="BL338" s="17" t="s">
        <v>127</v>
      </c>
      <c r="BM338" s="152" t="s">
        <v>444</v>
      </c>
    </row>
    <row r="339" spans="1:65" s="13" customFormat="1">
      <c r="B339" s="155"/>
      <c r="D339" s="156" t="s">
        <v>130</v>
      </c>
      <c r="E339" s="157" t="s">
        <v>1</v>
      </c>
      <c r="F339" s="158" t="s">
        <v>445</v>
      </c>
      <c r="H339" s="159">
        <v>1.89</v>
      </c>
      <c r="I339" s="160"/>
      <c r="L339" s="155"/>
      <c r="M339" s="161"/>
      <c r="N339" s="162"/>
      <c r="O339" s="162"/>
      <c r="P339" s="162"/>
      <c r="Q339" s="162"/>
      <c r="R339" s="162"/>
      <c r="S339" s="162"/>
      <c r="T339" s="163"/>
      <c r="AT339" s="157" t="s">
        <v>130</v>
      </c>
      <c r="AU339" s="157" t="s">
        <v>128</v>
      </c>
      <c r="AV339" s="13" t="s">
        <v>128</v>
      </c>
      <c r="AW339" s="13" t="s">
        <v>26</v>
      </c>
      <c r="AX339" s="13" t="s">
        <v>71</v>
      </c>
      <c r="AY339" s="157" t="s">
        <v>121</v>
      </c>
    </row>
    <row r="340" spans="1:65" s="13" customFormat="1">
      <c r="B340" s="155"/>
      <c r="D340" s="156" t="s">
        <v>130</v>
      </c>
      <c r="E340" s="157" t="s">
        <v>1</v>
      </c>
      <c r="F340" s="158" t="s">
        <v>446</v>
      </c>
      <c r="H340" s="159">
        <v>2.7440000000000002</v>
      </c>
      <c r="I340" s="160"/>
      <c r="L340" s="155"/>
      <c r="M340" s="161"/>
      <c r="N340" s="162"/>
      <c r="O340" s="162"/>
      <c r="P340" s="162"/>
      <c r="Q340" s="162"/>
      <c r="R340" s="162"/>
      <c r="S340" s="162"/>
      <c r="T340" s="163"/>
      <c r="AT340" s="157" t="s">
        <v>130</v>
      </c>
      <c r="AU340" s="157" t="s">
        <v>128</v>
      </c>
      <c r="AV340" s="13" t="s">
        <v>128</v>
      </c>
      <c r="AW340" s="13" t="s">
        <v>26</v>
      </c>
      <c r="AX340" s="13" t="s">
        <v>71</v>
      </c>
      <c r="AY340" s="157" t="s">
        <v>121</v>
      </c>
    </row>
    <row r="341" spans="1:65" s="13" customFormat="1">
      <c r="B341" s="155"/>
      <c r="D341" s="156" t="s">
        <v>130</v>
      </c>
      <c r="E341" s="157" t="s">
        <v>1</v>
      </c>
      <c r="F341" s="158" t="s">
        <v>447</v>
      </c>
      <c r="H341" s="159">
        <v>4.41</v>
      </c>
      <c r="I341" s="160"/>
      <c r="L341" s="155"/>
      <c r="M341" s="161"/>
      <c r="N341" s="162"/>
      <c r="O341" s="162"/>
      <c r="P341" s="162"/>
      <c r="Q341" s="162"/>
      <c r="R341" s="162"/>
      <c r="S341" s="162"/>
      <c r="T341" s="163"/>
      <c r="AT341" s="157" t="s">
        <v>130</v>
      </c>
      <c r="AU341" s="157" t="s">
        <v>128</v>
      </c>
      <c r="AV341" s="13" t="s">
        <v>128</v>
      </c>
      <c r="AW341" s="13" t="s">
        <v>26</v>
      </c>
      <c r="AX341" s="13" t="s">
        <v>71</v>
      </c>
      <c r="AY341" s="157" t="s">
        <v>121</v>
      </c>
    </row>
    <row r="342" spans="1:65" s="14" customFormat="1">
      <c r="B342" s="164"/>
      <c r="D342" s="156" t="s">
        <v>130</v>
      </c>
      <c r="E342" s="165" t="s">
        <v>1</v>
      </c>
      <c r="F342" s="166" t="s">
        <v>157</v>
      </c>
      <c r="H342" s="167">
        <v>9.0440000000000005</v>
      </c>
      <c r="I342" s="168"/>
      <c r="L342" s="164"/>
      <c r="M342" s="169"/>
      <c r="N342" s="170"/>
      <c r="O342" s="170"/>
      <c r="P342" s="170"/>
      <c r="Q342" s="170"/>
      <c r="R342" s="170"/>
      <c r="S342" s="170"/>
      <c r="T342" s="171"/>
      <c r="AT342" s="165" t="s">
        <v>130</v>
      </c>
      <c r="AU342" s="165" t="s">
        <v>128</v>
      </c>
      <c r="AV342" s="14" t="s">
        <v>127</v>
      </c>
      <c r="AW342" s="14" t="s">
        <v>26</v>
      </c>
      <c r="AX342" s="14" t="s">
        <v>78</v>
      </c>
      <c r="AY342" s="165" t="s">
        <v>121</v>
      </c>
    </row>
    <row r="343" spans="1:65" s="12" customFormat="1" ht="22.95" customHeight="1">
      <c r="B343" s="127"/>
      <c r="D343" s="128" t="s">
        <v>70</v>
      </c>
      <c r="E343" s="138" t="s">
        <v>448</v>
      </c>
      <c r="F343" s="138" t="s">
        <v>449</v>
      </c>
      <c r="I343" s="130"/>
      <c r="J343" s="139">
        <f>BK343</f>
        <v>0</v>
      </c>
      <c r="L343" s="127"/>
      <c r="M343" s="132"/>
      <c r="N343" s="133"/>
      <c r="O343" s="133"/>
      <c r="P343" s="134">
        <f>P344</f>
        <v>0</v>
      </c>
      <c r="Q343" s="133"/>
      <c r="R343" s="134">
        <f>R344</f>
        <v>0</v>
      </c>
      <c r="S343" s="133"/>
      <c r="T343" s="135">
        <f>T344</f>
        <v>0</v>
      </c>
      <c r="AR343" s="128" t="s">
        <v>78</v>
      </c>
      <c r="AT343" s="136" t="s">
        <v>70</v>
      </c>
      <c r="AU343" s="136" t="s">
        <v>78</v>
      </c>
      <c r="AY343" s="128" t="s">
        <v>121</v>
      </c>
      <c r="BK343" s="137">
        <f>BK344</f>
        <v>0</v>
      </c>
    </row>
    <row r="344" spans="1:65" s="2" customFormat="1" ht="24.15" customHeight="1">
      <c r="A344" s="32"/>
      <c r="B344" s="140"/>
      <c r="C344" s="141" t="s">
        <v>450</v>
      </c>
      <c r="D344" s="141" t="s">
        <v>123</v>
      </c>
      <c r="E344" s="142" t="s">
        <v>451</v>
      </c>
      <c r="F344" s="143" t="s">
        <v>452</v>
      </c>
      <c r="G344" s="144" t="s">
        <v>380</v>
      </c>
      <c r="H344" s="145">
        <v>808.91099999999994</v>
      </c>
      <c r="I344" s="146"/>
      <c r="J344" s="145">
        <f>ROUND(I344*H344,3)</f>
        <v>0</v>
      </c>
      <c r="K344" s="147"/>
      <c r="L344" s="33"/>
      <c r="M344" s="148" t="s">
        <v>1</v>
      </c>
      <c r="N344" s="149" t="s">
        <v>37</v>
      </c>
      <c r="O344" s="58"/>
      <c r="P344" s="150">
        <f>O344*H344</f>
        <v>0</v>
      </c>
      <c r="Q344" s="150">
        <v>0</v>
      </c>
      <c r="R344" s="150">
        <f>Q344*H344</f>
        <v>0</v>
      </c>
      <c r="S344" s="150">
        <v>0</v>
      </c>
      <c r="T344" s="151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52" t="s">
        <v>127</v>
      </c>
      <c r="AT344" s="152" t="s">
        <v>123</v>
      </c>
      <c r="AU344" s="152" t="s">
        <v>128</v>
      </c>
      <c r="AY344" s="17" t="s">
        <v>121</v>
      </c>
      <c r="BE344" s="153">
        <f>IF(N344="základná",J344,0)</f>
        <v>0</v>
      </c>
      <c r="BF344" s="153">
        <f>IF(N344="znížená",J344,0)</f>
        <v>0</v>
      </c>
      <c r="BG344" s="153">
        <f>IF(N344="zákl. prenesená",J344,0)</f>
        <v>0</v>
      </c>
      <c r="BH344" s="153">
        <f>IF(N344="zníž. prenesená",J344,0)</f>
        <v>0</v>
      </c>
      <c r="BI344" s="153">
        <f>IF(N344="nulová",J344,0)</f>
        <v>0</v>
      </c>
      <c r="BJ344" s="17" t="s">
        <v>128</v>
      </c>
      <c r="BK344" s="154">
        <f>ROUND(I344*H344,3)</f>
        <v>0</v>
      </c>
      <c r="BL344" s="17" t="s">
        <v>127</v>
      </c>
      <c r="BM344" s="152" t="s">
        <v>453</v>
      </c>
    </row>
    <row r="345" spans="1:65" s="12" customFormat="1" ht="25.95" customHeight="1">
      <c r="B345" s="127"/>
      <c r="D345" s="128" t="s">
        <v>70</v>
      </c>
      <c r="E345" s="129" t="s">
        <v>454</v>
      </c>
      <c r="F345" s="129" t="s">
        <v>455</v>
      </c>
      <c r="I345" s="130"/>
      <c r="J345" s="131">
        <f>BK345</f>
        <v>0</v>
      </c>
      <c r="L345" s="127"/>
      <c r="M345" s="132"/>
      <c r="N345" s="133"/>
      <c r="O345" s="133"/>
      <c r="P345" s="134">
        <f>P346+P352</f>
        <v>0</v>
      </c>
      <c r="Q345" s="133"/>
      <c r="R345" s="134">
        <f>R346+R352</f>
        <v>2.9822781200000001</v>
      </c>
      <c r="S345" s="133"/>
      <c r="T345" s="135">
        <f>T346+T352</f>
        <v>0</v>
      </c>
      <c r="AR345" s="128" t="s">
        <v>128</v>
      </c>
      <c r="AT345" s="136" t="s">
        <v>70</v>
      </c>
      <c r="AU345" s="136" t="s">
        <v>71</v>
      </c>
      <c r="AY345" s="128" t="s">
        <v>121</v>
      </c>
      <c r="BK345" s="137">
        <f>BK346+BK352</f>
        <v>0</v>
      </c>
    </row>
    <row r="346" spans="1:65" s="12" customFormat="1" ht="22.95" customHeight="1">
      <c r="B346" s="127"/>
      <c r="D346" s="128" t="s">
        <v>70</v>
      </c>
      <c r="E346" s="138" t="s">
        <v>456</v>
      </c>
      <c r="F346" s="138" t="s">
        <v>457</v>
      </c>
      <c r="I346" s="130"/>
      <c r="J346" s="139">
        <f>BK346</f>
        <v>0</v>
      </c>
      <c r="L346" s="127"/>
      <c r="M346" s="132"/>
      <c r="N346" s="133"/>
      <c r="O346" s="133"/>
      <c r="P346" s="134">
        <f>SUM(P347:P351)</f>
        <v>0</v>
      </c>
      <c r="Q346" s="133"/>
      <c r="R346" s="134">
        <f>SUM(R347:R351)</f>
        <v>1.56E-3</v>
      </c>
      <c r="S346" s="133"/>
      <c r="T346" s="135">
        <f>SUM(T347:T351)</f>
        <v>0</v>
      </c>
      <c r="AR346" s="128" t="s">
        <v>128</v>
      </c>
      <c r="AT346" s="136" t="s">
        <v>70</v>
      </c>
      <c r="AU346" s="136" t="s">
        <v>78</v>
      </c>
      <c r="AY346" s="128" t="s">
        <v>121</v>
      </c>
      <c r="BK346" s="137">
        <f>SUM(BK347:BK351)</f>
        <v>0</v>
      </c>
    </row>
    <row r="347" spans="1:65" s="2" customFormat="1" ht="24.15" customHeight="1">
      <c r="A347" s="32"/>
      <c r="B347" s="140"/>
      <c r="C347" s="141" t="s">
        <v>458</v>
      </c>
      <c r="D347" s="141" t="s">
        <v>123</v>
      </c>
      <c r="E347" s="142" t="s">
        <v>459</v>
      </c>
      <c r="F347" s="143" t="s">
        <v>460</v>
      </c>
      <c r="G347" s="144" t="s">
        <v>267</v>
      </c>
      <c r="H347" s="145">
        <v>1</v>
      </c>
      <c r="I347" s="146"/>
      <c r="J347" s="145">
        <f>ROUND(I347*H347,3)</f>
        <v>0</v>
      </c>
      <c r="K347" s="147"/>
      <c r="L347" s="33"/>
      <c r="M347" s="148" t="s">
        <v>1</v>
      </c>
      <c r="N347" s="149" t="s">
        <v>37</v>
      </c>
      <c r="O347" s="58"/>
      <c r="P347" s="150">
        <f>O347*H347</f>
        <v>0</v>
      </c>
      <c r="Q347" s="150">
        <v>5.0000000000000002E-5</v>
      </c>
      <c r="R347" s="150">
        <f>Q347*H347</f>
        <v>5.0000000000000002E-5</v>
      </c>
      <c r="S347" s="150">
        <v>0</v>
      </c>
      <c r="T347" s="151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2" t="s">
        <v>205</v>
      </c>
      <c r="AT347" s="152" t="s">
        <v>123</v>
      </c>
      <c r="AU347" s="152" t="s">
        <v>128</v>
      </c>
      <c r="AY347" s="17" t="s">
        <v>121</v>
      </c>
      <c r="BE347" s="153">
        <f>IF(N347="základná",J347,0)</f>
        <v>0</v>
      </c>
      <c r="BF347" s="153">
        <f>IF(N347="znížená",J347,0)</f>
        <v>0</v>
      </c>
      <c r="BG347" s="153">
        <f>IF(N347="zákl. prenesená",J347,0)</f>
        <v>0</v>
      </c>
      <c r="BH347" s="153">
        <f>IF(N347="zníž. prenesená",J347,0)</f>
        <v>0</v>
      </c>
      <c r="BI347" s="153">
        <f>IF(N347="nulová",J347,0)</f>
        <v>0</v>
      </c>
      <c r="BJ347" s="17" t="s">
        <v>128</v>
      </c>
      <c r="BK347" s="154">
        <f>ROUND(I347*H347,3)</f>
        <v>0</v>
      </c>
      <c r="BL347" s="17" t="s">
        <v>205</v>
      </c>
      <c r="BM347" s="152" t="s">
        <v>461</v>
      </c>
    </row>
    <row r="348" spans="1:65" s="15" customFormat="1" ht="20.399999999999999">
      <c r="B348" s="182"/>
      <c r="D348" s="156" t="s">
        <v>130</v>
      </c>
      <c r="E348" s="183" t="s">
        <v>1</v>
      </c>
      <c r="F348" s="184" t="s">
        <v>462</v>
      </c>
      <c r="H348" s="183" t="s">
        <v>1</v>
      </c>
      <c r="I348" s="185"/>
      <c r="L348" s="182"/>
      <c r="M348" s="186"/>
      <c r="N348" s="187"/>
      <c r="O348" s="187"/>
      <c r="P348" s="187"/>
      <c r="Q348" s="187"/>
      <c r="R348" s="187"/>
      <c r="S348" s="187"/>
      <c r="T348" s="188"/>
      <c r="AT348" s="183" t="s">
        <v>130</v>
      </c>
      <c r="AU348" s="183" t="s">
        <v>128</v>
      </c>
      <c r="AV348" s="15" t="s">
        <v>78</v>
      </c>
      <c r="AW348" s="15" t="s">
        <v>26</v>
      </c>
      <c r="AX348" s="15" t="s">
        <v>71</v>
      </c>
      <c r="AY348" s="183" t="s">
        <v>121</v>
      </c>
    </row>
    <row r="349" spans="1:65" s="13" customFormat="1">
      <c r="B349" s="155"/>
      <c r="D349" s="156" t="s">
        <v>130</v>
      </c>
      <c r="E349" s="157" t="s">
        <v>1</v>
      </c>
      <c r="F349" s="158" t="s">
        <v>463</v>
      </c>
      <c r="H349" s="159">
        <v>1</v>
      </c>
      <c r="I349" s="160"/>
      <c r="L349" s="155"/>
      <c r="M349" s="161"/>
      <c r="N349" s="162"/>
      <c r="O349" s="162"/>
      <c r="P349" s="162"/>
      <c r="Q349" s="162"/>
      <c r="R349" s="162"/>
      <c r="S349" s="162"/>
      <c r="T349" s="163"/>
      <c r="AT349" s="157" t="s">
        <v>130</v>
      </c>
      <c r="AU349" s="157" t="s">
        <v>128</v>
      </c>
      <c r="AV349" s="13" t="s">
        <v>128</v>
      </c>
      <c r="AW349" s="13" t="s">
        <v>26</v>
      </c>
      <c r="AX349" s="13" t="s">
        <v>78</v>
      </c>
      <c r="AY349" s="157" t="s">
        <v>121</v>
      </c>
    </row>
    <row r="350" spans="1:65" s="2" customFormat="1" ht="24.15" customHeight="1">
      <c r="A350" s="32"/>
      <c r="B350" s="140"/>
      <c r="C350" s="172" t="s">
        <v>464</v>
      </c>
      <c r="D350" s="172" t="s">
        <v>184</v>
      </c>
      <c r="E350" s="173" t="s">
        <v>465</v>
      </c>
      <c r="F350" s="174" t="s">
        <v>466</v>
      </c>
      <c r="G350" s="175" t="s">
        <v>267</v>
      </c>
      <c r="H350" s="176">
        <v>1</v>
      </c>
      <c r="I350" s="177"/>
      <c r="J350" s="176">
        <f>ROUND(I350*H350,3)</f>
        <v>0</v>
      </c>
      <c r="K350" s="178"/>
      <c r="L350" s="179"/>
      <c r="M350" s="180" t="s">
        <v>1</v>
      </c>
      <c r="N350" s="181" t="s">
        <v>37</v>
      </c>
      <c r="O350" s="58"/>
      <c r="P350" s="150">
        <f>O350*H350</f>
        <v>0</v>
      </c>
      <c r="Q350" s="150">
        <v>1.5100000000000001E-3</v>
      </c>
      <c r="R350" s="150">
        <f>Q350*H350</f>
        <v>1.5100000000000001E-3</v>
      </c>
      <c r="S350" s="150">
        <v>0</v>
      </c>
      <c r="T350" s="151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2" t="s">
        <v>294</v>
      </c>
      <c r="AT350" s="152" t="s">
        <v>184</v>
      </c>
      <c r="AU350" s="152" t="s">
        <v>128</v>
      </c>
      <c r="AY350" s="17" t="s">
        <v>121</v>
      </c>
      <c r="BE350" s="153">
        <f>IF(N350="základná",J350,0)</f>
        <v>0</v>
      </c>
      <c r="BF350" s="153">
        <f>IF(N350="znížená",J350,0)</f>
        <v>0</v>
      </c>
      <c r="BG350" s="153">
        <f>IF(N350="zákl. prenesená",J350,0)</f>
        <v>0</v>
      </c>
      <c r="BH350" s="153">
        <f>IF(N350="zníž. prenesená",J350,0)</f>
        <v>0</v>
      </c>
      <c r="BI350" s="153">
        <f>IF(N350="nulová",J350,0)</f>
        <v>0</v>
      </c>
      <c r="BJ350" s="17" t="s">
        <v>128</v>
      </c>
      <c r="BK350" s="154">
        <f>ROUND(I350*H350,3)</f>
        <v>0</v>
      </c>
      <c r="BL350" s="17" t="s">
        <v>205</v>
      </c>
      <c r="BM350" s="152" t="s">
        <v>467</v>
      </c>
    </row>
    <row r="351" spans="1:65" s="2" customFormat="1" ht="24.15" customHeight="1">
      <c r="A351" s="32"/>
      <c r="B351" s="140"/>
      <c r="C351" s="141" t="s">
        <v>468</v>
      </c>
      <c r="D351" s="141" t="s">
        <v>123</v>
      </c>
      <c r="E351" s="142" t="s">
        <v>469</v>
      </c>
      <c r="F351" s="143" t="s">
        <v>470</v>
      </c>
      <c r="G351" s="144" t="s">
        <v>471</v>
      </c>
      <c r="H351" s="146"/>
      <c r="I351" s="146"/>
      <c r="J351" s="145">
        <f>ROUND(I351*H351,3)</f>
        <v>0</v>
      </c>
      <c r="K351" s="147"/>
      <c r="L351" s="33"/>
      <c r="M351" s="148" t="s">
        <v>1</v>
      </c>
      <c r="N351" s="149" t="s">
        <v>37</v>
      </c>
      <c r="O351" s="58"/>
      <c r="P351" s="150">
        <f>O351*H351</f>
        <v>0</v>
      </c>
      <c r="Q351" s="150">
        <v>0</v>
      </c>
      <c r="R351" s="150">
        <f>Q351*H351</f>
        <v>0</v>
      </c>
      <c r="S351" s="150">
        <v>0</v>
      </c>
      <c r="T351" s="151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2" t="s">
        <v>205</v>
      </c>
      <c r="AT351" s="152" t="s">
        <v>123</v>
      </c>
      <c r="AU351" s="152" t="s">
        <v>128</v>
      </c>
      <c r="AY351" s="17" t="s">
        <v>121</v>
      </c>
      <c r="BE351" s="153">
        <f>IF(N351="základná",J351,0)</f>
        <v>0</v>
      </c>
      <c r="BF351" s="153">
        <f>IF(N351="znížená",J351,0)</f>
        <v>0</v>
      </c>
      <c r="BG351" s="153">
        <f>IF(N351="zákl. prenesená",J351,0)</f>
        <v>0</v>
      </c>
      <c r="BH351" s="153">
        <f>IF(N351="zníž. prenesená",J351,0)</f>
        <v>0</v>
      </c>
      <c r="BI351" s="153">
        <f>IF(N351="nulová",J351,0)</f>
        <v>0</v>
      </c>
      <c r="BJ351" s="17" t="s">
        <v>128</v>
      </c>
      <c r="BK351" s="154">
        <f>ROUND(I351*H351,3)</f>
        <v>0</v>
      </c>
      <c r="BL351" s="17" t="s">
        <v>205</v>
      </c>
      <c r="BM351" s="152" t="s">
        <v>472</v>
      </c>
    </row>
    <row r="352" spans="1:65" s="12" customFormat="1" ht="22.95" customHeight="1">
      <c r="B352" s="127"/>
      <c r="D352" s="128" t="s">
        <v>70</v>
      </c>
      <c r="E352" s="138" t="s">
        <v>473</v>
      </c>
      <c r="F352" s="138" t="s">
        <v>474</v>
      </c>
      <c r="I352" s="130"/>
      <c r="J352" s="139">
        <f>BK352</f>
        <v>0</v>
      </c>
      <c r="L352" s="127"/>
      <c r="M352" s="132"/>
      <c r="N352" s="133"/>
      <c r="O352" s="133"/>
      <c r="P352" s="134">
        <f>P353+SUM(P354:P360)</f>
        <v>0</v>
      </c>
      <c r="Q352" s="133"/>
      <c r="R352" s="134">
        <f>R353+SUM(R354:R360)</f>
        <v>2.9807181200000001</v>
      </c>
      <c r="S352" s="133"/>
      <c r="T352" s="135">
        <f>T353+SUM(T354:T360)</f>
        <v>0</v>
      </c>
      <c r="AR352" s="128" t="s">
        <v>128</v>
      </c>
      <c r="AT352" s="136" t="s">
        <v>70</v>
      </c>
      <c r="AU352" s="136" t="s">
        <v>78</v>
      </c>
      <c r="AY352" s="128" t="s">
        <v>121</v>
      </c>
      <c r="BK352" s="137">
        <f>BK353+SUM(BK354:BK360)</f>
        <v>0</v>
      </c>
    </row>
    <row r="353" spans="1:65" s="2" customFormat="1" ht="37.950000000000003" customHeight="1">
      <c r="A353" s="32"/>
      <c r="B353" s="140"/>
      <c r="C353" s="141" t="s">
        <v>475</v>
      </c>
      <c r="D353" s="141" t="s">
        <v>123</v>
      </c>
      <c r="E353" s="142" t="s">
        <v>476</v>
      </c>
      <c r="F353" s="143" t="s">
        <v>477</v>
      </c>
      <c r="G353" s="144" t="s">
        <v>126</v>
      </c>
      <c r="H353" s="145">
        <v>33.204000000000001</v>
      </c>
      <c r="I353" s="146"/>
      <c r="J353" s="145">
        <f>ROUND(I353*H353,3)</f>
        <v>0</v>
      </c>
      <c r="K353" s="147"/>
      <c r="L353" s="33"/>
      <c r="M353" s="148" t="s">
        <v>1</v>
      </c>
      <c r="N353" s="149" t="s">
        <v>37</v>
      </c>
      <c r="O353" s="58"/>
      <c r="P353" s="150">
        <f>O353*H353</f>
        <v>0</v>
      </c>
      <c r="Q353" s="150">
        <v>2.6530000000000001E-2</v>
      </c>
      <c r="R353" s="150">
        <f>Q353*H353</f>
        <v>0.88090212000000012</v>
      </c>
      <c r="S353" s="150">
        <v>0</v>
      </c>
      <c r="T353" s="151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52" t="s">
        <v>205</v>
      </c>
      <c r="AT353" s="152" t="s">
        <v>123</v>
      </c>
      <c r="AU353" s="152" t="s">
        <v>128</v>
      </c>
      <c r="AY353" s="17" t="s">
        <v>121</v>
      </c>
      <c r="BE353" s="153">
        <f>IF(N353="základná",J353,0)</f>
        <v>0</v>
      </c>
      <c r="BF353" s="153">
        <f>IF(N353="znížená",J353,0)</f>
        <v>0</v>
      </c>
      <c r="BG353" s="153">
        <f>IF(N353="zákl. prenesená",J353,0)</f>
        <v>0</v>
      </c>
      <c r="BH353" s="153">
        <f>IF(N353="zníž. prenesená",J353,0)</f>
        <v>0</v>
      </c>
      <c r="BI353" s="153">
        <f>IF(N353="nulová",J353,0)</f>
        <v>0</v>
      </c>
      <c r="BJ353" s="17" t="s">
        <v>128</v>
      </c>
      <c r="BK353" s="154">
        <f>ROUND(I353*H353,3)</f>
        <v>0</v>
      </c>
      <c r="BL353" s="17" t="s">
        <v>205</v>
      </c>
      <c r="BM353" s="152" t="s">
        <v>478</v>
      </c>
    </row>
    <row r="354" spans="1:65" s="13" customFormat="1">
      <c r="B354" s="155"/>
      <c r="D354" s="156" t="s">
        <v>130</v>
      </c>
      <c r="E354" s="157" t="s">
        <v>1</v>
      </c>
      <c r="F354" s="158" t="s">
        <v>479</v>
      </c>
      <c r="H354" s="159">
        <v>22.1</v>
      </c>
      <c r="I354" s="160"/>
      <c r="L354" s="155"/>
      <c r="M354" s="161"/>
      <c r="N354" s="162"/>
      <c r="O354" s="162"/>
      <c r="P354" s="162"/>
      <c r="Q354" s="162"/>
      <c r="R354" s="162"/>
      <c r="S354" s="162"/>
      <c r="T354" s="163"/>
      <c r="AT354" s="157" t="s">
        <v>130</v>
      </c>
      <c r="AU354" s="157" t="s">
        <v>128</v>
      </c>
      <c r="AV354" s="13" t="s">
        <v>128</v>
      </c>
      <c r="AW354" s="13" t="s">
        <v>26</v>
      </c>
      <c r="AX354" s="13" t="s">
        <v>71</v>
      </c>
      <c r="AY354" s="157" t="s">
        <v>121</v>
      </c>
    </row>
    <row r="355" spans="1:65" s="13" customFormat="1">
      <c r="B355" s="155"/>
      <c r="D355" s="156" t="s">
        <v>130</v>
      </c>
      <c r="E355" s="157" t="s">
        <v>1</v>
      </c>
      <c r="F355" s="158" t="s">
        <v>480</v>
      </c>
      <c r="H355" s="159">
        <v>11.103999999999999</v>
      </c>
      <c r="I355" s="160"/>
      <c r="L355" s="155"/>
      <c r="M355" s="161"/>
      <c r="N355" s="162"/>
      <c r="O355" s="162"/>
      <c r="P355" s="162"/>
      <c r="Q355" s="162"/>
      <c r="R355" s="162"/>
      <c r="S355" s="162"/>
      <c r="T355" s="163"/>
      <c r="AT355" s="157" t="s">
        <v>130</v>
      </c>
      <c r="AU355" s="157" t="s">
        <v>128</v>
      </c>
      <c r="AV355" s="13" t="s">
        <v>128</v>
      </c>
      <c r="AW355" s="13" t="s">
        <v>26</v>
      </c>
      <c r="AX355" s="13" t="s">
        <v>71</v>
      </c>
      <c r="AY355" s="157" t="s">
        <v>121</v>
      </c>
    </row>
    <row r="356" spans="1:65" s="14" customFormat="1">
      <c r="B356" s="164"/>
      <c r="D356" s="156" t="s">
        <v>130</v>
      </c>
      <c r="E356" s="165" t="s">
        <v>1</v>
      </c>
      <c r="F356" s="166" t="s">
        <v>157</v>
      </c>
      <c r="H356" s="167">
        <v>33.204000000000001</v>
      </c>
      <c r="I356" s="168"/>
      <c r="L356" s="164"/>
      <c r="M356" s="169"/>
      <c r="N356" s="170"/>
      <c r="O356" s="170"/>
      <c r="P356" s="170"/>
      <c r="Q356" s="170"/>
      <c r="R356" s="170"/>
      <c r="S356" s="170"/>
      <c r="T356" s="171"/>
      <c r="AT356" s="165" t="s">
        <v>130</v>
      </c>
      <c r="AU356" s="165" t="s">
        <v>128</v>
      </c>
      <c r="AV356" s="14" t="s">
        <v>127</v>
      </c>
      <c r="AW356" s="14" t="s">
        <v>26</v>
      </c>
      <c r="AX356" s="14" t="s">
        <v>78</v>
      </c>
      <c r="AY356" s="165" t="s">
        <v>121</v>
      </c>
    </row>
    <row r="357" spans="1:65" s="2" customFormat="1" ht="24.15" customHeight="1">
      <c r="A357" s="32"/>
      <c r="B357" s="140"/>
      <c r="C357" s="172" t="s">
        <v>481</v>
      </c>
      <c r="D357" s="172" t="s">
        <v>184</v>
      </c>
      <c r="E357" s="173" t="s">
        <v>482</v>
      </c>
      <c r="F357" s="174" t="s">
        <v>483</v>
      </c>
      <c r="G357" s="175" t="s">
        <v>126</v>
      </c>
      <c r="H357" s="176">
        <v>33.868000000000002</v>
      </c>
      <c r="I357" s="177"/>
      <c r="J357" s="176">
        <f>ROUND(I357*H357,3)</f>
        <v>0</v>
      </c>
      <c r="K357" s="178"/>
      <c r="L357" s="179"/>
      <c r="M357" s="180" t="s">
        <v>1</v>
      </c>
      <c r="N357" s="181" t="s">
        <v>37</v>
      </c>
      <c r="O357" s="58"/>
      <c r="P357" s="150">
        <f>O357*H357</f>
        <v>0</v>
      </c>
      <c r="Q357" s="150">
        <v>6.2E-2</v>
      </c>
      <c r="R357" s="150">
        <f>Q357*H357</f>
        <v>2.0998160000000001</v>
      </c>
      <c r="S357" s="150">
        <v>0</v>
      </c>
      <c r="T357" s="151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52" t="s">
        <v>294</v>
      </c>
      <c r="AT357" s="152" t="s">
        <v>184</v>
      </c>
      <c r="AU357" s="152" t="s">
        <v>128</v>
      </c>
      <c r="AY357" s="17" t="s">
        <v>121</v>
      </c>
      <c r="BE357" s="153">
        <f>IF(N357="základná",J357,0)</f>
        <v>0</v>
      </c>
      <c r="BF357" s="153">
        <f>IF(N357="znížená",J357,0)</f>
        <v>0</v>
      </c>
      <c r="BG357" s="153">
        <f>IF(N357="zákl. prenesená",J357,0)</f>
        <v>0</v>
      </c>
      <c r="BH357" s="153">
        <f>IF(N357="zníž. prenesená",J357,0)</f>
        <v>0</v>
      </c>
      <c r="BI357" s="153">
        <f>IF(N357="nulová",J357,0)</f>
        <v>0</v>
      </c>
      <c r="BJ357" s="17" t="s">
        <v>128</v>
      </c>
      <c r="BK357" s="154">
        <f>ROUND(I357*H357,3)</f>
        <v>0</v>
      </c>
      <c r="BL357" s="17" t="s">
        <v>205</v>
      </c>
      <c r="BM357" s="152" t="s">
        <v>484</v>
      </c>
    </row>
    <row r="358" spans="1:65" s="13" customFormat="1">
      <c r="B358" s="155"/>
      <c r="D358" s="156" t="s">
        <v>130</v>
      </c>
      <c r="F358" s="158" t="s">
        <v>485</v>
      </c>
      <c r="H358" s="159">
        <v>33.868000000000002</v>
      </c>
      <c r="I358" s="160"/>
      <c r="L358" s="155"/>
      <c r="M358" s="161"/>
      <c r="N358" s="162"/>
      <c r="O358" s="162"/>
      <c r="P358" s="162"/>
      <c r="Q358" s="162"/>
      <c r="R358" s="162"/>
      <c r="S358" s="162"/>
      <c r="T358" s="163"/>
      <c r="AT358" s="157" t="s">
        <v>130</v>
      </c>
      <c r="AU358" s="157" t="s">
        <v>128</v>
      </c>
      <c r="AV358" s="13" t="s">
        <v>128</v>
      </c>
      <c r="AW358" s="13" t="s">
        <v>3</v>
      </c>
      <c r="AX358" s="13" t="s">
        <v>78</v>
      </c>
      <c r="AY358" s="157" t="s">
        <v>121</v>
      </c>
    </row>
    <row r="359" spans="1:65" s="2" customFormat="1" ht="24.15" customHeight="1">
      <c r="A359" s="32"/>
      <c r="B359" s="140"/>
      <c r="C359" s="141" t="s">
        <v>486</v>
      </c>
      <c r="D359" s="141" t="s">
        <v>123</v>
      </c>
      <c r="E359" s="142" t="s">
        <v>487</v>
      </c>
      <c r="F359" s="143" t="s">
        <v>488</v>
      </c>
      <c r="G359" s="144" t="s">
        <v>471</v>
      </c>
      <c r="H359" s="146"/>
      <c r="I359" s="146"/>
      <c r="J359" s="145">
        <f>ROUND(I359*H359,3)</f>
        <v>0</v>
      </c>
      <c r="K359" s="147"/>
      <c r="L359" s="33"/>
      <c r="M359" s="148" t="s">
        <v>1</v>
      </c>
      <c r="N359" s="149" t="s">
        <v>37</v>
      </c>
      <c r="O359" s="58"/>
      <c r="P359" s="150">
        <f>O359*H359</f>
        <v>0</v>
      </c>
      <c r="Q359" s="150">
        <v>0</v>
      </c>
      <c r="R359" s="150">
        <f>Q359*H359</f>
        <v>0</v>
      </c>
      <c r="S359" s="150">
        <v>0</v>
      </c>
      <c r="T359" s="151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2" t="s">
        <v>205</v>
      </c>
      <c r="AT359" s="152" t="s">
        <v>123</v>
      </c>
      <c r="AU359" s="152" t="s">
        <v>128</v>
      </c>
      <c r="AY359" s="17" t="s">
        <v>121</v>
      </c>
      <c r="BE359" s="153">
        <f>IF(N359="základná",J359,0)</f>
        <v>0</v>
      </c>
      <c r="BF359" s="153">
        <f>IF(N359="znížená",J359,0)</f>
        <v>0</v>
      </c>
      <c r="BG359" s="153">
        <f>IF(N359="zákl. prenesená",J359,0)</f>
        <v>0</v>
      </c>
      <c r="BH359" s="153">
        <f>IF(N359="zníž. prenesená",J359,0)</f>
        <v>0</v>
      </c>
      <c r="BI359" s="153">
        <f>IF(N359="nulová",J359,0)</f>
        <v>0</v>
      </c>
      <c r="BJ359" s="17" t="s">
        <v>128</v>
      </c>
      <c r="BK359" s="154">
        <f>ROUND(I359*H359,3)</f>
        <v>0</v>
      </c>
      <c r="BL359" s="17" t="s">
        <v>205</v>
      </c>
      <c r="BM359" s="152" t="s">
        <v>489</v>
      </c>
    </row>
    <row r="360" spans="1:65" s="12" customFormat="1" ht="20.85" customHeight="1">
      <c r="B360" s="127"/>
      <c r="D360" s="128" t="s">
        <v>70</v>
      </c>
      <c r="E360" s="138" t="s">
        <v>490</v>
      </c>
      <c r="F360" s="138" t="s">
        <v>491</v>
      </c>
      <c r="I360" s="130"/>
      <c r="J360" s="139">
        <f>BK360</f>
        <v>0</v>
      </c>
      <c r="L360" s="127"/>
      <c r="M360" s="132"/>
      <c r="N360" s="133"/>
      <c r="O360" s="133"/>
      <c r="P360" s="134">
        <f>SUM(P361:P363)</f>
        <v>0</v>
      </c>
      <c r="Q360" s="133"/>
      <c r="R360" s="134">
        <f>SUM(R361:R363)</f>
        <v>0</v>
      </c>
      <c r="S360" s="133"/>
      <c r="T360" s="135">
        <f>SUM(T361:T363)</f>
        <v>0</v>
      </c>
      <c r="AR360" s="128" t="s">
        <v>145</v>
      </c>
      <c r="AT360" s="136" t="s">
        <v>70</v>
      </c>
      <c r="AU360" s="136" t="s">
        <v>128</v>
      </c>
      <c r="AY360" s="128" t="s">
        <v>121</v>
      </c>
      <c r="BK360" s="137">
        <f>SUM(BK361:BK363)</f>
        <v>0</v>
      </c>
    </row>
    <row r="361" spans="1:65" s="2" customFormat="1" ht="24.15" customHeight="1">
      <c r="A361" s="32"/>
      <c r="B361" s="140"/>
      <c r="C361" s="141" t="s">
        <v>492</v>
      </c>
      <c r="D361" s="141" t="s">
        <v>123</v>
      </c>
      <c r="E361" s="142" t="s">
        <v>493</v>
      </c>
      <c r="F361" s="143" t="s">
        <v>494</v>
      </c>
      <c r="G361" s="144" t="s">
        <v>471</v>
      </c>
      <c r="H361" s="146"/>
      <c r="I361" s="146"/>
      <c r="J361" s="145">
        <f>ROUND(I361*H361,3)</f>
        <v>0</v>
      </c>
      <c r="K361" s="147"/>
      <c r="L361" s="33"/>
      <c r="M361" s="148" t="s">
        <v>1</v>
      </c>
      <c r="N361" s="149" t="s">
        <v>37</v>
      </c>
      <c r="O361" s="58"/>
      <c r="P361" s="150">
        <f>O361*H361</f>
        <v>0</v>
      </c>
      <c r="Q361" s="150">
        <v>0</v>
      </c>
      <c r="R361" s="150">
        <f>Q361*H361</f>
        <v>0</v>
      </c>
      <c r="S361" s="150">
        <v>0</v>
      </c>
      <c r="T361" s="151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2" t="s">
        <v>495</v>
      </c>
      <c r="AT361" s="152" t="s">
        <v>123</v>
      </c>
      <c r="AU361" s="152" t="s">
        <v>136</v>
      </c>
      <c r="AY361" s="17" t="s">
        <v>121</v>
      </c>
      <c r="BE361" s="153">
        <f>IF(N361="základná",J361,0)</f>
        <v>0</v>
      </c>
      <c r="BF361" s="153">
        <f>IF(N361="znížená",J361,0)</f>
        <v>0</v>
      </c>
      <c r="BG361" s="153">
        <f>IF(N361="zákl. prenesená",J361,0)</f>
        <v>0</v>
      </c>
      <c r="BH361" s="153">
        <f>IF(N361="zníž. prenesená",J361,0)</f>
        <v>0</v>
      </c>
      <c r="BI361" s="153">
        <f>IF(N361="nulová",J361,0)</f>
        <v>0</v>
      </c>
      <c r="BJ361" s="17" t="s">
        <v>128</v>
      </c>
      <c r="BK361" s="154">
        <f>ROUND(I361*H361,3)</f>
        <v>0</v>
      </c>
      <c r="BL361" s="17" t="s">
        <v>495</v>
      </c>
      <c r="BM361" s="152" t="s">
        <v>496</v>
      </c>
    </row>
    <row r="362" spans="1:65" s="2" customFormat="1" ht="14.4" customHeight="1">
      <c r="A362" s="32"/>
      <c r="B362" s="140"/>
      <c r="C362" s="141" t="s">
        <v>497</v>
      </c>
      <c r="D362" s="141" t="s">
        <v>123</v>
      </c>
      <c r="E362" s="142" t="s">
        <v>498</v>
      </c>
      <c r="F362" s="143" t="s">
        <v>499</v>
      </c>
      <c r="G362" s="144" t="s">
        <v>471</v>
      </c>
      <c r="H362" s="146"/>
      <c r="I362" s="146"/>
      <c r="J362" s="145">
        <f>ROUND(I362*H362,3)</f>
        <v>0</v>
      </c>
      <c r="K362" s="147"/>
      <c r="L362" s="33"/>
      <c r="M362" s="148" t="s">
        <v>1</v>
      </c>
      <c r="N362" s="149" t="s">
        <v>37</v>
      </c>
      <c r="O362" s="58"/>
      <c r="P362" s="150">
        <f>O362*H362</f>
        <v>0</v>
      </c>
      <c r="Q362" s="150">
        <v>0</v>
      </c>
      <c r="R362" s="150">
        <f>Q362*H362</f>
        <v>0</v>
      </c>
      <c r="S362" s="150">
        <v>0</v>
      </c>
      <c r="T362" s="151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52" t="s">
        <v>495</v>
      </c>
      <c r="AT362" s="152" t="s">
        <v>123</v>
      </c>
      <c r="AU362" s="152" t="s">
        <v>136</v>
      </c>
      <c r="AY362" s="17" t="s">
        <v>121</v>
      </c>
      <c r="BE362" s="153">
        <f>IF(N362="základná",J362,0)</f>
        <v>0</v>
      </c>
      <c r="BF362" s="153">
        <f>IF(N362="znížená",J362,0)</f>
        <v>0</v>
      </c>
      <c r="BG362" s="153">
        <f>IF(N362="zákl. prenesená",J362,0)</f>
        <v>0</v>
      </c>
      <c r="BH362" s="153">
        <f>IF(N362="zníž. prenesená",J362,0)</f>
        <v>0</v>
      </c>
      <c r="BI362" s="153">
        <f>IF(N362="nulová",J362,0)</f>
        <v>0</v>
      </c>
      <c r="BJ362" s="17" t="s">
        <v>128</v>
      </c>
      <c r="BK362" s="154">
        <f>ROUND(I362*H362,3)</f>
        <v>0</v>
      </c>
      <c r="BL362" s="17" t="s">
        <v>495</v>
      </c>
      <c r="BM362" s="152" t="s">
        <v>500</v>
      </c>
    </row>
    <row r="363" spans="1:65" s="2" customFormat="1" ht="14.4" customHeight="1">
      <c r="A363" s="32"/>
      <c r="B363" s="140"/>
      <c r="C363" s="141" t="s">
        <v>501</v>
      </c>
      <c r="D363" s="141" t="s">
        <v>123</v>
      </c>
      <c r="E363" s="142" t="s">
        <v>502</v>
      </c>
      <c r="F363" s="143" t="s">
        <v>503</v>
      </c>
      <c r="G363" s="144" t="s">
        <v>471</v>
      </c>
      <c r="H363" s="146"/>
      <c r="I363" s="146"/>
      <c r="J363" s="145">
        <f>ROUND(I363*H363,3)</f>
        <v>0</v>
      </c>
      <c r="K363" s="147"/>
      <c r="L363" s="33"/>
      <c r="M363" s="148" t="s">
        <v>1</v>
      </c>
      <c r="N363" s="149" t="s">
        <v>37</v>
      </c>
      <c r="O363" s="58"/>
      <c r="P363" s="150">
        <f>O363*H363</f>
        <v>0</v>
      </c>
      <c r="Q363" s="150">
        <v>0</v>
      </c>
      <c r="R363" s="150">
        <f>Q363*H363</f>
        <v>0</v>
      </c>
      <c r="S363" s="150">
        <v>0</v>
      </c>
      <c r="T363" s="151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2" t="s">
        <v>495</v>
      </c>
      <c r="AT363" s="152" t="s">
        <v>123</v>
      </c>
      <c r="AU363" s="152" t="s">
        <v>136</v>
      </c>
      <c r="AY363" s="17" t="s">
        <v>121</v>
      </c>
      <c r="BE363" s="153">
        <f>IF(N363="základná",J363,0)</f>
        <v>0</v>
      </c>
      <c r="BF363" s="153">
        <f>IF(N363="znížená",J363,0)</f>
        <v>0</v>
      </c>
      <c r="BG363" s="153">
        <f>IF(N363="zákl. prenesená",J363,0)</f>
        <v>0</v>
      </c>
      <c r="BH363" s="153">
        <f>IF(N363="zníž. prenesená",J363,0)</f>
        <v>0</v>
      </c>
      <c r="BI363" s="153">
        <f>IF(N363="nulová",J363,0)</f>
        <v>0</v>
      </c>
      <c r="BJ363" s="17" t="s">
        <v>128</v>
      </c>
      <c r="BK363" s="154">
        <f>ROUND(I363*H363,3)</f>
        <v>0</v>
      </c>
      <c r="BL363" s="17" t="s">
        <v>495</v>
      </c>
      <c r="BM363" s="152" t="s">
        <v>504</v>
      </c>
    </row>
    <row r="364" spans="1:65" s="12" customFormat="1" ht="25.95" customHeight="1">
      <c r="B364" s="127"/>
      <c r="D364" s="128" t="s">
        <v>70</v>
      </c>
      <c r="E364" s="129" t="s">
        <v>505</v>
      </c>
      <c r="F364" s="129" t="s">
        <v>505</v>
      </c>
      <c r="I364" s="130"/>
      <c r="J364" s="131">
        <f>BK364</f>
        <v>0</v>
      </c>
      <c r="L364" s="127"/>
      <c r="M364" s="132"/>
      <c r="N364" s="133"/>
      <c r="O364" s="133"/>
      <c r="P364" s="134">
        <f>P365+P410+P488+P506+P524</f>
        <v>0</v>
      </c>
      <c r="Q364" s="133"/>
      <c r="R364" s="134">
        <f>R365+R410+R488+R506+R524</f>
        <v>0</v>
      </c>
      <c r="S364" s="133"/>
      <c r="T364" s="135">
        <f>T365+T410+T488+T506+T524</f>
        <v>0</v>
      </c>
      <c r="AR364" s="128" t="s">
        <v>127</v>
      </c>
      <c r="AT364" s="136" t="s">
        <v>70</v>
      </c>
      <c r="AU364" s="136" t="s">
        <v>71</v>
      </c>
      <c r="AY364" s="128" t="s">
        <v>121</v>
      </c>
      <c r="BK364" s="137">
        <f>BK365+BK410+BK488+BK506+BK524</f>
        <v>0</v>
      </c>
    </row>
    <row r="365" spans="1:65" s="12" customFormat="1" ht="22.95" customHeight="1">
      <c r="B365" s="127"/>
      <c r="D365" s="128" t="s">
        <v>70</v>
      </c>
      <c r="E365" s="138" t="s">
        <v>506</v>
      </c>
      <c r="F365" s="138" t="s">
        <v>507</v>
      </c>
      <c r="I365" s="130"/>
      <c r="J365" s="139">
        <f>BK365</f>
        <v>0</v>
      </c>
      <c r="L365" s="127"/>
      <c r="M365" s="132"/>
      <c r="N365" s="133"/>
      <c r="O365" s="133"/>
      <c r="P365" s="134">
        <f>SUM(P366:P409)</f>
        <v>0</v>
      </c>
      <c r="Q365" s="133"/>
      <c r="R365" s="134">
        <f>SUM(R366:R409)</f>
        <v>0</v>
      </c>
      <c r="S365" s="133"/>
      <c r="T365" s="135">
        <f>SUM(T366:T409)</f>
        <v>0</v>
      </c>
      <c r="AR365" s="128" t="s">
        <v>127</v>
      </c>
      <c r="AT365" s="136" t="s">
        <v>70</v>
      </c>
      <c r="AU365" s="136" t="s">
        <v>78</v>
      </c>
      <c r="AY365" s="128" t="s">
        <v>121</v>
      </c>
      <c r="BK365" s="137">
        <f>SUM(BK366:BK409)</f>
        <v>0</v>
      </c>
    </row>
    <row r="366" spans="1:65" s="2" customFormat="1" ht="14.4" customHeight="1">
      <c r="A366" s="32"/>
      <c r="B366" s="140"/>
      <c r="C366" s="172" t="s">
        <v>508</v>
      </c>
      <c r="D366" s="172" t="s">
        <v>184</v>
      </c>
      <c r="E366" s="173" t="s">
        <v>509</v>
      </c>
      <c r="F366" s="174" t="s">
        <v>510</v>
      </c>
      <c r="G366" s="175" t="s">
        <v>267</v>
      </c>
      <c r="H366" s="176">
        <v>8</v>
      </c>
      <c r="I366" s="177"/>
      <c r="J366" s="176">
        <f t="shared" ref="J366:J409" si="0">ROUND(I366*H366,3)</f>
        <v>0</v>
      </c>
      <c r="K366" s="178"/>
      <c r="L366" s="179"/>
      <c r="M366" s="180" t="s">
        <v>1</v>
      </c>
      <c r="N366" s="181" t="s">
        <v>37</v>
      </c>
      <c r="O366" s="58"/>
      <c r="P366" s="150">
        <f t="shared" ref="P366:P409" si="1">O366*H366</f>
        <v>0</v>
      </c>
      <c r="Q366" s="150">
        <v>0</v>
      </c>
      <c r="R366" s="150">
        <f t="shared" ref="R366:R409" si="2">Q366*H366</f>
        <v>0</v>
      </c>
      <c r="S366" s="150">
        <v>0</v>
      </c>
      <c r="T366" s="151">
        <f t="shared" ref="T366:T409" si="3"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2" t="s">
        <v>163</v>
      </c>
      <c r="AT366" s="152" t="s">
        <v>184</v>
      </c>
      <c r="AU366" s="152" t="s">
        <v>128</v>
      </c>
      <c r="AY366" s="17" t="s">
        <v>121</v>
      </c>
      <c r="BE366" s="153">
        <f t="shared" ref="BE366:BE409" si="4">IF(N366="základná",J366,0)</f>
        <v>0</v>
      </c>
      <c r="BF366" s="153">
        <f t="shared" ref="BF366:BF409" si="5">IF(N366="znížená",J366,0)</f>
        <v>0</v>
      </c>
      <c r="BG366" s="153">
        <f t="shared" ref="BG366:BG409" si="6">IF(N366="zákl. prenesená",J366,0)</f>
        <v>0</v>
      </c>
      <c r="BH366" s="153">
        <f t="shared" ref="BH366:BH409" si="7">IF(N366="zníž. prenesená",J366,0)</f>
        <v>0</v>
      </c>
      <c r="BI366" s="153">
        <f t="shared" ref="BI366:BI409" si="8">IF(N366="nulová",J366,0)</f>
        <v>0</v>
      </c>
      <c r="BJ366" s="17" t="s">
        <v>128</v>
      </c>
      <c r="BK366" s="154">
        <f t="shared" ref="BK366:BK409" si="9">ROUND(I366*H366,3)</f>
        <v>0</v>
      </c>
      <c r="BL366" s="17" t="s">
        <v>127</v>
      </c>
      <c r="BM366" s="152" t="s">
        <v>511</v>
      </c>
    </row>
    <row r="367" spans="1:65" s="2" customFormat="1" ht="24.15" customHeight="1">
      <c r="A367" s="32"/>
      <c r="B367" s="140"/>
      <c r="C367" s="172" t="s">
        <v>512</v>
      </c>
      <c r="D367" s="172" t="s">
        <v>184</v>
      </c>
      <c r="E367" s="173" t="s">
        <v>513</v>
      </c>
      <c r="F367" s="174" t="s">
        <v>514</v>
      </c>
      <c r="G367" s="175" t="s">
        <v>267</v>
      </c>
      <c r="H367" s="176">
        <v>11</v>
      </c>
      <c r="I367" s="177"/>
      <c r="J367" s="176">
        <f t="shared" si="0"/>
        <v>0</v>
      </c>
      <c r="K367" s="178"/>
      <c r="L367" s="179"/>
      <c r="M367" s="180" t="s">
        <v>1</v>
      </c>
      <c r="N367" s="181" t="s">
        <v>37</v>
      </c>
      <c r="O367" s="58"/>
      <c r="P367" s="150">
        <f t="shared" si="1"/>
        <v>0</v>
      </c>
      <c r="Q367" s="150">
        <v>0</v>
      </c>
      <c r="R367" s="150">
        <f t="shared" si="2"/>
        <v>0</v>
      </c>
      <c r="S367" s="150">
        <v>0</v>
      </c>
      <c r="T367" s="151">
        <f t="shared" si="3"/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2" t="s">
        <v>163</v>
      </c>
      <c r="AT367" s="152" t="s">
        <v>184</v>
      </c>
      <c r="AU367" s="152" t="s">
        <v>128</v>
      </c>
      <c r="AY367" s="17" t="s">
        <v>121</v>
      </c>
      <c r="BE367" s="153">
        <f t="shared" si="4"/>
        <v>0</v>
      </c>
      <c r="BF367" s="153">
        <f t="shared" si="5"/>
        <v>0</v>
      </c>
      <c r="BG367" s="153">
        <f t="shared" si="6"/>
        <v>0</v>
      </c>
      <c r="BH367" s="153">
        <f t="shared" si="7"/>
        <v>0</v>
      </c>
      <c r="BI367" s="153">
        <f t="shared" si="8"/>
        <v>0</v>
      </c>
      <c r="BJ367" s="17" t="s">
        <v>128</v>
      </c>
      <c r="BK367" s="154">
        <f t="shared" si="9"/>
        <v>0</v>
      </c>
      <c r="BL367" s="17" t="s">
        <v>127</v>
      </c>
      <c r="BM367" s="152" t="s">
        <v>515</v>
      </c>
    </row>
    <row r="368" spans="1:65" s="2" customFormat="1" ht="14.4" customHeight="1">
      <c r="A368" s="32"/>
      <c r="B368" s="140"/>
      <c r="C368" s="172" t="s">
        <v>516</v>
      </c>
      <c r="D368" s="172" t="s">
        <v>184</v>
      </c>
      <c r="E368" s="173" t="s">
        <v>517</v>
      </c>
      <c r="F368" s="174" t="s">
        <v>518</v>
      </c>
      <c r="G368" s="175" t="s">
        <v>267</v>
      </c>
      <c r="H368" s="176">
        <v>19</v>
      </c>
      <c r="I368" s="177"/>
      <c r="J368" s="176">
        <f t="shared" si="0"/>
        <v>0</v>
      </c>
      <c r="K368" s="178"/>
      <c r="L368" s="179"/>
      <c r="M368" s="180" t="s">
        <v>1</v>
      </c>
      <c r="N368" s="181" t="s">
        <v>37</v>
      </c>
      <c r="O368" s="58"/>
      <c r="P368" s="150">
        <f t="shared" si="1"/>
        <v>0</v>
      </c>
      <c r="Q368" s="150">
        <v>0</v>
      </c>
      <c r="R368" s="150">
        <f t="shared" si="2"/>
        <v>0</v>
      </c>
      <c r="S368" s="150">
        <v>0</v>
      </c>
      <c r="T368" s="151">
        <f t="shared" si="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2" t="s">
        <v>163</v>
      </c>
      <c r="AT368" s="152" t="s">
        <v>184</v>
      </c>
      <c r="AU368" s="152" t="s">
        <v>128</v>
      </c>
      <c r="AY368" s="17" t="s">
        <v>121</v>
      </c>
      <c r="BE368" s="153">
        <f t="shared" si="4"/>
        <v>0</v>
      </c>
      <c r="BF368" s="153">
        <f t="shared" si="5"/>
        <v>0</v>
      </c>
      <c r="BG368" s="153">
        <f t="shared" si="6"/>
        <v>0</v>
      </c>
      <c r="BH368" s="153">
        <f t="shared" si="7"/>
        <v>0</v>
      </c>
      <c r="BI368" s="153">
        <f t="shared" si="8"/>
        <v>0</v>
      </c>
      <c r="BJ368" s="17" t="s">
        <v>128</v>
      </c>
      <c r="BK368" s="154">
        <f t="shared" si="9"/>
        <v>0</v>
      </c>
      <c r="BL368" s="17" t="s">
        <v>127</v>
      </c>
      <c r="BM368" s="152" t="s">
        <v>519</v>
      </c>
    </row>
    <row r="369" spans="1:65" s="2" customFormat="1" ht="24.15" customHeight="1">
      <c r="A369" s="32"/>
      <c r="B369" s="140"/>
      <c r="C369" s="172" t="s">
        <v>520</v>
      </c>
      <c r="D369" s="172" t="s">
        <v>184</v>
      </c>
      <c r="E369" s="173" t="s">
        <v>521</v>
      </c>
      <c r="F369" s="174" t="s">
        <v>522</v>
      </c>
      <c r="G369" s="175" t="s">
        <v>260</v>
      </c>
      <c r="H369" s="176">
        <v>20</v>
      </c>
      <c r="I369" s="177"/>
      <c r="J369" s="176">
        <f t="shared" si="0"/>
        <v>0</v>
      </c>
      <c r="K369" s="178"/>
      <c r="L369" s="179"/>
      <c r="M369" s="180" t="s">
        <v>1</v>
      </c>
      <c r="N369" s="181" t="s">
        <v>37</v>
      </c>
      <c r="O369" s="58"/>
      <c r="P369" s="150">
        <f t="shared" si="1"/>
        <v>0</v>
      </c>
      <c r="Q369" s="150">
        <v>0</v>
      </c>
      <c r="R369" s="150">
        <f t="shared" si="2"/>
        <v>0</v>
      </c>
      <c r="S369" s="150">
        <v>0</v>
      </c>
      <c r="T369" s="151">
        <f t="shared" si="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2" t="s">
        <v>163</v>
      </c>
      <c r="AT369" s="152" t="s">
        <v>184</v>
      </c>
      <c r="AU369" s="152" t="s">
        <v>128</v>
      </c>
      <c r="AY369" s="17" t="s">
        <v>121</v>
      </c>
      <c r="BE369" s="153">
        <f t="shared" si="4"/>
        <v>0</v>
      </c>
      <c r="BF369" s="153">
        <f t="shared" si="5"/>
        <v>0</v>
      </c>
      <c r="BG369" s="153">
        <f t="shared" si="6"/>
        <v>0</v>
      </c>
      <c r="BH369" s="153">
        <f t="shared" si="7"/>
        <v>0</v>
      </c>
      <c r="BI369" s="153">
        <f t="shared" si="8"/>
        <v>0</v>
      </c>
      <c r="BJ369" s="17" t="s">
        <v>128</v>
      </c>
      <c r="BK369" s="154">
        <f t="shared" si="9"/>
        <v>0</v>
      </c>
      <c r="BL369" s="17" t="s">
        <v>127</v>
      </c>
      <c r="BM369" s="152" t="s">
        <v>523</v>
      </c>
    </row>
    <row r="370" spans="1:65" s="2" customFormat="1" ht="24.15" customHeight="1">
      <c r="A370" s="32"/>
      <c r="B370" s="140"/>
      <c r="C370" s="172" t="s">
        <v>524</v>
      </c>
      <c r="D370" s="172" t="s">
        <v>184</v>
      </c>
      <c r="E370" s="173" t="s">
        <v>525</v>
      </c>
      <c r="F370" s="174" t="s">
        <v>526</v>
      </c>
      <c r="G370" s="175" t="s">
        <v>267</v>
      </c>
      <c r="H370" s="176">
        <v>2</v>
      </c>
      <c r="I370" s="177"/>
      <c r="J370" s="176">
        <f t="shared" si="0"/>
        <v>0</v>
      </c>
      <c r="K370" s="178"/>
      <c r="L370" s="179"/>
      <c r="M370" s="180" t="s">
        <v>1</v>
      </c>
      <c r="N370" s="181" t="s">
        <v>37</v>
      </c>
      <c r="O370" s="58"/>
      <c r="P370" s="150">
        <f t="shared" si="1"/>
        <v>0</v>
      </c>
      <c r="Q370" s="150">
        <v>0</v>
      </c>
      <c r="R370" s="150">
        <f t="shared" si="2"/>
        <v>0</v>
      </c>
      <c r="S370" s="150">
        <v>0</v>
      </c>
      <c r="T370" s="151">
        <f t="shared" si="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52" t="s">
        <v>163</v>
      </c>
      <c r="AT370" s="152" t="s">
        <v>184</v>
      </c>
      <c r="AU370" s="152" t="s">
        <v>128</v>
      </c>
      <c r="AY370" s="17" t="s">
        <v>121</v>
      </c>
      <c r="BE370" s="153">
        <f t="shared" si="4"/>
        <v>0</v>
      </c>
      <c r="BF370" s="153">
        <f t="shared" si="5"/>
        <v>0</v>
      </c>
      <c r="BG370" s="153">
        <f t="shared" si="6"/>
        <v>0</v>
      </c>
      <c r="BH370" s="153">
        <f t="shared" si="7"/>
        <v>0</v>
      </c>
      <c r="BI370" s="153">
        <f t="shared" si="8"/>
        <v>0</v>
      </c>
      <c r="BJ370" s="17" t="s">
        <v>128</v>
      </c>
      <c r="BK370" s="154">
        <f t="shared" si="9"/>
        <v>0</v>
      </c>
      <c r="BL370" s="17" t="s">
        <v>127</v>
      </c>
      <c r="BM370" s="152" t="s">
        <v>527</v>
      </c>
    </row>
    <row r="371" spans="1:65" s="2" customFormat="1" ht="24.15" customHeight="1">
      <c r="A371" s="32"/>
      <c r="B371" s="140"/>
      <c r="C371" s="172" t="s">
        <v>528</v>
      </c>
      <c r="D371" s="172" t="s">
        <v>184</v>
      </c>
      <c r="E371" s="173" t="s">
        <v>529</v>
      </c>
      <c r="F371" s="174" t="s">
        <v>530</v>
      </c>
      <c r="G371" s="175" t="s">
        <v>267</v>
      </c>
      <c r="H371" s="176">
        <v>2</v>
      </c>
      <c r="I371" s="177"/>
      <c r="J371" s="176">
        <f t="shared" si="0"/>
        <v>0</v>
      </c>
      <c r="K371" s="178"/>
      <c r="L371" s="179"/>
      <c r="M371" s="180" t="s">
        <v>1</v>
      </c>
      <c r="N371" s="181" t="s">
        <v>37</v>
      </c>
      <c r="O371" s="58"/>
      <c r="P371" s="150">
        <f t="shared" si="1"/>
        <v>0</v>
      </c>
      <c r="Q371" s="150">
        <v>0</v>
      </c>
      <c r="R371" s="150">
        <f t="shared" si="2"/>
        <v>0</v>
      </c>
      <c r="S371" s="150">
        <v>0</v>
      </c>
      <c r="T371" s="151">
        <f t="shared" si="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2" t="s">
        <v>163</v>
      </c>
      <c r="AT371" s="152" t="s">
        <v>184</v>
      </c>
      <c r="AU371" s="152" t="s">
        <v>128</v>
      </c>
      <c r="AY371" s="17" t="s">
        <v>121</v>
      </c>
      <c r="BE371" s="153">
        <f t="shared" si="4"/>
        <v>0</v>
      </c>
      <c r="BF371" s="153">
        <f t="shared" si="5"/>
        <v>0</v>
      </c>
      <c r="BG371" s="153">
        <f t="shared" si="6"/>
        <v>0</v>
      </c>
      <c r="BH371" s="153">
        <f t="shared" si="7"/>
        <v>0</v>
      </c>
      <c r="BI371" s="153">
        <f t="shared" si="8"/>
        <v>0</v>
      </c>
      <c r="BJ371" s="17" t="s">
        <v>128</v>
      </c>
      <c r="BK371" s="154">
        <f t="shared" si="9"/>
        <v>0</v>
      </c>
      <c r="BL371" s="17" t="s">
        <v>127</v>
      </c>
      <c r="BM371" s="152" t="s">
        <v>531</v>
      </c>
    </row>
    <row r="372" spans="1:65" s="2" customFormat="1" ht="24.15" customHeight="1">
      <c r="A372" s="32"/>
      <c r="B372" s="140"/>
      <c r="C372" s="172" t="s">
        <v>532</v>
      </c>
      <c r="D372" s="172" t="s">
        <v>184</v>
      </c>
      <c r="E372" s="173" t="s">
        <v>533</v>
      </c>
      <c r="F372" s="174" t="s">
        <v>534</v>
      </c>
      <c r="G372" s="175" t="s">
        <v>126</v>
      </c>
      <c r="H372" s="176">
        <v>182</v>
      </c>
      <c r="I372" s="177"/>
      <c r="J372" s="176">
        <f t="shared" si="0"/>
        <v>0</v>
      </c>
      <c r="K372" s="178"/>
      <c r="L372" s="179"/>
      <c r="M372" s="180" t="s">
        <v>1</v>
      </c>
      <c r="N372" s="181" t="s">
        <v>37</v>
      </c>
      <c r="O372" s="58"/>
      <c r="P372" s="150">
        <f t="shared" si="1"/>
        <v>0</v>
      </c>
      <c r="Q372" s="150">
        <v>0</v>
      </c>
      <c r="R372" s="150">
        <f t="shared" si="2"/>
        <v>0</v>
      </c>
      <c r="S372" s="150">
        <v>0</v>
      </c>
      <c r="T372" s="151">
        <f t="shared" si="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2" t="s">
        <v>163</v>
      </c>
      <c r="AT372" s="152" t="s">
        <v>184</v>
      </c>
      <c r="AU372" s="152" t="s">
        <v>128</v>
      </c>
      <c r="AY372" s="17" t="s">
        <v>121</v>
      </c>
      <c r="BE372" s="153">
        <f t="shared" si="4"/>
        <v>0</v>
      </c>
      <c r="BF372" s="153">
        <f t="shared" si="5"/>
        <v>0</v>
      </c>
      <c r="BG372" s="153">
        <f t="shared" si="6"/>
        <v>0</v>
      </c>
      <c r="BH372" s="153">
        <f t="shared" si="7"/>
        <v>0</v>
      </c>
      <c r="BI372" s="153">
        <f t="shared" si="8"/>
        <v>0</v>
      </c>
      <c r="BJ372" s="17" t="s">
        <v>128</v>
      </c>
      <c r="BK372" s="154">
        <f t="shared" si="9"/>
        <v>0</v>
      </c>
      <c r="BL372" s="17" t="s">
        <v>127</v>
      </c>
      <c r="BM372" s="152" t="s">
        <v>535</v>
      </c>
    </row>
    <row r="373" spans="1:65" s="2" customFormat="1" ht="14.4" customHeight="1">
      <c r="A373" s="32"/>
      <c r="B373" s="140"/>
      <c r="C373" s="172" t="s">
        <v>536</v>
      </c>
      <c r="D373" s="172" t="s">
        <v>184</v>
      </c>
      <c r="E373" s="173" t="s">
        <v>537</v>
      </c>
      <c r="F373" s="174" t="s">
        <v>538</v>
      </c>
      <c r="G373" s="175" t="s">
        <v>126</v>
      </c>
      <c r="H373" s="176">
        <v>364</v>
      </c>
      <c r="I373" s="177"/>
      <c r="J373" s="176">
        <f t="shared" si="0"/>
        <v>0</v>
      </c>
      <c r="K373" s="178"/>
      <c r="L373" s="179"/>
      <c r="M373" s="180" t="s">
        <v>1</v>
      </c>
      <c r="N373" s="181" t="s">
        <v>37</v>
      </c>
      <c r="O373" s="58"/>
      <c r="P373" s="150">
        <f t="shared" si="1"/>
        <v>0</v>
      </c>
      <c r="Q373" s="150">
        <v>0</v>
      </c>
      <c r="R373" s="150">
        <f t="shared" si="2"/>
        <v>0</v>
      </c>
      <c r="S373" s="150">
        <v>0</v>
      </c>
      <c r="T373" s="151">
        <f t="shared" si="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52" t="s">
        <v>163</v>
      </c>
      <c r="AT373" s="152" t="s">
        <v>184</v>
      </c>
      <c r="AU373" s="152" t="s">
        <v>128</v>
      </c>
      <c r="AY373" s="17" t="s">
        <v>121</v>
      </c>
      <c r="BE373" s="153">
        <f t="shared" si="4"/>
        <v>0</v>
      </c>
      <c r="BF373" s="153">
        <f t="shared" si="5"/>
        <v>0</v>
      </c>
      <c r="BG373" s="153">
        <f t="shared" si="6"/>
        <v>0</v>
      </c>
      <c r="BH373" s="153">
        <f t="shared" si="7"/>
        <v>0</v>
      </c>
      <c r="BI373" s="153">
        <f t="shared" si="8"/>
        <v>0</v>
      </c>
      <c r="BJ373" s="17" t="s">
        <v>128</v>
      </c>
      <c r="BK373" s="154">
        <f t="shared" si="9"/>
        <v>0</v>
      </c>
      <c r="BL373" s="17" t="s">
        <v>127</v>
      </c>
      <c r="BM373" s="152" t="s">
        <v>539</v>
      </c>
    </row>
    <row r="374" spans="1:65" s="2" customFormat="1" ht="14.4" customHeight="1">
      <c r="A374" s="32"/>
      <c r="B374" s="140"/>
      <c r="C374" s="172" t="s">
        <v>540</v>
      </c>
      <c r="D374" s="172" t="s">
        <v>184</v>
      </c>
      <c r="E374" s="173" t="s">
        <v>541</v>
      </c>
      <c r="F374" s="174" t="s">
        <v>542</v>
      </c>
      <c r="G374" s="175" t="s">
        <v>267</v>
      </c>
      <c r="H374" s="176">
        <v>700</v>
      </c>
      <c r="I374" s="177"/>
      <c r="J374" s="176">
        <f t="shared" si="0"/>
        <v>0</v>
      </c>
      <c r="K374" s="178"/>
      <c r="L374" s="179"/>
      <c r="M374" s="180" t="s">
        <v>1</v>
      </c>
      <c r="N374" s="181" t="s">
        <v>37</v>
      </c>
      <c r="O374" s="58"/>
      <c r="P374" s="150">
        <f t="shared" si="1"/>
        <v>0</v>
      </c>
      <c r="Q374" s="150">
        <v>0</v>
      </c>
      <c r="R374" s="150">
        <f t="shared" si="2"/>
        <v>0</v>
      </c>
      <c r="S374" s="150">
        <v>0</v>
      </c>
      <c r="T374" s="151">
        <f t="shared" si="3"/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52" t="s">
        <v>163</v>
      </c>
      <c r="AT374" s="152" t="s">
        <v>184</v>
      </c>
      <c r="AU374" s="152" t="s">
        <v>128</v>
      </c>
      <c r="AY374" s="17" t="s">
        <v>121</v>
      </c>
      <c r="BE374" s="153">
        <f t="shared" si="4"/>
        <v>0</v>
      </c>
      <c r="BF374" s="153">
        <f t="shared" si="5"/>
        <v>0</v>
      </c>
      <c r="BG374" s="153">
        <f t="shared" si="6"/>
        <v>0</v>
      </c>
      <c r="BH374" s="153">
        <f t="shared" si="7"/>
        <v>0</v>
      </c>
      <c r="BI374" s="153">
        <f t="shared" si="8"/>
        <v>0</v>
      </c>
      <c r="BJ374" s="17" t="s">
        <v>128</v>
      </c>
      <c r="BK374" s="154">
        <f t="shared" si="9"/>
        <v>0</v>
      </c>
      <c r="BL374" s="17" t="s">
        <v>127</v>
      </c>
      <c r="BM374" s="152" t="s">
        <v>543</v>
      </c>
    </row>
    <row r="375" spans="1:65" s="2" customFormat="1" ht="14.4" customHeight="1">
      <c r="A375" s="32"/>
      <c r="B375" s="140"/>
      <c r="C375" s="172" t="s">
        <v>544</v>
      </c>
      <c r="D375" s="172" t="s">
        <v>184</v>
      </c>
      <c r="E375" s="173" t="s">
        <v>545</v>
      </c>
      <c r="F375" s="174" t="s">
        <v>546</v>
      </c>
      <c r="G375" s="175" t="s">
        <v>267</v>
      </c>
      <c r="H375" s="176">
        <v>964</v>
      </c>
      <c r="I375" s="177"/>
      <c r="J375" s="176">
        <f t="shared" si="0"/>
        <v>0</v>
      </c>
      <c r="K375" s="178"/>
      <c r="L375" s="179"/>
      <c r="M375" s="180" t="s">
        <v>1</v>
      </c>
      <c r="N375" s="181" t="s">
        <v>37</v>
      </c>
      <c r="O375" s="58"/>
      <c r="P375" s="150">
        <f t="shared" si="1"/>
        <v>0</v>
      </c>
      <c r="Q375" s="150">
        <v>0</v>
      </c>
      <c r="R375" s="150">
        <f t="shared" si="2"/>
        <v>0</v>
      </c>
      <c r="S375" s="150">
        <v>0</v>
      </c>
      <c r="T375" s="151">
        <f t="shared" si="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2" t="s">
        <v>163</v>
      </c>
      <c r="AT375" s="152" t="s">
        <v>184</v>
      </c>
      <c r="AU375" s="152" t="s">
        <v>128</v>
      </c>
      <c r="AY375" s="17" t="s">
        <v>121</v>
      </c>
      <c r="BE375" s="153">
        <f t="shared" si="4"/>
        <v>0</v>
      </c>
      <c r="BF375" s="153">
        <f t="shared" si="5"/>
        <v>0</v>
      </c>
      <c r="BG375" s="153">
        <f t="shared" si="6"/>
        <v>0</v>
      </c>
      <c r="BH375" s="153">
        <f t="shared" si="7"/>
        <v>0</v>
      </c>
      <c r="BI375" s="153">
        <f t="shared" si="8"/>
        <v>0</v>
      </c>
      <c r="BJ375" s="17" t="s">
        <v>128</v>
      </c>
      <c r="BK375" s="154">
        <f t="shared" si="9"/>
        <v>0</v>
      </c>
      <c r="BL375" s="17" t="s">
        <v>127</v>
      </c>
      <c r="BM375" s="152" t="s">
        <v>547</v>
      </c>
    </row>
    <row r="376" spans="1:65" s="2" customFormat="1" ht="14.4" customHeight="1">
      <c r="A376" s="32"/>
      <c r="B376" s="140"/>
      <c r="C376" s="172" t="s">
        <v>548</v>
      </c>
      <c r="D376" s="172" t="s">
        <v>184</v>
      </c>
      <c r="E376" s="173" t="s">
        <v>549</v>
      </c>
      <c r="F376" s="174" t="s">
        <v>550</v>
      </c>
      <c r="G376" s="175" t="s">
        <v>267</v>
      </c>
      <c r="H376" s="176">
        <v>23</v>
      </c>
      <c r="I376" s="177"/>
      <c r="J376" s="176">
        <f t="shared" si="0"/>
        <v>0</v>
      </c>
      <c r="K376" s="178"/>
      <c r="L376" s="179"/>
      <c r="M376" s="180" t="s">
        <v>1</v>
      </c>
      <c r="N376" s="181" t="s">
        <v>37</v>
      </c>
      <c r="O376" s="58"/>
      <c r="P376" s="150">
        <f t="shared" si="1"/>
        <v>0</v>
      </c>
      <c r="Q376" s="150">
        <v>0</v>
      </c>
      <c r="R376" s="150">
        <f t="shared" si="2"/>
        <v>0</v>
      </c>
      <c r="S376" s="150">
        <v>0</v>
      </c>
      <c r="T376" s="151">
        <f t="shared" si="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52" t="s">
        <v>163</v>
      </c>
      <c r="AT376" s="152" t="s">
        <v>184</v>
      </c>
      <c r="AU376" s="152" t="s">
        <v>128</v>
      </c>
      <c r="AY376" s="17" t="s">
        <v>121</v>
      </c>
      <c r="BE376" s="153">
        <f t="shared" si="4"/>
        <v>0</v>
      </c>
      <c r="BF376" s="153">
        <f t="shared" si="5"/>
        <v>0</v>
      </c>
      <c r="BG376" s="153">
        <f t="shared" si="6"/>
        <v>0</v>
      </c>
      <c r="BH376" s="153">
        <f t="shared" si="7"/>
        <v>0</v>
      </c>
      <c r="BI376" s="153">
        <f t="shared" si="8"/>
        <v>0</v>
      </c>
      <c r="BJ376" s="17" t="s">
        <v>128</v>
      </c>
      <c r="BK376" s="154">
        <f t="shared" si="9"/>
        <v>0</v>
      </c>
      <c r="BL376" s="17" t="s">
        <v>127</v>
      </c>
      <c r="BM376" s="152" t="s">
        <v>551</v>
      </c>
    </row>
    <row r="377" spans="1:65" s="2" customFormat="1" ht="14.4" customHeight="1">
      <c r="A377" s="32"/>
      <c r="B377" s="140"/>
      <c r="C377" s="172" t="s">
        <v>552</v>
      </c>
      <c r="D377" s="172" t="s">
        <v>184</v>
      </c>
      <c r="E377" s="173" t="s">
        <v>553</v>
      </c>
      <c r="F377" s="174" t="s">
        <v>554</v>
      </c>
      <c r="G377" s="175" t="s">
        <v>267</v>
      </c>
      <c r="H377" s="176">
        <v>700</v>
      </c>
      <c r="I377" s="177"/>
      <c r="J377" s="176">
        <f t="shared" si="0"/>
        <v>0</v>
      </c>
      <c r="K377" s="178"/>
      <c r="L377" s="179"/>
      <c r="M377" s="180" t="s">
        <v>1</v>
      </c>
      <c r="N377" s="181" t="s">
        <v>37</v>
      </c>
      <c r="O377" s="58"/>
      <c r="P377" s="150">
        <f t="shared" si="1"/>
        <v>0</v>
      </c>
      <c r="Q377" s="150">
        <v>0</v>
      </c>
      <c r="R377" s="150">
        <f t="shared" si="2"/>
        <v>0</v>
      </c>
      <c r="S377" s="150">
        <v>0</v>
      </c>
      <c r="T377" s="151">
        <f t="shared" si="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52" t="s">
        <v>163</v>
      </c>
      <c r="AT377" s="152" t="s">
        <v>184</v>
      </c>
      <c r="AU377" s="152" t="s">
        <v>128</v>
      </c>
      <c r="AY377" s="17" t="s">
        <v>121</v>
      </c>
      <c r="BE377" s="153">
        <f t="shared" si="4"/>
        <v>0</v>
      </c>
      <c r="BF377" s="153">
        <f t="shared" si="5"/>
        <v>0</v>
      </c>
      <c r="BG377" s="153">
        <f t="shared" si="6"/>
        <v>0</v>
      </c>
      <c r="BH377" s="153">
        <f t="shared" si="7"/>
        <v>0</v>
      </c>
      <c r="BI377" s="153">
        <f t="shared" si="8"/>
        <v>0</v>
      </c>
      <c r="BJ377" s="17" t="s">
        <v>128</v>
      </c>
      <c r="BK377" s="154">
        <f t="shared" si="9"/>
        <v>0</v>
      </c>
      <c r="BL377" s="17" t="s">
        <v>127</v>
      </c>
      <c r="BM377" s="152" t="s">
        <v>555</v>
      </c>
    </row>
    <row r="378" spans="1:65" s="2" customFormat="1" ht="14.4" customHeight="1">
      <c r="A378" s="32"/>
      <c r="B378" s="140"/>
      <c r="C378" s="172" t="s">
        <v>556</v>
      </c>
      <c r="D378" s="172" t="s">
        <v>184</v>
      </c>
      <c r="E378" s="173" t="s">
        <v>557</v>
      </c>
      <c r="F378" s="174" t="s">
        <v>558</v>
      </c>
      <c r="G378" s="175" t="s">
        <v>267</v>
      </c>
      <c r="H378" s="176">
        <v>964</v>
      </c>
      <c r="I378" s="177"/>
      <c r="J378" s="176">
        <f t="shared" si="0"/>
        <v>0</v>
      </c>
      <c r="K378" s="178"/>
      <c r="L378" s="179"/>
      <c r="M378" s="180" t="s">
        <v>1</v>
      </c>
      <c r="N378" s="181" t="s">
        <v>37</v>
      </c>
      <c r="O378" s="58"/>
      <c r="P378" s="150">
        <f t="shared" si="1"/>
        <v>0</v>
      </c>
      <c r="Q378" s="150">
        <v>0</v>
      </c>
      <c r="R378" s="150">
        <f t="shared" si="2"/>
        <v>0</v>
      </c>
      <c r="S378" s="150">
        <v>0</v>
      </c>
      <c r="T378" s="151">
        <f t="shared" si="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52" t="s">
        <v>163</v>
      </c>
      <c r="AT378" s="152" t="s">
        <v>184</v>
      </c>
      <c r="AU378" s="152" t="s">
        <v>128</v>
      </c>
      <c r="AY378" s="17" t="s">
        <v>121</v>
      </c>
      <c r="BE378" s="153">
        <f t="shared" si="4"/>
        <v>0</v>
      </c>
      <c r="BF378" s="153">
        <f t="shared" si="5"/>
        <v>0</v>
      </c>
      <c r="BG378" s="153">
        <f t="shared" si="6"/>
        <v>0</v>
      </c>
      <c r="BH378" s="153">
        <f t="shared" si="7"/>
        <v>0</v>
      </c>
      <c r="BI378" s="153">
        <f t="shared" si="8"/>
        <v>0</v>
      </c>
      <c r="BJ378" s="17" t="s">
        <v>128</v>
      </c>
      <c r="BK378" s="154">
        <f t="shared" si="9"/>
        <v>0</v>
      </c>
      <c r="BL378" s="17" t="s">
        <v>127</v>
      </c>
      <c r="BM378" s="152" t="s">
        <v>559</v>
      </c>
    </row>
    <row r="379" spans="1:65" s="2" customFormat="1" ht="14.4" customHeight="1">
      <c r="A379" s="32"/>
      <c r="B379" s="140"/>
      <c r="C379" s="172" t="s">
        <v>560</v>
      </c>
      <c r="D379" s="172" t="s">
        <v>184</v>
      </c>
      <c r="E379" s="173" t="s">
        <v>561</v>
      </c>
      <c r="F379" s="174" t="s">
        <v>562</v>
      </c>
      <c r="G379" s="175" t="s">
        <v>267</v>
      </c>
      <c r="H379" s="176">
        <v>23</v>
      </c>
      <c r="I379" s="177"/>
      <c r="J379" s="176">
        <f t="shared" si="0"/>
        <v>0</v>
      </c>
      <c r="K379" s="178"/>
      <c r="L379" s="179"/>
      <c r="M379" s="180" t="s">
        <v>1</v>
      </c>
      <c r="N379" s="181" t="s">
        <v>37</v>
      </c>
      <c r="O379" s="58"/>
      <c r="P379" s="150">
        <f t="shared" si="1"/>
        <v>0</v>
      </c>
      <c r="Q379" s="150">
        <v>0</v>
      </c>
      <c r="R379" s="150">
        <f t="shared" si="2"/>
        <v>0</v>
      </c>
      <c r="S379" s="150">
        <v>0</v>
      </c>
      <c r="T379" s="151">
        <f t="shared" si="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2" t="s">
        <v>163</v>
      </c>
      <c r="AT379" s="152" t="s">
        <v>184</v>
      </c>
      <c r="AU379" s="152" t="s">
        <v>128</v>
      </c>
      <c r="AY379" s="17" t="s">
        <v>121</v>
      </c>
      <c r="BE379" s="153">
        <f t="shared" si="4"/>
        <v>0</v>
      </c>
      <c r="BF379" s="153">
        <f t="shared" si="5"/>
        <v>0</v>
      </c>
      <c r="BG379" s="153">
        <f t="shared" si="6"/>
        <v>0</v>
      </c>
      <c r="BH379" s="153">
        <f t="shared" si="7"/>
        <v>0</v>
      </c>
      <c r="BI379" s="153">
        <f t="shared" si="8"/>
        <v>0</v>
      </c>
      <c r="BJ379" s="17" t="s">
        <v>128</v>
      </c>
      <c r="BK379" s="154">
        <f t="shared" si="9"/>
        <v>0</v>
      </c>
      <c r="BL379" s="17" t="s">
        <v>127</v>
      </c>
      <c r="BM379" s="152" t="s">
        <v>563</v>
      </c>
    </row>
    <row r="380" spans="1:65" s="2" customFormat="1" ht="14.4" customHeight="1">
      <c r="A380" s="32"/>
      <c r="B380" s="140"/>
      <c r="C380" s="172" t="s">
        <v>564</v>
      </c>
      <c r="D380" s="172" t="s">
        <v>184</v>
      </c>
      <c r="E380" s="173" t="s">
        <v>565</v>
      </c>
      <c r="F380" s="174" t="s">
        <v>566</v>
      </c>
      <c r="G380" s="175" t="s">
        <v>267</v>
      </c>
      <c r="H380" s="176">
        <v>23</v>
      </c>
      <c r="I380" s="177"/>
      <c r="J380" s="176">
        <f t="shared" si="0"/>
        <v>0</v>
      </c>
      <c r="K380" s="178"/>
      <c r="L380" s="179"/>
      <c r="M380" s="180" t="s">
        <v>1</v>
      </c>
      <c r="N380" s="181" t="s">
        <v>37</v>
      </c>
      <c r="O380" s="58"/>
      <c r="P380" s="150">
        <f t="shared" si="1"/>
        <v>0</v>
      </c>
      <c r="Q380" s="150">
        <v>0</v>
      </c>
      <c r="R380" s="150">
        <f t="shared" si="2"/>
        <v>0</v>
      </c>
      <c r="S380" s="150">
        <v>0</v>
      </c>
      <c r="T380" s="151">
        <f t="shared" si="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52" t="s">
        <v>163</v>
      </c>
      <c r="AT380" s="152" t="s">
        <v>184</v>
      </c>
      <c r="AU380" s="152" t="s">
        <v>128</v>
      </c>
      <c r="AY380" s="17" t="s">
        <v>121</v>
      </c>
      <c r="BE380" s="153">
        <f t="shared" si="4"/>
        <v>0</v>
      </c>
      <c r="BF380" s="153">
        <f t="shared" si="5"/>
        <v>0</v>
      </c>
      <c r="BG380" s="153">
        <f t="shared" si="6"/>
        <v>0</v>
      </c>
      <c r="BH380" s="153">
        <f t="shared" si="7"/>
        <v>0</v>
      </c>
      <c r="BI380" s="153">
        <f t="shared" si="8"/>
        <v>0</v>
      </c>
      <c r="BJ380" s="17" t="s">
        <v>128</v>
      </c>
      <c r="BK380" s="154">
        <f t="shared" si="9"/>
        <v>0</v>
      </c>
      <c r="BL380" s="17" t="s">
        <v>127</v>
      </c>
      <c r="BM380" s="152" t="s">
        <v>567</v>
      </c>
    </row>
    <row r="381" spans="1:65" s="2" customFormat="1" ht="14.4" customHeight="1">
      <c r="A381" s="32"/>
      <c r="B381" s="140"/>
      <c r="C381" s="172" t="s">
        <v>568</v>
      </c>
      <c r="D381" s="172" t="s">
        <v>184</v>
      </c>
      <c r="E381" s="173" t="s">
        <v>569</v>
      </c>
      <c r="F381" s="174" t="s">
        <v>570</v>
      </c>
      <c r="G381" s="175" t="s">
        <v>267</v>
      </c>
      <c r="H381" s="176">
        <v>23</v>
      </c>
      <c r="I381" s="177"/>
      <c r="J381" s="176">
        <f t="shared" si="0"/>
        <v>0</v>
      </c>
      <c r="K381" s="178"/>
      <c r="L381" s="179"/>
      <c r="M381" s="180" t="s">
        <v>1</v>
      </c>
      <c r="N381" s="181" t="s">
        <v>37</v>
      </c>
      <c r="O381" s="58"/>
      <c r="P381" s="150">
        <f t="shared" si="1"/>
        <v>0</v>
      </c>
      <c r="Q381" s="150">
        <v>0</v>
      </c>
      <c r="R381" s="150">
        <f t="shared" si="2"/>
        <v>0</v>
      </c>
      <c r="S381" s="150">
        <v>0</v>
      </c>
      <c r="T381" s="151">
        <f t="shared" si="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52" t="s">
        <v>163</v>
      </c>
      <c r="AT381" s="152" t="s">
        <v>184</v>
      </c>
      <c r="AU381" s="152" t="s">
        <v>128</v>
      </c>
      <c r="AY381" s="17" t="s">
        <v>121</v>
      </c>
      <c r="BE381" s="153">
        <f t="shared" si="4"/>
        <v>0</v>
      </c>
      <c r="BF381" s="153">
        <f t="shared" si="5"/>
        <v>0</v>
      </c>
      <c r="BG381" s="153">
        <f t="shared" si="6"/>
        <v>0</v>
      </c>
      <c r="BH381" s="153">
        <f t="shared" si="7"/>
        <v>0</v>
      </c>
      <c r="BI381" s="153">
        <f t="shared" si="8"/>
        <v>0</v>
      </c>
      <c r="BJ381" s="17" t="s">
        <v>128</v>
      </c>
      <c r="BK381" s="154">
        <f t="shared" si="9"/>
        <v>0</v>
      </c>
      <c r="BL381" s="17" t="s">
        <v>127</v>
      </c>
      <c r="BM381" s="152" t="s">
        <v>571</v>
      </c>
    </row>
    <row r="382" spans="1:65" s="2" customFormat="1" ht="14.4" customHeight="1">
      <c r="A382" s="32"/>
      <c r="B382" s="140"/>
      <c r="C382" s="172" t="s">
        <v>572</v>
      </c>
      <c r="D382" s="172" t="s">
        <v>184</v>
      </c>
      <c r="E382" s="173" t="s">
        <v>573</v>
      </c>
      <c r="F382" s="174" t="s">
        <v>574</v>
      </c>
      <c r="G382" s="175" t="s">
        <v>267</v>
      </c>
      <c r="H382" s="176">
        <v>12</v>
      </c>
      <c r="I382" s="177"/>
      <c r="J382" s="176">
        <f t="shared" si="0"/>
        <v>0</v>
      </c>
      <c r="K382" s="178"/>
      <c r="L382" s="179"/>
      <c r="M382" s="180" t="s">
        <v>1</v>
      </c>
      <c r="N382" s="181" t="s">
        <v>37</v>
      </c>
      <c r="O382" s="58"/>
      <c r="P382" s="150">
        <f t="shared" si="1"/>
        <v>0</v>
      </c>
      <c r="Q382" s="150">
        <v>0</v>
      </c>
      <c r="R382" s="150">
        <f t="shared" si="2"/>
        <v>0</v>
      </c>
      <c r="S382" s="150">
        <v>0</v>
      </c>
      <c r="T382" s="151">
        <f t="shared" si="3"/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52" t="s">
        <v>163</v>
      </c>
      <c r="AT382" s="152" t="s">
        <v>184</v>
      </c>
      <c r="AU382" s="152" t="s">
        <v>128</v>
      </c>
      <c r="AY382" s="17" t="s">
        <v>121</v>
      </c>
      <c r="BE382" s="153">
        <f t="shared" si="4"/>
        <v>0</v>
      </c>
      <c r="BF382" s="153">
        <f t="shared" si="5"/>
        <v>0</v>
      </c>
      <c r="BG382" s="153">
        <f t="shared" si="6"/>
        <v>0</v>
      </c>
      <c r="BH382" s="153">
        <f t="shared" si="7"/>
        <v>0</v>
      </c>
      <c r="BI382" s="153">
        <f t="shared" si="8"/>
        <v>0</v>
      </c>
      <c r="BJ382" s="17" t="s">
        <v>128</v>
      </c>
      <c r="BK382" s="154">
        <f t="shared" si="9"/>
        <v>0</v>
      </c>
      <c r="BL382" s="17" t="s">
        <v>127</v>
      </c>
      <c r="BM382" s="152" t="s">
        <v>575</v>
      </c>
    </row>
    <row r="383" spans="1:65" s="2" customFormat="1" ht="24.15" customHeight="1">
      <c r="A383" s="32"/>
      <c r="B383" s="140"/>
      <c r="C383" s="172" t="s">
        <v>576</v>
      </c>
      <c r="D383" s="172" t="s">
        <v>184</v>
      </c>
      <c r="E383" s="173" t="s">
        <v>577</v>
      </c>
      <c r="F383" s="174" t="s">
        <v>578</v>
      </c>
      <c r="G383" s="175" t="s">
        <v>126</v>
      </c>
      <c r="H383" s="176">
        <v>182</v>
      </c>
      <c r="I383" s="177"/>
      <c r="J383" s="176">
        <f t="shared" si="0"/>
        <v>0</v>
      </c>
      <c r="K383" s="178"/>
      <c r="L383" s="179"/>
      <c r="M383" s="180" t="s">
        <v>1</v>
      </c>
      <c r="N383" s="181" t="s">
        <v>37</v>
      </c>
      <c r="O383" s="58"/>
      <c r="P383" s="150">
        <f t="shared" si="1"/>
        <v>0</v>
      </c>
      <c r="Q383" s="150">
        <v>0</v>
      </c>
      <c r="R383" s="150">
        <f t="shared" si="2"/>
        <v>0</v>
      </c>
      <c r="S383" s="150">
        <v>0</v>
      </c>
      <c r="T383" s="151">
        <f t="shared" si="3"/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52" t="s">
        <v>163</v>
      </c>
      <c r="AT383" s="152" t="s">
        <v>184</v>
      </c>
      <c r="AU383" s="152" t="s">
        <v>128</v>
      </c>
      <c r="AY383" s="17" t="s">
        <v>121</v>
      </c>
      <c r="BE383" s="153">
        <f t="shared" si="4"/>
        <v>0</v>
      </c>
      <c r="BF383" s="153">
        <f t="shared" si="5"/>
        <v>0</v>
      </c>
      <c r="BG383" s="153">
        <f t="shared" si="6"/>
        <v>0</v>
      </c>
      <c r="BH383" s="153">
        <f t="shared" si="7"/>
        <v>0</v>
      </c>
      <c r="BI383" s="153">
        <f t="shared" si="8"/>
        <v>0</v>
      </c>
      <c r="BJ383" s="17" t="s">
        <v>128</v>
      </c>
      <c r="BK383" s="154">
        <f t="shared" si="9"/>
        <v>0</v>
      </c>
      <c r="BL383" s="17" t="s">
        <v>127</v>
      </c>
      <c r="BM383" s="152" t="s">
        <v>579</v>
      </c>
    </row>
    <row r="384" spans="1:65" s="2" customFormat="1" ht="14.4" customHeight="1">
      <c r="A384" s="32"/>
      <c r="B384" s="140"/>
      <c r="C384" s="172" t="s">
        <v>580</v>
      </c>
      <c r="D384" s="172" t="s">
        <v>184</v>
      </c>
      <c r="E384" s="173" t="s">
        <v>581</v>
      </c>
      <c r="F384" s="174" t="s">
        <v>582</v>
      </c>
      <c r="G384" s="175" t="s">
        <v>583</v>
      </c>
      <c r="H384" s="176">
        <v>11.9</v>
      </c>
      <c r="I384" s="177"/>
      <c r="J384" s="176">
        <f t="shared" si="0"/>
        <v>0</v>
      </c>
      <c r="K384" s="178"/>
      <c r="L384" s="179"/>
      <c r="M384" s="180" t="s">
        <v>1</v>
      </c>
      <c r="N384" s="181" t="s">
        <v>37</v>
      </c>
      <c r="O384" s="58"/>
      <c r="P384" s="150">
        <f t="shared" si="1"/>
        <v>0</v>
      </c>
      <c r="Q384" s="150">
        <v>0</v>
      </c>
      <c r="R384" s="150">
        <f t="shared" si="2"/>
        <v>0</v>
      </c>
      <c r="S384" s="150">
        <v>0</v>
      </c>
      <c r="T384" s="151">
        <f t="shared" si="3"/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52" t="s">
        <v>163</v>
      </c>
      <c r="AT384" s="152" t="s">
        <v>184</v>
      </c>
      <c r="AU384" s="152" t="s">
        <v>128</v>
      </c>
      <c r="AY384" s="17" t="s">
        <v>121</v>
      </c>
      <c r="BE384" s="153">
        <f t="shared" si="4"/>
        <v>0</v>
      </c>
      <c r="BF384" s="153">
        <f t="shared" si="5"/>
        <v>0</v>
      </c>
      <c r="BG384" s="153">
        <f t="shared" si="6"/>
        <v>0</v>
      </c>
      <c r="BH384" s="153">
        <f t="shared" si="7"/>
        <v>0</v>
      </c>
      <c r="BI384" s="153">
        <f t="shared" si="8"/>
        <v>0</v>
      </c>
      <c r="BJ384" s="17" t="s">
        <v>128</v>
      </c>
      <c r="BK384" s="154">
        <f t="shared" si="9"/>
        <v>0</v>
      </c>
      <c r="BL384" s="17" t="s">
        <v>127</v>
      </c>
      <c r="BM384" s="152" t="s">
        <v>584</v>
      </c>
    </row>
    <row r="385" spans="1:65" s="2" customFormat="1" ht="14.4" customHeight="1">
      <c r="A385" s="32"/>
      <c r="B385" s="140"/>
      <c r="C385" s="172" t="s">
        <v>585</v>
      </c>
      <c r="D385" s="172" t="s">
        <v>184</v>
      </c>
      <c r="E385" s="173" t="s">
        <v>586</v>
      </c>
      <c r="F385" s="174" t="s">
        <v>587</v>
      </c>
      <c r="G385" s="175" t="s">
        <v>583</v>
      </c>
      <c r="H385" s="176">
        <v>9.1</v>
      </c>
      <c r="I385" s="177"/>
      <c r="J385" s="176">
        <f t="shared" si="0"/>
        <v>0</v>
      </c>
      <c r="K385" s="178"/>
      <c r="L385" s="179"/>
      <c r="M385" s="180" t="s">
        <v>1</v>
      </c>
      <c r="N385" s="181" t="s">
        <v>37</v>
      </c>
      <c r="O385" s="58"/>
      <c r="P385" s="150">
        <f t="shared" si="1"/>
        <v>0</v>
      </c>
      <c r="Q385" s="150">
        <v>0</v>
      </c>
      <c r="R385" s="150">
        <f t="shared" si="2"/>
        <v>0</v>
      </c>
      <c r="S385" s="150">
        <v>0</v>
      </c>
      <c r="T385" s="151">
        <f t="shared" si="3"/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52" t="s">
        <v>163</v>
      </c>
      <c r="AT385" s="152" t="s">
        <v>184</v>
      </c>
      <c r="AU385" s="152" t="s">
        <v>128</v>
      </c>
      <c r="AY385" s="17" t="s">
        <v>121</v>
      </c>
      <c r="BE385" s="153">
        <f t="shared" si="4"/>
        <v>0</v>
      </c>
      <c r="BF385" s="153">
        <f t="shared" si="5"/>
        <v>0</v>
      </c>
      <c r="BG385" s="153">
        <f t="shared" si="6"/>
        <v>0</v>
      </c>
      <c r="BH385" s="153">
        <f t="shared" si="7"/>
        <v>0</v>
      </c>
      <c r="BI385" s="153">
        <f t="shared" si="8"/>
        <v>0</v>
      </c>
      <c r="BJ385" s="17" t="s">
        <v>128</v>
      </c>
      <c r="BK385" s="154">
        <f t="shared" si="9"/>
        <v>0</v>
      </c>
      <c r="BL385" s="17" t="s">
        <v>127</v>
      </c>
      <c r="BM385" s="152" t="s">
        <v>588</v>
      </c>
    </row>
    <row r="386" spans="1:65" s="2" customFormat="1" ht="14.4" customHeight="1">
      <c r="A386" s="32"/>
      <c r="B386" s="140"/>
      <c r="C386" s="172" t="s">
        <v>589</v>
      </c>
      <c r="D386" s="172" t="s">
        <v>184</v>
      </c>
      <c r="E386" s="173" t="s">
        <v>590</v>
      </c>
      <c r="F386" s="174" t="s">
        <v>591</v>
      </c>
      <c r="G386" s="175" t="s">
        <v>267</v>
      </c>
      <c r="H386" s="176">
        <v>2</v>
      </c>
      <c r="I386" s="177"/>
      <c r="J386" s="176">
        <f t="shared" si="0"/>
        <v>0</v>
      </c>
      <c r="K386" s="178"/>
      <c r="L386" s="179"/>
      <c r="M386" s="180" t="s">
        <v>1</v>
      </c>
      <c r="N386" s="181" t="s">
        <v>37</v>
      </c>
      <c r="O386" s="58"/>
      <c r="P386" s="150">
        <f t="shared" si="1"/>
        <v>0</v>
      </c>
      <c r="Q386" s="150">
        <v>0</v>
      </c>
      <c r="R386" s="150">
        <f t="shared" si="2"/>
        <v>0</v>
      </c>
      <c r="S386" s="150">
        <v>0</v>
      </c>
      <c r="T386" s="151">
        <f t="shared" si="3"/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52" t="s">
        <v>163</v>
      </c>
      <c r="AT386" s="152" t="s">
        <v>184</v>
      </c>
      <c r="AU386" s="152" t="s">
        <v>128</v>
      </c>
      <c r="AY386" s="17" t="s">
        <v>121</v>
      </c>
      <c r="BE386" s="153">
        <f t="shared" si="4"/>
        <v>0</v>
      </c>
      <c r="BF386" s="153">
        <f t="shared" si="5"/>
        <v>0</v>
      </c>
      <c r="BG386" s="153">
        <f t="shared" si="6"/>
        <v>0</v>
      </c>
      <c r="BH386" s="153">
        <f t="shared" si="7"/>
        <v>0</v>
      </c>
      <c r="BI386" s="153">
        <f t="shared" si="8"/>
        <v>0</v>
      </c>
      <c r="BJ386" s="17" t="s">
        <v>128</v>
      </c>
      <c r="BK386" s="154">
        <f t="shared" si="9"/>
        <v>0</v>
      </c>
      <c r="BL386" s="17" t="s">
        <v>127</v>
      </c>
      <c r="BM386" s="152" t="s">
        <v>592</v>
      </c>
    </row>
    <row r="387" spans="1:65" s="2" customFormat="1" ht="14.4" customHeight="1">
      <c r="A387" s="32"/>
      <c r="B387" s="140"/>
      <c r="C387" s="172" t="s">
        <v>593</v>
      </c>
      <c r="D387" s="172" t="s">
        <v>184</v>
      </c>
      <c r="E387" s="173" t="s">
        <v>594</v>
      </c>
      <c r="F387" s="174" t="s">
        <v>595</v>
      </c>
      <c r="G387" s="175" t="s">
        <v>267</v>
      </c>
      <c r="H387" s="176">
        <v>52</v>
      </c>
      <c r="I387" s="177"/>
      <c r="J387" s="176">
        <f t="shared" si="0"/>
        <v>0</v>
      </c>
      <c r="K387" s="178"/>
      <c r="L387" s="179"/>
      <c r="M387" s="180" t="s">
        <v>1</v>
      </c>
      <c r="N387" s="181" t="s">
        <v>37</v>
      </c>
      <c r="O387" s="58"/>
      <c r="P387" s="150">
        <f t="shared" si="1"/>
        <v>0</v>
      </c>
      <c r="Q387" s="150">
        <v>0</v>
      </c>
      <c r="R387" s="150">
        <f t="shared" si="2"/>
        <v>0</v>
      </c>
      <c r="S387" s="150">
        <v>0</v>
      </c>
      <c r="T387" s="151">
        <f t="shared" si="3"/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52" t="s">
        <v>163</v>
      </c>
      <c r="AT387" s="152" t="s">
        <v>184</v>
      </c>
      <c r="AU387" s="152" t="s">
        <v>128</v>
      </c>
      <c r="AY387" s="17" t="s">
        <v>121</v>
      </c>
      <c r="BE387" s="153">
        <f t="shared" si="4"/>
        <v>0</v>
      </c>
      <c r="BF387" s="153">
        <f t="shared" si="5"/>
        <v>0</v>
      </c>
      <c r="BG387" s="153">
        <f t="shared" si="6"/>
        <v>0</v>
      </c>
      <c r="BH387" s="153">
        <f t="shared" si="7"/>
        <v>0</v>
      </c>
      <c r="BI387" s="153">
        <f t="shared" si="8"/>
        <v>0</v>
      </c>
      <c r="BJ387" s="17" t="s">
        <v>128</v>
      </c>
      <c r="BK387" s="154">
        <f t="shared" si="9"/>
        <v>0</v>
      </c>
      <c r="BL387" s="17" t="s">
        <v>127</v>
      </c>
      <c r="BM387" s="152" t="s">
        <v>596</v>
      </c>
    </row>
    <row r="388" spans="1:65" s="2" customFormat="1" ht="14.4" customHeight="1">
      <c r="A388" s="32"/>
      <c r="B388" s="140"/>
      <c r="C388" s="172" t="s">
        <v>597</v>
      </c>
      <c r="D388" s="172" t="s">
        <v>184</v>
      </c>
      <c r="E388" s="173" t="s">
        <v>598</v>
      </c>
      <c r="F388" s="174" t="s">
        <v>599</v>
      </c>
      <c r="G388" s="175" t="s">
        <v>267</v>
      </c>
      <c r="H388" s="176">
        <v>113</v>
      </c>
      <c r="I388" s="177"/>
      <c r="J388" s="176">
        <f t="shared" si="0"/>
        <v>0</v>
      </c>
      <c r="K388" s="178"/>
      <c r="L388" s="179"/>
      <c r="M388" s="180" t="s">
        <v>1</v>
      </c>
      <c r="N388" s="181" t="s">
        <v>37</v>
      </c>
      <c r="O388" s="58"/>
      <c r="P388" s="150">
        <f t="shared" si="1"/>
        <v>0</v>
      </c>
      <c r="Q388" s="150">
        <v>0</v>
      </c>
      <c r="R388" s="150">
        <f t="shared" si="2"/>
        <v>0</v>
      </c>
      <c r="S388" s="150">
        <v>0</v>
      </c>
      <c r="T388" s="151">
        <f t="shared" si="3"/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2" t="s">
        <v>163</v>
      </c>
      <c r="AT388" s="152" t="s">
        <v>184</v>
      </c>
      <c r="AU388" s="152" t="s">
        <v>128</v>
      </c>
      <c r="AY388" s="17" t="s">
        <v>121</v>
      </c>
      <c r="BE388" s="153">
        <f t="shared" si="4"/>
        <v>0</v>
      </c>
      <c r="BF388" s="153">
        <f t="shared" si="5"/>
        <v>0</v>
      </c>
      <c r="BG388" s="153">
        <f t="shared" si="6"/>
        <v>0</v>
      </c>
      <c r="BH388" s="153">
        <f t="shared" si="7"/>
        <v>0</v>
      </c>
      <c r="BI388" s="153">
        <f t="shared" si="8"/>
        <v>0</v>
      </c>
      <c r="BJ388" s="17" t="s">
        <v>128</v>
      </c>
      <c r="BK388" s="154">
        <f t="shared" si="9"/>
        <v>0</v>
      </c>
      <c r="BL388" s="17" t="s">
        <v>127</v>
      </c>
      <c r="BM388" s="152" t="s">
        <v>600</v>
      </c>
    </row>
    <row r="389" spans="1:65" s="2" customFormat="1" ht="14.4" customHeight="1">
      <c r="A389" s="32"/>
      <c r="B389" s="140"/>
      <c r="C389" s="172" t="s">
        <v>601</v>
      </c>
      <c r="D389" s="172" t="s">
        <v>184</v>
      </c>
      <c r="E389" s="173" t="s">
        <v>602</v>
      </c>
      <c r="F389" s="174" t="s">
        <v>603</v>
      </c>
      <c r="G389" s="175" t="s">
        <v>267</v>
      </c>
      <c r="H389" s="176">
        <v>128</v>
      </c>
      <c r="I389" s="177"/>
      <c r="J389" s="176">
        <f t="shared" si="0"/>
        <v>0</v>
      </c>
      <c r="K389" s="178"/>
      <c r="L389" s="179"/>
      <c r="M389" s="180" t="s">
        <v>1</v>
      </c>
      <c r="N389" s="181" t="s">
        <v>37</v>
      </c>
      <c r="O389" s="58"/>
      <c r="P389" s="150">
        <f t="shared" si="1"/>
        <v>0</v>
      </c>
      <c r="Q389" s="150">
        <v>0</v>
      </c>
      <c r="R389" s="150">
        <f t="shared" si="2"/>
        <v>0</v>
      </c>
      <c r="S389" s="150">
        <v>0</v>
      </c>
      <c r="T389" s="151">
        <f t="shared" si="3"/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52" t="s">
        <v>163</v>
      </c>
      <c r="AT389" s="152" t="s">
        <v>184</v>
      </c>
      <c r="AU389" s="152" t="s">
        <v>128</v>
      </c>
      <c r="AY389" s="17" t="s">
        <v>121</v>
      </c>
      <c r="BE389" s="153">
        <f t="shared" si="4"/>
        <v>0</v>
      </c>
      <c r="BF389" s="153">
        <f t="shared" si="5"/>
        <v>0</v>
      </c>
      <c r="BG389" s="153">
        <f t="shared" si="6"/>
        <v>0</v>
      </c>
      <c r="BH389" s="153">
        <f t="shared" si="7"/>
        <v>0</v>
      </c>
      <c r="BI389" s="153">
        <f t="shared" si="8"/>
        <v>0</v>
      </c>
      <c r="BJ389" s="17" t="s">
        <v>128</v>
      </c>
      <c r="BK389" s="154">
        <f t="shared" si="9"/>
        <v>0</v>
      </c>
      <c r="BL389" s="17" t="s">
        <v>127</v>
      </c>
      <c r="BM389" s="152" t="s">
        <v>604</v>
      </c>
    </row>
    <row r="390" spans="1:65" s="2" customFormat="1" ht="14.4" customHeight="1">
      <c r="A390" s="32"/>
      <c r="B390" s="140"/>
      <c r="C390" s="172" t="s">
        <v>605</v>
      </c>
      <c r="D390" s="172" t="s">
        <v>184</v>
      </c>
      <c r="E390" s="173" t="s">
        <v>606</v>
      </c>
      <c r="F390" s="174" t="s">
        <v>607</v>
      </c>
      <c r="G390" s="175" t="s">
        <v>267</v>
      </c>
      <c r="H390" s="176">
        <v>90</v>
      </c>
      <c r="I390" s="177"/>
      <c r="J390" s="176">
        <f t="shared" si="0"/>
        <v>0</v>
      </c>
      <c r="K390" s="178"/>
      <c r="L390" s="179"/>
      <c r="M390" s="180" t="s">
        <v>1</v>
      </c>
      <c r="N390" s="181" t="s">
        <v>37</v>
      </c>
      <c r="O390" s="58"/>
      <c r="P390" s="150">
        <f t="shared" si="1"/>
        <v>0</v>
      </c>
      <c r="Q390" s="150">
        <v>0</v>
      </c>
      <c r="R390" s="150">
        <f t="shared" si="2"/>
        <v>0</v>
      </c>
      <c r="S390" s="150">
        <v>0</v>
      </c>
      <c r="T390" s="151">
        <f t="shared" si="3"/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2" t="s">
        <v>163</v>
      </c>
      <c r="AT390" s="152" t="s">
        <v>184</v>
      </c>
      <c r="AU390" s="152" t="s">
        <v>128</v>
      </c>
      <c r="AY390" s="17" t="s">
        <v>121</v>
      </c>
      <c r="BE390" s="153">
        <f t="shared" si="4"/>
        <v>0</v>
      </c>
      <c r="BF390" s="153">
        <f t="shared" si="5"/>
        <v>0</v>
      </c>
      <c r="BG390" s="153">
        <f t="shared" si="6"/>
        <v>0</v>
      </c>
      <c r="BH390" s="153">
        <f t="shared" si="7"/>
        <v>0</v>
      </c>
      <c r="BI390" s="153">
        <f t="shared" si="8"/>
        <v>0</v>
      </c>
      <c r="BJ390" s="17" t="s">
        <v>128</v>
      </c>
      <c r="BK390" s="154">
        <f t="shared" si="9"/>
        <v>0</v>
      </c>
      <c r="BL390" s="17" t="s">
        <v>127</v>
      </c>
      <c r="BM390" s="152" t="s">
        <v>608</v>
      </c>
    </row>
    <row r="391" spans="1:65" s="2" customFormat="1" ht="14.4" customHeight="1">
      <c r="A391" s="32"/>
      <c r="B391" s="140"/>
      <c r="C391" s="172" t="s">
        <v>609</v>
      </c>
      <c r="D391" s="172" t="s">
        <v>184</v>
      </c>
      <c r="E391" s="173" t="s">
        <v>610</v>
      </c>
      <c r="F391" s="174" t="s">
        <v>611</v>
      </c>
      <c r="G391" s="175" t="s">
        <v>267</v>
      </c>
      <c r="H391" s="176">
        <v>73</v>
      </c>
      <c r="I391" s="177"/>
      <c r="J391" s="176">
        <f t="shared" si="0"/>
        <v>0</v>
      </c>
      <c r="K391" s="178"/>
      <c r="L391" s="179"/>
      <c r="M391" s="180" t="s">
        <v>1</v>
      </c>
      <c r="N391" s="181" t="s">
        <v>37</v>
      </c>
      <c r="O391" s="58"/>
      <c r="P391" s="150">
        <f t="shared" si="1"/>
        <v>0</v>
      </c>
      <c r="Q391" s="150">
        <v>0</v>
      </c>
      <c r="R391" s="150">
        <f t="shared" si="2"/>
        <v>0</v>
      </c>
      <c r="S391" s="150">
        <v>0</v>
      </c>
      <c r="T391" s="151">
        <f t="shared" si="3"/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2" t="s">
        <v>163</v>
      </c>
      <c r="AT391" s="152" t="s">
        <v>184</v>
      </c>
      <c r="AU391" s="152" t="s">
        <v>128</v>
      </c>
      <c r="AY391" s="17" t="s">
        <v>121</v>
      </c>
      <c r="BE391" s="153">
        <f t="shared" si="4"/>
        <v>0</v>
      </c>
      <c r="BF391" s="153">
        <f t="shared" si="5"/>
        <v>0</v>
      </c>
      <c r="BG391" s="153">
        <f t="shared" si="6"/>
        <v>0</v>
      </c>
      <c r="BH391" s="153">
        <f t="shared" si="7"/>
        <v>0</v>
      </c>
      <c r="BI391" s="153">
        <f t="shared" si="8"/>
        <v>0</v>
      </c>
      <c r="BJ391" s="17" t="s">
        <v>128</v>
      </c>
      <c r="BK391" s="154">
        <f t="shared" si="9"/>
        <v>0</v>
      </c>
      <c r="BL391" s="17" t="s">
        <v>127</v>
      </c>
      <c r="BM391" s="152" t="s">
        <v>612</v>
      </c>
    </row>
    <row r="392" spans="1:65" s="2" customFormat="1" ht="14.4" customHeight="1">
      <c r="A392" s="32"/>
      <c r="B392" s="140"/>
      <c r="C392" s="172" t="s">
        <v>613</v>
      </c>
      <c r="D392" s="172" t="s">
        <v>184</v>
      </c>
      <c r="E392" s="173" t="s">
        <v>614</v>
      </c>
      <c r="F392" s="174" t="s">
        <v>615</v>
      </c>
      <c r="G392" s="175" t="s">
        <v>267</v>
      </c>
      <c r="H392" s="176">
        <v>62</v>
      </c>
      <c r="I392" s="177"/>
      <c r="J392" s="176">
        <f t="shared" si="0"/>
        <v>0</v>
      </c>
      <c r="K392" s="178"/>
      <c r="L392" s="179"/>
      <c r="M392" s="180" t="s">
        <v>1</v>
      </c>
      <c r="N392" s="181" t="s">
        <v>37</v>
      </c>
      <c r="O392" s="58"/>
      <c r="P392" s="150">
        <f t="shared" si="1"/>
        <v>0</v>
      </c>
      <c r="Q392" s="150">
        <v>0</v>
      </c>
      <c r="R392" s="150">
        <f t="shared" si="2"/>
        <v>0</v>
      </c>
      <c r="S392" s="150">
        <v>0</v>
      </c>
      <c r="T392" s="151">
        <f t="shared" si="3"/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52" t="s">
        <v>163</v>
      </c>
      <c r="AT392" s="152" t="s">
        <v>184</v>
      </c>
      <c r="AU392" s="152" t="s">
        <v>128</v>
      </c>
      <c r="AY392" s="17" t="s">
        <v>121</v>
      </c>
      <c r="BE392" s="153">
        <f t="shared" si="4"/>
        <v>0</v>
      </c>
      <c r="BF392" s="153">
        <f t="shared" si="5"/>
        <v>0</v>
      </c>
      <c r="BG392" s="153">
        <f t="shared" si="6"/>
        <v>0</v>
      </c>
      <c r="BH392" s="153">
        <f t="shared" si="7"/>
        <v>0</v>
      </c>
      <c r="BI392" s="153">
        <f t="shared" si="8"/>
        <v>0</v>
      </c>
      <c r="BJ392" s="17" t="s">
        <v>128</v>
      </c>
      <c r="BK392" s="154">
        <f t="shared" si="9"/>
        <v>0</v>
      </c>
      <c r="BL392" s="17" t="s">
        <v>127</v>
      </c>
      <c r="BM392" s="152" t="s">
        <v>616</v>
      </c>
    </row>
    <row r="393" spans="1:65" s="2" customFormat="1" ht="14.4" customHeight="1">
      <c r="A393" s="32"/>
      <c r="B393" s="140"/>
      <c r="C393" s="172" t="s">
        <v>617</v>
      </c>
      <c r="D393" s="172" t="s">
        <v>184</v>
      </c>
      <c r="E393" s="173" t="s">
        <v>618</v>
      </c>
      <c r="F393" s="174" t="s">
        <v>619</v>
      </c>
      <c r="G393" s="175" t="s">
        <v>267</v>
      </c>
      <c r="H393" s="176">
        <v>69</v>
      </c>
      <c r="I393" s="177"/>
      <c r="J393" s="176">
        <f t="shared" si="0"/>
        <v>0</v>
      </c>
      <c r="K393" s="178"/>
      <c r="L393" s="179"/>
      <c r="M393" s="180" t="s">
        <v>1</v>
      </c>
      <c r="N393" s="181" t="s">
        <v>37</v>
      </c>
      <c r="O393" s="58"/>
      <c r="P393" s="150">
        <f t="shared" si="1"/>
        <v>0</v>
      </c>
      <c r="Q393" s="150">
        <v>0</v>
      </c>
      <c r="R393" s="150">
        <f t="shared" si="2"/>
        <v>0</v>
      </c>
      <c r="S393" s="150">
        <v>0</v>
      </c>
      <c r="T393" s="151">
        <f t="shared" si="3"/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52" t="s">
        <v>163</v>
      </c>
      <c r="AT393" s="152" t="s">
        <v>184</v>
      </c>
      <c r="AU393" s="152" t="s">
        <v>128</v>
      </c>
      <c r="AY393" s="17" t="s">
        <v>121</v>
      </c>
      <c r="BE393" s="153">
        <f t="shared" si="4"/>
        <v>0</v>
      </c>
      <c r="BF393" s="153">
        <f t="shared" si="5"/>
        <v>0</v>
      </c>
      <c r="BG393" s="153">
        <f t="shared" si="6"/>
        <v>0</v>
      </c>
      <c r="BH393" s="153">
        <f t="shared" si="7"/>
        <v>0</v>
      </c>
      <c r="BI393" s="153">
        <f t="shared" si="8"/>
        <v>0</v>
      </c>
      <c r="BJ393" s="17" t="s">
        <v>128</v>
      </c>
      <c r="BK393" s="154">
        <f t="shared" si="9"/>
        <v>0</v>
      </c>
      <c r="BL393" s="17" t="s">
        <v>127</v>
      </c>
      <c r="BM393" s="152" t="s">
        <v>620</v>
      </c>
    </row>
    <row r="394" spans="1:65" s="2" customFormat="1" ht="14.4" customHeight="1">
      <c r="A394" s="32"/>
      <c r="B394" s="140"/>
      <c r="C394" s="172" t="s">
        <v>621</v>
      </c>
      <c r="D394" s="172" t="s">
        <v>184</v>
      </c>
      <c r="E394" s="173" t="s">
        <v>622</v>
      </c>
      <c r="F394" s="174" t="s">
        <v>623</v>
      </c>
      <c r="G394" s="175" t="s">
        <v>267</v>
      </c>
      <c r="H394" s="176">
        <v>137</v>
      </c>
      <c r="I394" s="177"/>
      <c r="J394" s="176">
        <f t="shared" si="0"/>
        <v>0</v>
      </c>
      <c r="K394" s="178"/>
      <c r="L394" s="179"/>
      <c r="M394" s="180" t="s">
        <v>1</v>
      </c>
      <c r="N394" s="181" t="s">
        <v>37</v>
      </c>
      <c r="O394" s="58"/>
      <c r="P394" s="150">
        <f t="shared" si="1"/>
        <v>0</v>
      </c>
      <c r="Q394" s="150">
        <v>0</v>
      </c>
      <c r="R394" s="150">
        <f t="shared" si="2"/>
        <v>0</v>
      </c>
      <c r="S394" s="150">
        <v>0</v>
      </c>
      <c r="T394" s="151">
        <f t="shared" si="3"/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52" t="s">
        <v>163</v>
      </c>
      <c r="AT394" s="152" t="s">
        <v>184</v>
      </c>
      <c r="AU394" s="152" t="s">
        <v>128</v>
      </c>
      <c r="AY394" s="17" t="s">
        <v>121</v>
      </c>
      <c r="BE394" s="153">
        <f t="shared" si="4"/>
        <v>0</v>
      </c>
      <c r="BF394" s="153">
        <f t="shared" si="5"/>
        <v>0</v>
      </c>
      <c r="BG394" s="153">
        <f t="shared" si="6"/>
        <v>0</v>
      </c>
      <c r="BH394" s="153">
        <f t="shared" si="7"/>
        <v>0</v>
      </c>
      <c r="BI394" s="153">
        <f t="shared" si="8"/>
        <v>0</v>
      </c>
      <c r="BJ394" s="17" t="s">
        <v>128</v>
      </c>
      <c r="BK394" s="154">
        <f t="shared" si="9"/>
        <v>0</v>
      </c>
      <c r="BL394" s="17" t="s">
        <v>127</v>
      </c>
      <c r="BM394" s="152" t="s">
        <v>624</v>
      </c>
    </row>
    <row r="395" spans="1:65" s="2" customFormat="1" ht="14.4" customHeight="1">
      <c r="A395" s="32"/>
      <c r="B395" s="140"/>
      <c r="C395" s="172" t="s">
        <v>448</v>
      </c>
      <c r="D395" s="172" t="s">
        <v>184</v>
      </c>
      <c r="E395" s="173" t="s">
        <v>625</v>
      </c>
      <c r="F395" s="174" t="s">
        <v>626</v>
      </c>
      <c r="G395" s="175" t="s">
        <v>267</v>
      </c>
      <c r="H395" s="176">
        <v>86</v>
      </c>
      <c r="I395" s="177"/>
      <c r="J395" s="176">
        <f t="shared" si="0"/>
        <v>0</v>
      </c>
      <c r="K395" s="178"/>
      <c r="L395" s="179"/>
      <c r="M395" s="180" t="s">
        <v>1</v>
      </c>
      <c r="N395" s="181" t="s">
        <v>37</v>
      </c>
      <c r="O395" s="58"/>
      <c r="P395" s="150">
        <f t="shared" si="1"/>
        <v>0</v>
      </c>
      <c r="Q395" s="150">
        <v>0</v>
      </c>
      <c r="R395" s="150">
        <f t="shared" si="2"/>
        <v>0</v>
      </c>
      <c r="S395" s="150">
        <v>0</v>
      </c>
      <c r="T395" s="151">
        <f t="shared" si="3"/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52" t="s">
        <v>163</v>
      </c>
      <c r="AT395" s="152" t="s">
        <v>184</v>
      </c>
      <c r="AU395" s="152" t="s">
        <v>128</v>
      </c>
      <c r="AY395" s="17" t="s">
        <v>121</v>
      </c>
      <c r="BE395" s="153">
        <f t="shared" si="4"/>
        <v>0</v>
      </c>
      <c r="BF395" s="153">
        <f t="shared" si="5"/>
        <v>0</v>
      </c>
      <c r="BG395" s="153">
        <f t="shared" si="6"/>
        <v>0</v>
      </c>
      <c r="BH395" s="153">
        <f t="shared" si="7"/>
        <v>0</v>
      </c>
      <c r="BI395" s="153">
        <f t="shared" si="8"/>
        <v>0</v>
      </c>
      <c r="BJ395" s="17" t="s">
        <v>128</v>
      </c>
      <c r="BK395" s="154">
        <f t="shared" si="9"/>
        <v>0</v>
      </c>
      <c r="BL395" s="17" t="s">
        <v>127</v>
      </c>
      <c r="BM395" s="152" t="s">
        <v>627</v>
      </c>
    </row>
    <row r="396" spans="1:65" s="2" customFormat="1" ht="14.4" customHeight="1">
      <c r="A396" s="32"/>
      <c r="B396" s="140"/>
      <c r="C396" s="172" t="s">
        <v>628</v>
      </c>
      <c r="D396" s="172" t="s">
        <v>184</v>
      </c>
      <c r="E396" s="173" t="s">
        <v>629</v>
      </c>
      <c r="F396" s="174" t="s">
        <v>630</v>
      </c>
      <c r="G396" s="175" t="s">
        <v>267</v>
      </c>
      <c r="H396" s="176">
        <v>154</v>
      </c>
      <c r="I396" s="177"/>
      <c r="J396" s="176">
        <f t="shared" si="0"/>
        <v>0</v>
      </c>
      <c r="K396" s="178"/>
      <c r="L396" s="179"/>
      <c r="M396" s="180" t="s">
        <v>1</v>
      </c>
      <c r="N396" s="181" t="s">
        <v>37</v>
      </c>
      <c r="O396" s="58"/>
      <c r="P396" s="150">
        <f t="shared" si="1"/>
        <v>0</v>
      </c>
      <c r="Q396" s="150">
        <v>0</v>
      </c>
      <c r="R396" s="150">
        <f t="shared" si="2"/>
        <v>0</v>
      </c>
      <c r="S396" s="150">
        <v>0</v>
      </c>
      <c r="T396" s="151">
        <f t="shared" si="3"/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52" t="s">
        <v>163</v>
      </c>
      <c r="AT396" s="152" t="s">
        <v>184</v>
      </c>
      <c r="AU396" s="152" t="s">
        <v>128</v>
      </c>
      <c r="AY396" s="17" t="s">
        <v>121</v>
      </c>
      <c r="BE396" s="153">
        <f t="shared" si="4"/>
        <v>0</v>
      </c>
      <c r="BF396" s="153">
        <f t="shared" si="5"/>
        <v>0</v>
      </c>
      <c r="BG396" s="153">
        <f t="shared" si="6"/>
        <v>0</v>
      </c>
      <c r="BH396" s="153">
        <f t="shared" si="7"/>
        <v>0</v>
      </c>
      <c r="BI396" s="153">
        <f t="shared" si="8"/>
        <v>0</v>
      </c>
      <c r="BJ396" s="17" t="s">
        <v>128</v>
      </c>
      <c r="BK396" s="154">
        <f t="shared" si="9"/>
        <v>0</v>
      </c>
      <c r="BL396" s="17" t="s">
        <v>127</v>
      </c>
      <c r="BM396" s="152" t="s">
        <v>631</v>
      </c>
    </row>
    <row r="397" spans="1:65" s="2" customFormat="1" ht="14.4" customHeight="1">
      <c r="A397" s="32"/>
      <c r="B397" s="140"/>
      <c r="C397" s="172" t="s">
        <v>632</v>
      </c>
      <c r="D397" s="172" t="s">
        <v>184</v>
      </c>
      <c r="E397" s="173" t="s">
        <v>633</v>
      </c>
      <c r="F397" s="174" t="s">
        <v>634</v>
      </c>
      <c r="G397" s="175" t="s">
        <v>267</v>
      </c>
      <c r="H397" s="176">
        <v>16</v>
      </c>
      <c r="I397" s="177"/>
      <c r="J397" s="176">
        <f t="shared" si="0"/>
        <v>0</v>
      </c>
      <c r="K397" s="178"/>
      <c r="L397" s="179"/>
      <c r="M397" s="180" t="s">
        <v>1</v>
      </c>
      <c r="N397" s="181" t="s">
        <v>37</v>
      </c>
      <c r="O397" s="58"/>
      <c r="P397" s="150">
        <f t="shared" si="1"/>
        <v>0</v>
      </c>
      <c r="Q397" s="150">
        <v>0</v>
      </c>
      <c r="R397" s="150">
        <f t="shared" si="2"/>
        <v>0</v>
      </c>
      <c r="S397" s="150">
        <v>0</v>
      </c>
      <c r="T397" s="151">
        <f t="shared" si="3"/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52" t="s">
        <v>163</v>
      </c>
      <c r="AT397" s="152" t="s">
        <v>184</v>
      </c>
      <c r="AU397" s="152" t="s">
        <v>128</v>
      </c>
      <c r="AY397" s="17" t="s">
        <v>121</v>
      </c>
      <c r="BE397" s="153">
        <f t="shared" si="4"/>
        <v>0</v>
      </c>
      <c r="BF397" s="153">
        <f t="shared" si="5"/>
        <v>0</v>
      </c>
      <c r="BG397" s="153">
        <f t="shared" si="6"/>
        <v>0</v>
      </c>
      <c r="BH397" s="153">
        <f t="shared" si="7"/>
        <v>0</v>
      </c>
      <c r="BI397" s="153">
        <f t="shared" si="8"/>
        <v>0</v>
      </c>
      <c r="BJ397" s="17" t="s">
        <v>128</v>
      </c>
      <c r="BK397" s="154">
        <f t="shared" si="9"/>
        <v>0</v>
      </c>
      <c r="BL397" s="17" t="s">
        <v>127</v>
      </c>
      <c r="BM397" s="152" t="s">
        <v>635</v>
      </c>
    </row>
    <row r="398" spans="1:65" s="2" customFormat="1" ht="14.4" customHeight="1">
      <c r="A398" s="32"/>
      <c r="B398" s="140"/>
      <c r="C398" s="172" t="s">
        <v>636</v>
      </c>
      <c r="D398" s="172" t="s">
        <v>184</v>
      </c>
      <c r="E398" s="173" t="s">
        <v>637</v>
      </c>
      <c r="F398" s="174" t="s">
        <v>638</v>
      </c>
      <c r="G398" s="175" t="s">
        <v>267</v>
      </c>
      <c r="H398" s="176">
        <v>7</v>
      </c>
      <c r="I398" s="177"/>
      <c r="J398" s="176">
        <f t="shared" si="0"/>
        <v>0</v>
      </c>
      <c r="K398" s="178"/>
      <c r="L398" s="179"/>
      <c r="M398" s="180" t="s">
        <v>1</v>
      </c>
      <c r="N398" s="181" t="s">
        <v>37</v>
      </c>
      <c r="O398" s="58"/>
      <c r="P398" s="150">
        <f t="shared" si="1"/>
        <v>0</v>
      </c>
      <c r="Q398" s="150">
        <v>0</v>
      </c>
      <c r="R398" s="150">
        <f t="shared" si="2"/>
        <v>0</v>
      </c>
      <c r="S398" s="150">
        <v>0</v>
      </c>
      <c r="T398" s="151">
        <f t="shared" si="3"/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52" t="s">
        <v>163</v>
      </c>
      <c r="AT398" s="152" t="s">
        <v>184</v>
      </c>
      <c r="AU398" s="152" t="s">
        <v>128</v>
      </c>
      <c r="AY398" s="17" t="s">
        <v>121</v>
      </c>
      <c r="BE398" s="153">
        <f t="shared" si="4"/>
        <v>0</v>
      </c>
      <c r="BF398" s="153">
        <f t="shared" si="5"/>
        <v>0</v>
      </c>
      <c r="BG398" s="153">
        <f t="shared" si="6"/>
        <v>0</v>
      </c>
      <c r="BH398" s="153">
        <f t="shared" si="7"/>
        <v>0</v>
      </c>
      <c r="BI398" s="153">
        <f t="shared" si="8"/>
        <v>0</v>
      </c>
      <c r="BJ398" s="17" t="s">
        <v>128</v>
      </c>
      <c r="BK398" s="154">
        <f t="shared" si="9"/>
        <v>0</v>
      </c>
      <c r="BL398" s="17" t="s">
        <v>127</v>
      </c>
      <c r="BM398" s="152" t="s">
        <v>639</v>
      </c>
    </row>
    <row r="399" spans="1:65" s="2" customFormat="1" ht="14.4" customHeight="1">
      <c r="A399" s="32"/>
      <c r="B399" s="140"/>
      <c r="C399" s="172" t="s">
        <v>640</v>
      </c>
      <c r="D399" s="172" t="s">
        <v>184</v>
      </c>
      <c r="E399" s="173" t="s">
        <v>641</v>
      </c>
      <c r="F399" s="174" t="s">
        <v>642</v>
      </c>
      <c r="G399" s="175" t="s">
        <v>267</v>
      </c>
      <c r="H399" s="176">
        <v>200</v>
      </c>
      <c r="I399" s="177"/>
      <c r="J399" s="176">
        <f t="shared" si="0"/>
        <v>0</v>
      </c>
      <c r="K399" s="178"/>
      <c r="L399" s="179"/>
      <c r="M399" s="180" t="s">
        <v>1</v>
      </c>
      <c r="N399" s="181" t="s">
        <v>37</v>
      </c>
      <c r="O399" s="58"/>
      <c r="P399" s="150">
        <f t="shared" si="1"/>
        <v>0</v>
      </c>
      <c r="Q399" s="150">
        <v>0</v>
      </c>
      <c r="R399" s="150">
        <f t="shared" si="2"/>
        <v>0</v>
      </c>
      <c r="S399" s="150">
        <v>0</v>
      </c>
      <c r="T399" s="151">
        <f t="shared" si="3"/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52" t="s">
        <v>163</v>
      </c>
      <c r="AT399" s="152" t="s">
        <v>184</v>
      </c>
      <c r="AU399" s="152" t="s">
        <v>128</v>
      </c>
      <c r="AY399" s="17" t="s">
        <v>121</v>
      </c>
      <c r="BE399" s="153">
        <f t="shared" si="4"/>
        <v>0</v>
      </c>
      <c r="BF399" s="153">
        <f t="shared" si="5"/>
        <v>0</v>
      </c>
      <c r="BG399" s="153">
        <f t="shared" si="6"/>
        <v>0</v>
      </c>
      <c r="BH399" s="153">
        <f t="shared" si="7"/>
        <v>0</v>
      </c>
      <c r="BI399" s="153">
        <f t="shared" si="8"/>
        <v>0</v>
      </c>
      <c r="BJ399" s="17" t="s">
        <v>128</v>
      </c>
      <c r="BK399" s="154">
        <f t="shared" si="9"/>
        <v>0</v>
      </c>
      <c r="BL399" s="17" t="s">
        <v>127</v>
      </c>
      <c r="BM399" s="152" t="s">
        <v>643</v>
      </c>
    </row>
    <row r="400" spans="1:65" s="2" customFormat="1" ht="14.4" customHeight="1">
      <c r="A400" s="32"/>
      <c r="B400" s="140"/>
      <c r="C400" s="172" t="s">
        <v>644</v>
      </c>
      <c r="D400" s="172" t="s">
        <v>184</v>
      </c>
      <c r="E400" s="173" t="s">
        <v>645</v>
      </c>
      <c r="F400" s="174" t="s">
        <v>646</v>
      </c>
      <c r="G400" s="175" t="s">
        <v>267</v>
      </c>
      <c r="H400" s="176">
        <v>200</v>
      </c>
      <c r="I400" s="177"/>
      <c r="J400" s="176">
        <f t="shared" si="0"/>
        <v>0</v>
      </c>
      <c r="K400" s="178"/>
      <c r="L400" s="179"/>
      <c r="M400" s="180" t="s">
        <v>1</v>
      </c>
      <c r="N400" s="181" t="s">
        <v>37</v>
      </c>
      <c r="O400" s="58"/>
      <c r="P400" s="150">
        <f t="shared" si="1"/>
        <v>0</v>
      </c>
      <c r="Q400" s="150">
        <v>0</v>
      </c>
      <c r="R400" s="150">
        <f t="shared" si="2"/>
        <v>0</v>
      </c>
      <c r="S400" s="150">
        <v>0</v>
      </c>
      <c r="T400" s="151">
        <f t="shared" si="3"/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52" t="s">
        <v>163</v>
      </c>
      <c r="AT400" s="152" t="s">
        <v>184</v>
      </c>
      <c r="AU400" s="152" t="s">
        <v>128</v>
      </c>
      <c r="AY400" s="17" t="s">
        <v>121</v>
      </c>
      <c r="BE400" s="153">
        <f t="shared" si="4"/>
        <v>0</v>
      </c>
      <c r="BF400" s="153">
        <f t="shared" si="5"/>
        <v>0</v>
      </c>
      <c r="BG400" s="153">
        <f t="shared" si="6"/>
        <v>0</v>
      </c>
      <c r="BH400" s="153">
        <f t="shared" si="7"/>
        <v>0</v>
      </c>
      <c r="BI400" s="153">
        <f t="shared" si="8"/>
        <v>0</v>
      </c>
      <c r="BJ400" s="17" t="s">
        <v>128</v>
      </c>
      <c r="BK400" s="154">
        <f t="shared" si="9"/>
        <v>0</v>
      </c>
      <c r="BL400" s="17" t="s">
        <v>127</v>
      </c>
      <c r="BM400" s="152" t="s">
        <v>647</v>
      </c>
    </row>
    <row r="401" spans="1:65" s="2" customFormat="1" ht="14.4" customHeight="1">
      <c r="A401" s="32"/>
      <c r="B401" s="140"/>
      <c r="C401" s="172" t="s">
        <v>648</v>
      </c>
      <c r="D401" s="172" t="s">
        <v>184</v>
      </c>
      <c r="E401" s="173" t="s">
        <v>649</v>
      </c>
      <c r="F401" s="174" t="s">
        <v>650</v>
      </c>
      <c r="G401" s="175" t="s">
        <v>267</v>
      </c>
      <c r="H401" s="176">
        <v>300</v>
      </c>
      <c r="I401" s="177"/>
      <c r="J401" s="176">
        <f t="shared" si="0"/>
        <v>0</v>
      </c>
      <c r="K401" s="178"/>
      <c r="L401" s="179"/>
      <c r="M401" s="180" t="s">
        <v>1</v>
      </c>
      <c r="N401" s="181" t="s">
        <v>37</v>
      </c>
      <c r="O401" s="58"/>
      <c r="P401" s="150">
        <f t="shared" si="1"/>
        <v>0</v>
      </c>
      <c r="Q401" s="150">
        <v>0</v>
      </c>
      <c r="R401" s="150">
        <f t="shared" si="2"/>
        <v>0</v>
      </c>
      <c r="S401" s="150">
        <v>0</v>
      </c>
      <c r="T401" s="151">
        <f t="shared" si="3"/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52" t="s">
        <v>163</v>
      </c>
      <c r="AT401" s="152" t="s">
        <v>184</v>
      </c>
      <c r="AU401" s="152" t="s">
        <v>128</v>
      </c>
      <c r="AY401" s="17" t="s">
        <v>121</v>
      </c>
      <c r="BE401" s="153">
        <f t="shared" si="4"/>
        <v>0</v>
      </c>
      <c r="BF401" s="153">
        <f t="shared" si="5"/>
        <v>0</v>
      </c>
      <c r="BG401" s="153">
        <f t="shared" si="6"/>
        <v>0</v>
      </c>
      <c r="BH401" s="153">
        <f t="shared" si="7"/>
        <v>0</v>
      </c>
      <c r="BI401" s="153">
        <f t="shared" si="8"/>
        <v>0</v>
      </c>
      <c r="BJ401" s="17" t="s">
        <v>128</v>
      </c>
      <c r="BK401" s="154">
        <f t="shared" si="9"/>
        <v>0</v>
      </c>
      <c r="BL401" s="17" t="s">
        <v>127</v>
      </c>
      <c r="BM401" s="152" t="s">
        <v>651</v>
      </c>
    </row>
    <row r="402" spans="1:65" s="2" customFormat="1" ht="14.4" customHeight="1">
      <c r="A402" s="32"/>
      <c r="B402" s="140"/>
      <c r="C402" s="172" t="s">
        <v>652</v>
      </c>
      <c r="D402" s="172" t="s">
        <v>184</v>
      </c>
      <c r="E402" s="173" t="s">
        <v>653</v>
      </c>
      <c r="F402" s="174" t="s">
        <v>654</v>
      </c>
      <c r="G402" s="175" t="s">
        <v>260</v>
      </c>
      <c r="H402" s="176">
        <v>55</v>
      </c>
      <c r="I402" s="177"/>
      <c r="J402" s="176">
        <f t="shared" si="0"/>
        <v>0</v>
      </c>
      <c r="K402" s="178"/>
      <c r="L402" s="179"/>
      <c r="M402" s="180" t="s">
        <v>1</v>
      </c>
      <c r="N402" s="181" t="s">
        <v>37</v>
      </c>
      <c r="O402" s="58"/>
      <c r="P402" s="150">
        <f t="shared" si="1"/>
        <v>0</v>
      </c>
      <c r="Q402" s="150">
        <v>0</v>
      </c>
      <c r="R402" s="150">
        <f t="shared" si="2"/>
        <v>0</v>
      </c>
      <c r="S402" s="150">
        <v>0</v>
      </c>
      <c r="T402" s="151">
        <f t="shared" si="3"/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52" t="s">
        <v>163</v>
      </c>
      <c r="AT402" s="152" t="s">
        <v>184</v>
      </c>
      <c r="AU402" s="152" t="s">
        <v>128</v>
      </c>
      <c r="AY402" s="17" t="s">
        <v>121</v>
      </c>
      <c r="BE402" s="153">
        <f t="shared" si="4"/>
        <v>0</v>
      </c>
      <c r="BF402" s="153">
        <f t="shared" si="5"/>
        <v>0</v>
      </c>
      <c r="BG402" s="153">
        <f t="shared" si="6"/>
        <v>0</v>
      </c>
      <c r="BH402" s="153">
        <f t="shared" si="7"/>
        <v>0</v>
      </c>
      <c r="BI402" s="153">
        <f t="shared" si="8"/>
        <v>0</v>
      </c>
      <c r="BJ402" s="17" t="s">
        <v>128</v>
      </c>
      <c r="BK402" s="154">
        <f t="shared" si="9"/>
        <v>0</v>
      </c>
      <c r="BL402" s="17" t="s">
        <v>127</v>
      </c>
      <c r="BM402" s="152" t="s">
        <v>655</v>
      </c>
    </row>
    <row r="403" spans="1:65" s="2" customFormat="1" ht="14.4" customHeight="1">
      <c r="A403" s="32"/>
      <c r="B403" s="140"/>
      <c r="C403" s="172" t="s">
        <v>656</v>
      </c>
      <c r="D403" s="172" t="s">
        <v>184</v>
      </c>
      <c r="E403" s="173" t="s">
        <v>657</v>
      </c>
      <c r="F403" s="174" t="s">
        <v>658</v>
      </c>
      <c r="G403" s="175" t="s">
        <v>260</v>
      </c>
      <c r="H403" s="176">
        <v>22</v>
      </c>
      <c r="I403" s="177"/>
      <c r="J403" s="176">
        <f t="shared" si="0"/>
        <v>0</v>
      </c>
      <c r="K403" s="178"/>
      <c r="L403" s="179"/>
      <c r="M403" s="180" t="s">
        <v>1</v>
      </c>
      <c r="N403" s="181" t="s">
        <v>37</v>
      </c>
      <c r="O403" s="58"/>
      <c r="P403" s="150">
        <f t="shared" si="1"/>
        <v>0</v>
      </c>
      <c r="Q403" s="150">
        <v>0</v>
      </c>
      <c r="R403" s="150">
        <f t="shared" si="2"/>
        <v>0</v>
      </c>
      <c r="S403" s="150">
        <v>0</v>
      </c>
      <c r="T403" s="151">
        <f t="shared" si="3"/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52" t="s">
        <v>163</v>
      </c>
      <c r="AT403" s="152" t="s">
        <v>184</v>
      </c>
      <c r="AU403" s="152" t="s">
        <v>128</v>
      </c>
      <c r="AY403" s="17" t="s">
        <v>121</v>
      </c>
      <c r="BE403" s="153">
        <f t="shared" si="4"/>
        <v>0</v>
      </c>
      <c r="BF403" s="153">
        <f t="shared" si="5"/>
        <v>0</v>
      </c>
      <c r="BG403" s="153">
        <f t="shared" si="6"/>
        <v>0</v>
      </c>
      <c r="BH403" s="153">
        <f t="shared" si="7"/>
        <v>0</v>
      </c>
      <c r="BI403" s="153">
        <f t="shared" si="8"/>
        <v>0</v>
      </c>
      <c r="BJ403" s="17" t="s">
        <v>128</v>
      </c>
      <c r="BK403" s="154">
        <f t="shared" si="9"/>
        <v>0</v>
      </c>
      <c r="BL403" s="17" t="s">
        <v>127</v>
      </c>
      <c r="BM403" s="152" t="s">
        <v>659</v>
      </c>
    </row>
    <row r="404" spans="1:65" s="2" customFormat="1" ht="14.4" customHeight="1">
      <c r="A404" s="32"/>
      <c r="B404" s="140"/>
      <c r="C404" s="172" t="s">
        <v>660</v>
      </c>
      <c r="D404" s="172" t="s">
        <v>184</v>
      </c>
      <c r="E404" s="173" t="s">
        <v>661</v>
      </c>
      <c r="F404" s="174" t="s">
        <v>662</v>
      </c>
      <c r="G404" s="175" t="s">
        <v>583</v>
      </c>
      <c r="H404" s="176">
        <v>11.9</v>
      </c>
      <c r="I404" s="177"/>
      <c r="J404" s="176">
        <f t="shared" si="0"/>
        <v>0</v>
      </c>
      <c r="K404" s="178"/>
      <c r="L404" s="179"/>
      <c r="M404" s="180" t="s">
        <v>1</v>
      </c>
      <c r="N404" s="181" t="s">
        <v>37</v>
      </c>
      <c r="O404" s="58"/>
      <c r="P404" s="150">
        <f t="shared" si="1"/>
        <v>0</v>
      </c>
      <c r="Q404" s="150">
        <v>0</v>
      </c>
      <c r="R404" s="150">
        <f t="shared" si="2"/>
        <v>0</v>
      </c>
      <c r="S404" s="150">
        <v>0</v>
      </c>
      <c r="T404" s="151">
        <f t="shared" si="3"/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52" t="s">
        <v>163</v>
      </c>
      <c r="AT404" s="152" t="s">
        <v>184</v>
      </c>
      <c r="AU404" s="152" t="s">
        <v>128</v>
      </c>
      <c r="AY404" s="17" t="s">
        <v>121</v>
      </c>
      <c r="BE404" s="153">
        <f t="shared" si="4"/>
        <v>0</v>
      </c>
      <c r="BF404" s="153">
        <f t="shared" si="5"/>
        <v>0</v>
      </c>
      <c r="BG404" s="153">
        <f t="shared" si="6"/>
        <v>0</v>
      </c>
      <c r="BH404" s="153">
        <f t="shared" si="7"/>
        <v>0</v>
      </c>
      <c r="BI404" s="153">
        <f t="shared" si="8"/>
        <v>0</v>
      </c>
      <c r="BJ404" s="17" t="s">
        <v>128</v>
      </c>
      <c r="BK404" s="154">
        <f t="shared" si="9"/>
        <v>0</v>
      </c>
      <c r="BL404" s="17" t="s">
        <v>127</v>
      </c>
      <c r="BM404" s="152" t="s">
        <v>663</v>
      </c>
    </row>
    <row r="405" spans="1:65" s="2" customFormat="1" ht="14.4" customHeight="1">
      <c r="A405" s="32"/>
      <c r="B405" s="140"/>
      <c r="C405" s="172" t="s">
        <v>664</v>
      </c>
      <c r="D405" s="172" t="s">
        <v>184</v>
      </c>
      <c r="E405" s="173" t="s">
        <v>665</v>
      </c>
      <c r="F405" s="174" t="s">
        <v>666</v>
      </c>
      <c r="G405" s="175" t="s">
        <v>583</v>
      </c>
      <c r="H405" s="176">
        <v>9.1</v>
      </c>
      <c r="I405" s="177"/>
      <c r="J405" s="176">
        <f t="shared" si="0"/>
        <v>0</v>
      </c>
      <c r="K405" s="178"/>
      <c r="L405" s="179"/>
      <c r="M405" s="180" t="s">
        <v>1</v>
      </c>
      <c r="N405" s="181" t="s">
        <v>37</v>
      </c>
      <c r="O405" s="58"/>
      <c r="P405" s="150">
        <f t="shared" si="1"/>
        <v>0</v>
      </c>
      <c r="Q405" s="150">
        <v>0</v>
      </c>
      <c r="R405" s="150">
        <f t="shared" si="2"/>
        <v>0</v>
      </c>
      <c r="S405" s="150">
        <v>0</v>
      </c>
      <c r="T405" s="151">
        <f t="shared" si="3"/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52" t="s">
        <v>163</v>
      </c>
      <c r="AT405" s="152" t="s">
        <v>184</v>
      </c>
      <c r="AU405" s="152" t="s">
        <v>128</v>
      </c>
      <c r="AY405" s="17" t="s">
        <v>121</v>
      </c>
      <c r="BE405" s="153">
        <f t="shared" si="4"/>
        <v>0</v>
      </c>
      <c r="BF405" s="153">
        <f t="shared" si="5"/>
        <v>0</v>
      </c>
      <c r="BG405" s="153">
        <f t="shared" si="6"/>
        <v>0</v>
      </c>
      <c r="BH405" s="153">
        <f t="shared" si="7"/>
        <v>0</v>
      </c>
      <c r="BI405" s="153">
        <f t="shared" si="8"/>
        <v>0</v>
      </c>
      <c r="BJ405" s="17" t="s">
        <v>128</v>
      </c>
      <c r="BK405" s="154">
        <f t="shared" si="9"/>
        <v>0</v>
      </c>
      <c r="BL405" s="17" t="s">
        <v>127</v>
      </c>
      <c r="BM405" s="152" t="s">
        <v>667</v>
      </c>
    </row>
    <row r="406" spans="1:65" s="2" customFormat="1" ht="14.4" customHeight="1">
      <c r="A406" s="32"/>
      <c r="B406" s="140"/>
      <c r="C406" s="172" t="s">
        <v>668</v>
      </c>
      <c r="D406" s="172" t="s">
        <v>184</v>
      </c>
      <c r="E406" s="173" t="s">
        <v>669</v>
      </c>
      <c r="F406" s="174" t="s">
        <v>670</v>
      </c>
      <c r="G406" s="175" t="s">
        <v>583</v>
      </c>
      <c r="H406" s="176">
        <v>3</v>
      </c>
      <c r="I406" s="177"/>
      <c r="J406" s="176">
        <f t="shared" si="0"/>
        <v>0</v>
      </c>
      <c r="K406" s="178"/>
      <c r="L406" s="179"/>
      <c r="M406" s="180" t="s">
        <v>1</v>
      </c>
      <c r="N406" s="181" t="s">
        <v>37</v>
      </c>
      <c r="O406" s="58"/>
      <c r="P406" s="150">
        <f t="shared" si="1"/>
        <v>0</v>
      </c>
      <c r="Q406" s="150">
        <v>0</v>
      </c>
      <c r="R406" s="150">
        <f t="shared" si="2"/>
        <v>0</v>
      </c>
      <c r="S406" s="150">
        <v>0</v>
      </c>
      <c r="T406" s="151">
        <f t="shared" si="3"/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52" t="s">
        <v>163</v>
      </c>
      <c r="AT406" s="152" t="s">
        <v>184</v>
      </c>
      <c r="AU406" s="152" t="s">
        <v>128</v>
      </c>
      <c r="AY406" s="17" t="s">
        <v>121</v>
      </c>
      <c r="BE406" s="153">
        <f t="shared" si="4"/>
        <v>0</v>
      </c>
      <c r="BF406" s="153">
        <f t="shared" si="5"/>
        <v>0</v>
      </c>
      <c r="BG406" s="153">
        <f t="shared" si="6"/>
        <v>0</v>
      </c>
      <c r="BH406" s="153">
        <f t="shared" si="7"/>
        <v>0</v>
      </c>
      <c r="BI406" s="153">
        <f t="shared" si="8"/>
        <v>0</v>
      </c>
      <c r="BJ406" s="17" t="s">
        <v>128</v>
      </c>
      <c r="BK406" s="154">
        <f t="shared" si="9"/>
        <v>0</v>
      </c>
      <c r="BL406" s="17" t="s">
        <v>127</v>
      </c>
      <c r="BM406" s="152" t="s">
        <v>671</v>
      </c>
    </row>
    <row r="407" spans="1:65" s="2" customFormat="1" ht="14.4" customHeight="1">
      <c r="A407" s="32"/>
      <c r="B407" s="140"/>
      <c r="C407" s="172" t="s">
        <v>672</v>
      </c>
      <c r="D407" s="172" t="s">
        <v>184</v>
      </c>
      <c r="E407" s="173" t="s">
        <v>673</v>
      </c>
      <c r="F407" s="174" t="s">
        <v>674</v>
      </c>
      <c r="G407" s="175" t="s">
        <v>267</v>
      </c>
      <c r="H407" s="176">
        <v>23</v>
      </c>
      <c r="I407" s="177"/>
      <c r="J407" s="176">
        <f t="shared" si="0"/>
        <v>0</v>
      </c>
      <c r="K407" s="178"/>
      <c r="L407" s="179"/>
      <c r="M407" s="180" t="s">
        <v>1</v>
      </c>
      <c r="N407" s="181" t="s">
        <v>37</v>
      </c>
      <c r="O407" s="58"/>
      <c r="P407" s="150">
        <f t="shared" si="1"/>
        <v>0</v>
      </c>
      <c r="Q407" s="150">
        <v>0</v>
      </c>
      <c r="R407" s="150">
        <f t="shared" si="2"/>
        <v>0</v>
      </c>
      <c r="S407" s="150">
        <v>0</v>
      </c>
      <c r="T407" s="151">
        <f t="shared" si="3"/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52" t="s">
        <v>163</v>
      </c>
      <c r="AT407" s="152" t="s">
        <v>184</v>
      </c>
      <c r="AU407" s="152" t="s">
        <v>128</v>
      </c>
      <c r="AY407" s="17" t="s">
        <v>121</v>
      </c>
      <c r="BE407" s="153">
        <f t="shared" si="4"/>
        <v>0</v>
      </c>
      <c r="BF407" s="153">
        <f t="shared" si="5"/>
        <v>0</v>
      </c>
      <c r="BG407" s="153">
        <f t="shared" si="6"/>
        <v>0</v>
      </c>
      <c r="BH407" s="153">
        <f t="shared" si="7"/>
        <v>0</v>
      </c>
      <c r="BI407" s="153">
        <f t="shared" si="8"/>
        <v>0</v>
      </c>
      <c r="BJ407" s="17" t="s">
        <v>128</v>
      </c>
      <c r="BK407" s="154">
        <f t="shared" si="9"/>
        <v>0</v>
      </c>
      <c r="BL407" s="17" t="s">
        <v>127</v>
      </c>
      <c r="BM407" s="152" t="s">
        <v>675</v>
      </c>
    </row>
    <row r="408" spans="1:65" s="2" customFormat="1" ht="14.4" customHeight="1">
      <c r="A408" s="32"/>
      <c r="B408" s="140"/>
      <c r="C408" s="172" t="s">
        <v>676</v>
      </c>
      <c r="D408" s="172" t="s">
        <v>184</v>
      </c>
      <c r="E408" s="173" t="s">
        <v>677</v>
      </c>
      <c r="F408" s="174" t="s">
        <v>678</v>
      </c>
      <c r="G408" s="175" t="s">
        <v>380</v>
      </c>
      <c r="H408" s="176">
        <v>20</v>
      </c>
      <c r="I408" s="177"/>
      <c r="J408" s="176">
        <f t="shared" si="0"/>
        <v>0</v>
      </c>
      <c r="K408" s="178"/>
      <c r="L408" s="179"/>
      <c r="M408" s="180" t="s">
        <v>1</v>
      </c>
      <c r="N408" s="181" t="s">
        <v>37</v>
      </c>
      <c r="O408" s="58"/>
      <c r="P408" s="150">
        <f t="shared" si="1"/>
        <v>0</v>
      </c>
      <c r="Q408" s="150">
        <v>0</v>
      </c>
      <c r="R408" s="150">
        <f t="shared" si="2"/>
        <v>0</v>
      </c>
      <c r="S408" s="150">
        <v>0</v>
      </c>
      <c r="T408" s="151">
        <f t="shared" si="3"/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52" t="s">
        <v>163</v>
      </c>
      <c r="AT408" s="152" t="s">
        <v>184</v>
      </c>
      <c r="AU408" s="152" t="s">
        <v>128</v>
      </c>
      <c r="AY408" s="17" t="s">
        <v>121</v>
      </c>
      <c r="BE408" s="153">
        <f t="shared" si="4"/>
        <v>0</v>
      </c>
      <c r="BF408" s="153">
        <f t="shared" si="5"/>
        <v>0</v>
      </c>
      <c r="BG408" s="153">
        <f t="shared" si="6"/>
        <v>0</v>
      </c>
      <c r="BH408" s="153">
        <f t="shared" si="7"/>
        <v>0</v>
      </c>
      <c r="BI408" s="153">
        <f t="shared" si="8"/>
        <v>0</v>
      </c>
      <c r="BJ408" s="17" t="s">
        <v>128</v>
      </c>
      <c r="BK408" s="154">
        <f t="shared" si="9"/>
        <v>0</v>
      </c>
      <c r="BL408" s="17" t="s">
        <v>127</v>
      </c>
      <c r="BM408" s="152" t="s">
        <v>679</v>
      </c>
    </row>
    <row r="409" spans="1:65" s="2" customFormat="1" ht="14.4" customHeight="1">
      <c r="A409" s="32"/>
      <c r="B409" s="140"/>
      <c r="C409" s="172" t="s">
        <v>680</v>
      </c>
      <c r="D409" s="172" t="s">
        <v>184</v>
      </c>
      <c r="E409" s="173" t="s">
        <v>681</v>
      </c>
      <c r="F409" s="174" t="s">
        <v>682</v>
      </c>
      <c r="G409" s="175" t="s">
        <v>683</v>
      </c>
      <c r="H409" s="176">
        <v>1</v>
      </c>
      <c r="I409" s="177"/>
      <c r="J409" s="176">
        <f t="shared" si="0"/>
        <v>0</v>
      </c>
      <c r="K409" s="178"/>
      <c r="L409" s="179"/>
      <c r="M409" s="180" t="s">
        <v>1</v>
      </c>
      <c r="N409" s="181" t="s">
        <v>37</v>
      </c>
      <c r="O409" s="58"/>
      <c r="P409" s="150">
        <f t="shared" si="1"/>
        <v>0</v>
      </c>
      <c r="Q409" s="150">
        <v>0</v>
      </c>
      <c r="R409" s="150">
        <f t="shared" si="2"/>
        <v>0</v>
      </c>
      <c r="S409" s="150">
        <v>0</v>
      </c>
      <c r="T409" s="151">
        <f t="shared" si="3"/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52" t="s">
        <v>163</v>
      </c>
      <c r="AT409" s="152" t="s">
        <v>184</v>
      </c>
      <c r="AU409" s="152" t="s">
        <v>128</v>
      </c>
      <c r="AY409" s="17" t="s">
        <v>121</v>
      </c>
      <c r="BE409" s="153">
        <f t="shared" si="4"/>
        <v>0</v>
      </c>
      <c r="BF409" s="153">
        <f t="shared" si="5"/>
        <v>0</v>
      </c>
      <c r="BG409" s="153">
        <f t="shared" si="6"/>
        <v>0</v>
      </c>
      <c r="BH409" s="153">
        <f t="shared" si="7"/>
        <v>0</v>
      </c>
      <c r="BI409" s="153">
        <f t="shared" si="8"/>
        <v>0</v>
      </c>
      <c r="BJ409" s="17" t="s">
        <v>128</v>
      </c>
      <c r="BK409" s="154">
        <f t="shared" si="9"/>
        <v>0</v>
      </c>
      <c r="BL409" s="17" t="s">
        <v>127</v>
      </c>
      <c r="BM409" s="152" t="s">
        <v>684</v>
      </c>
    </row>
    <row r="410" spans="1:65" s="12" customFormat="1" ht="22.95" customHeight="1">
      <c r="B410" s="127"/>
      <c r="D410" s="128" t="s">
        <v>70</v>
      </c>
      <c r="E410" s="138" t="s">
        <v>685</v>
      </c>
      <c r="F410" s="138" t="s">
        <v>686</v>
      </c>
      <c r="I410" s="130"/>
      <c r="J410" s="139">
        <f>BK410</f>
        <v>0</v>
      </c>
      <c r="L410" s="127"/>
      <c r="M410" s="132"/>
      <c r="N410" s="133"/>
      <c r="O410" s="133"/>
      <c r="P410" s="134">
        <f>SUM(P411:P487)</f>
        <v>0</v>
      </c>
      <c r="Q410" s="133"/>
      <c r="R410" s="134">
        <f>SUM(R411:R487)</f>
        <v>0</v>
      </c>
      <c r="S410" s="133"/>
      <c r="T410" s="135">
        <f>SUM(T411:T487)</f>
        <v>0</v>
      </c>
      <c r="AR410" s="128" t="s">
        <v>127</v>
      </c>
      <c r="AT410" s="136" t="s">
        <v>70</v>
      </c>
      <c r="AU410" s="136" t="s">
        <v>78</v>
      </c>
      <c r="AY410" s="128" t="s">
        <v>121</v>
      </c>
      <c r="BK410" s="137">
        <f>SUM(BK411:BK487)</f>
        <v>0</v>
      </c>
    </row>
    <row r="411" spans="1:65" s="2" customFormat="1" ht="24.15" customHeight="1">
      <c r="A411" s="32"/>
      <c r="B411" s="140"/>
      <c r="C411" s="172" t="s">
        <v>687</v>
      </c>
      <c r="D411" s="172" t="s">
        <v>184</v>
      </c>
      <c r="E411" s="173" t="s">
        <v>688</v>
      </c>
      <c r="F411" s="174" t="s">
        <v>689</v>
      </c>
      <c r="G411" s="175" t="s">
        <v>690</v>
      </c>
      <c r="H411" s="176">
        <v>17</v>
      </c>
      <c r="I411" s="177"/>
      <c r="J411" s="176">
        <f t="shared" ref="J411:J442" si="10">ROUND(I411*H411,3)</f>
        <v>0</v>
      </c>
      <c r="K411" s="178"/>
      <c r="L411" s="179"/>
      <c r="M411" s="180" t="s">
        <v>1</v>
      </c>
      <c r="N411" s="181" t="s">
        <v>37</v>
      </c>
      <c r="O411" s="58"/>
      <c r="P411" s="150">
        <f t="shared" ref="P411:P442" si="11">O411*H411</f>
        <v>0</v>
      </c>
      <c r="Q411" s="150">
        <v>0</v>
      </c>
      <c r="R411" s="150">
        <f t="shared" ref="R411:R442" si="12">Q411*H411</f>
        <v>0</v>
      </c>
      <c r="S411" s="150">
        <v>0</v>
      </c>
      <c r="T411" s="151">
        <f t="shared" ref="T411:T442" si="13"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52" t="s">
        <v>163</v>
      </c>
      <c r="AT411" s="152" t="s">
        <v>184</v>
      </c>
      <c r="AU411" s="152" t="s">
        <v>128</v>
      </c>
      <c r="AY411" s="17" t="s">
        <v>121</v>
      </c>
      <c r="BE411" s="153">
        <f t="shared" ref="BE411:BE442" si="14">IF(N411="základná",J411,0)</f>
        <v>0</v>
      </c>
      <c r="BF411" s="153">
        <f t="shared" ref="BF411:BF442" si="15">IF(N411="znížená",J411,0)</f>
        <v>0</v>
      </c>
      <c r="BG411" s="153">
        <f t="shared" ref="BG411:BG442" si="16">IF(N411="zákl. prenesená",J411,0)</f>
        <v>0</v>
      </c>
      <c r="BH411" s="153">
        <f t="shared" ref="BH411:BH442" si="17">IF(N411="zníž. prenesená",J411,0)</f>
        <v>0</v>
      </c>
      <c r="BI411" s="153">
        <f t="shared" ref="BI411:BI442" si="18">IF(N411="nulová",J411,0)</f>
        <v>0</v>
      </c>
      <c r="BJ411" s="17" t="s">
        <v>128</v>
      </c>
      <c r="BK411" s="154">
        <f t="shared" ref="BK411:BK442" si="19">ROUND(I411*H411,3)</f>
        <v>0</v>
      </c>
      <c r="BL411" s="17" t="s">
        <v>127</v>
      </c>
      <c r="BM411" s="152" t="s">
        <v>691</v>
      </c>
    </row>
    <row r="412" spans="1:65" s="2" customFormat="1" ht="24.15" customHeight="1">
      <c r="A412" s="32"/>
      <c r="B412" s="140"/>
      <c r="C412" s="172" t="s">
        <v>692</v>
      </c>
      <c r="D412" s="172" t="s">
        <v>184</v>
      </c>
      <c r="E412" s="173" t="s">
        <v>693</v>
      </c>
      <c r="F412" s="174" t="s">
        <v>694</v>
      </c>
      <c r="G412" s="175" t="s">
        <v>690</v>
      </c>
      <c r="H412" s="176">
        <v>25</v>
      </c>
      <c r="I412" s="177"/>
      <c r="J412" s="176">
        <f t="shared" si="10"/>
        <v>0</v>
      </c>
      <c r="K412" s="178"/>
      <c r="L412" s="179"/>
      <c r="M412" s="180" t="s">
        <v>1</v>
      </c>
      <c r="N412" s="181" t="s">
        <v>37</v>
      </c>
      <c r="O412" s="58"/>
      <c r="P412" s="150">
        <f t="shared" si="11"/>
        <v>0</v>
      </c>
      <c r="Q412" s="150">
        <v>0</v>
      </c>
      <c r="R412" s="150">
        <f t="shared" si="12"/>
        <v>0</v>
      </c>
      <c r="S412" s="150">
        <v>0</v>
      </c>
      <c r="T412" s="151">
        <f t="shared" si="13"/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52" t="s">
        <v>163</v>
      </c>
      <c r="AT412" s="152" t="s">
        <v>184</v>
      </c>
      <c r="AU412" s="152" t="s">
        <v>128</v>
      </c>
      <c r="AY412" s="17" t="s">
        <v>121</v>
      </c>
      <c r="BE412" s="153">
        <f t="shared" si="14"/>
        <v>0</v>
      </c>
      <c r="BF412" s="153">
        <f t="shared" si="15"/>
        <v>0</v>
      </c>
      <c r="BG412" s="153">
        <f t="shared" si="16"/>
        <v>0</v>
      </c>
      <c r="BH412" s="153">
        <f t="shared" si="17"/>
        <v>0</v>
      </c>
      <c r="BI412" s="153">
        <f t="shared" si="18"/>
        <v>0</v>
      </c>
      <c r="BJ412" s="17" t="s">
        <v>128</v>
      </c>
      <c r="BK412" s="154">
        <f t="shared" si="19"/>
        <v>0</v>
      </c>
      <c r="BL412" s="17" t="s">
        <v>127</v>
      </c>
      <c r="BM412" s="152" t="s">
        <v>695</v>
      </c>
    </row>
    <row r="413" spans="1:65" s="2" customFormat="1" ht="37.950000000000003" customHeight="1">
      <c r="A413" s="32"/>
      <c r="B413" s="140"/>
      <c r="C413" s="172" t="s">
        <v>696</v>
      </c>
      <c r="D413" s="172" t="s">
        <v>184</v>
      </c>
      <c r="E413" s="173" t="s">
        <v>697</v>
      </c>
      <c r="F413" s="174" t="s">
        <v>698</v>
      </c>
      <c r="G413" s="175" t="s">
        <v>690</v>
      </c>
      <c r="H413" s="176">
        <v>24</v>
      </c>
      <c r="I413" s="177"/>
      <c r="J413" s="176">
        <f t="shared" si="10"/>
        <v>0</v>
      </c>
      <c r="K413" s="178"/>
      <c r="L413" s="179"/>
      <c r="M413" s="180" t="s">
        <v>1</v>
      </c>
      <c r="N413" s="181" t="s">
        <v>37</v>
      </c>
      <c r="O413" s="58"/>
      <c r="P413" s="150">
        <f t="shared" si="11"/>
        <v>0</v>
      </c>
      <c r="Q413" s="150">
        <v>0</v>
      </c>
      <c r="R413" s="150">
        <f t="shared" si="12"/>
        <v>0</v>
      </c>
      <c r="S413" s="150">
        <v>0</v>
      </c>
      <c r="T413" s="151">
        <f t="shared" si="13"/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52" t="s">
        <v>163</v>
      </c>
      <c r="AT413" s="152" t="s">
        <v>184</v>
      </c>
      <c r="AU413" s="152" t="s">
        <v>128</v>
      </c>
      <c r="AY413" s="17" t="s">
        <v>121</v>
      </c>
      <c r="BE413" s="153">
        <f t="shared" si="14"/>
        <v>0</v>
      </c>
      <c r="BF413" s="153">
        <f t="shared" si="15"/>
        <v>0</v>
      </c>
      <c r="BG413" s="153">
        <f t="shared" si="16"/>
        <v>0</v>
      </c>
      <c r="BH413" s="153">
        <f t="shared" si="17"/>
        <v>0</v>
      </c>
      <c r="BI413" s="153">
        <f t="shared" si="18"/>
        <v>0</v>
      </c>
      <c r="BJ413" s="17" t="s">
        <v>128</v>
      </c>
      <c r="BK413" s="154">
        <f t="shared" si="19"/>
        <v>0</v>
      </c>
      <c r="BL413" s="17" t="s">
        <v>127</v>
      </c>
      <c r="BM413" s="152" t="s">
        <v>699</v>
      </c>
    </row>
    <row r="414" spans="1:65" s="2" customFormat="1" ht="24.15" customHeight="1">
      <c r="A414" s="32"/>
      <c r="B414" s="140"/>
      <c r="C414" s="172" t="s">
        <v>700</v>
      </c>
      <c r="D414" s="172" t="s">
        <v>184</v>
      </c>
      <c r="E414" s="173" t="s">
        <v>701</v>
      </c>
      <c r="F414" s="174" t="s">
        <v>702</v>
      </c>
      <c r="G414" s="175" t="s">
        <v>260</v>
      </c>
      <c r="H414" s="176">
        <v>4.5</v>
      </c>
      <c r="I414" s="177"/>
      <c r="J414" s="176">
        <f t="shared" si="10"/>
        <v>0</v>
      </c>
      <c r="K414" s="178"/>
      <c r="L414" s="179"/>
      <c r="M414" s="180" t="s">
        <v>1</v>
      </c>
      <c r="N414" s="181" t="s">
        <v>37</v>
      </c>
      <c r="O414" s="58"/>
      <c r="P414" s="150">
        <f t="shared" si="11"/>
        <v>0</v>
      </c>
      <c r="Q414" s="150">
        <v>0</v>
      </c>
      <c r="R414" s="150">
        <f t="shared" si="12"/>
        <v>0</v>
      </c>
      <c r="S414" s="150">
        <v>0</v>
      </c>
      <c r="T414" s="151">
        <f t="shared" si="13"/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52" t="s">
        <v>163</v>
      </c>
      <c r="AT414" s="152" t="s">
        <v>184</v>
      </c>
      <c r="AU414" s="152" t="s">
        <v>128</v>
      </c>
      <c r="AY414" s="17" t="s">
        <v>121</v>
      </c>
      <c r="BE414" s="153">
        <f t="shared" si="14"/>
        <v>0</v>
      </c>
      <c r="BF414" s="153">
        <f t="shared" si="15"/>
        <v>0</v>
      </c>
      <c r="BG414" s="153">
        <f t="shared" si="16"/>
        <v>0</v>
      </c>
      <c r="BH414" s="153">
        <f t="shared" si="17"/>
        <v>0</v>
      </c>
      <c r="BI414" s="153">
        <f t="shared" si="18"/>
        <v>0</v>
      </c>
      <c r="BJ414" s="17" t="s">
        <v>128</v>
      </c>
      <c r="BK414" s="154">
        <f t="shared" si="19"/>
        <v>0</v>
      </c>
      <c r="BL414" s="17" t="s">
        <v>127</v>
      </c>
      <c r="BM414" s="152" t="s">
        <v>703</v>
      </c>
    </row>
    <row r="415" spans="1:65" s="2" customFormat="1" ht="24.15" customHeight="1">
      <c r="A415" s="32"/>
      <c r="B415" s="140"/>
      <c r="C415" s="172" t="s">
        <v>704</v>
      </c>
      <c r="D415" s="172" t="s">
        <v>184</v>
      </c>
      <c r="E415" s="173" t="s">
        <v>705</v>
      </c>
      <c r="F415" s="174" t="s">
        <v>706</v>
      </c>
      <c r="G415" s="175" t="s">
        <v>260</v>
      </c>
      <c r="H415" s="176">
        <v>4.5</v>
      </c>
      <c r="I415" s="177"/>
      <c r="J415" s="176">
        <f t="shared" si="10"/>
        <v>0</v>
      </c>
      <c r="K415" s="178"/>
      <c r="L415" s="179"/>
      <c r="M415" s="180" t="s">
        <v>1</v>
      </c>
      <c r="N415" s="181" t="s">
        <v>37</v>
      </c>
      <c r="O415" s="58"/>
      <c r="P415" s="150">
        <f t="shared" si="11"/>
        <v>0</v>
      </c>
      <c r="Q415" s="150">
        <v>0</v>
      </c>
      <c r="R415" s="150">
        <f t="shared" si="12"/>
        <v>0</v>
      </c>
      <c r="S415" s="150">
        <v>0</v>
      </c>
      <c r="T415" s="151">
        <f t="shared" si="13"/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52" t="s">
        <v>163</v>
      </c>
      <c r="AT415" s="152" t="s">
        <v>184</v>
      </c>
      <c r="AU415" s="152" t="s">
        <v>128</v>
      </c>
      <c r="AY415" s="17" t="s">
        <v>121</v>
      </c>
      <c r="BE415" s="153">
        <f t="shared" si="14"/>
        <v>0</v>
      </c>
      <c r="BF415" s="153">
        <f t="shared" si="15"/>
        <v>0</v>
      </c>
      <c r="BG415" s="153">
        <f t="shared" si="16"/>
        <v>0</v>
      </c>
      <c r="BH415" s="153">
        <f t="shared" si="17"/>
        <v>0</v>
      </c>
      <c r="BI415" s="153">
        <f t="shared" si="18"/>
        <v>0</v>
      </c>
      <c r="BJ415" s="17" t="s">
        <v>128</v>
      </c>
      <c r="BK415" s="154">
        <f t="shared" si="19"/>
        <v>0</v>
      </c>
      <c r="BL415" s="17" t="s">
        <v>127</v>
      </c>
      <c r="BM415" s="152" t="s">
        <v>707</v>
      </c>
    </row>
    <row r="416" spans="1:65" s="2" customFormat="1" ht="24.15" customHeight="1">
      <c r="A416" s="32"/>
      <c r="B416" s="140"/>
      <c r="C416" s="172" t="s">
        <v>708</v>
      </c>
      <c r="D416" s="172" t="s">
        <v>184</v>
      </c>
      <c r="E416" s="173" t="s">
        <v>709</v>
      </c>
      <c r="F416" s="174" t="s">
        <v>710</v>
      </c>
      <c r="G416" s="175" t="s">
        <v>153</v>
      </c>
      <c r="H416" s="176">
        <v>216</v>
      </c>
      <c r="I416" s="177"/>
      <c r="J416" s="176">
        <f t="shared" si="10"/>
        <v>0</v>
      </c>
      <c r="K416" s="178"/>
      <c r="L416" s="179"/>
      <c r="M416" s="180" t="s">
        <v>1</v>
      </c>
      <c r="N416" s="181" t="s">
        <v>37</v>
      </c>
      <c r="O416" s="58"/>
      <c r="P416" s="150">
        <f t="shared" si="11"/>
        <v>0</v>
      </c>
      <c r="Q416" s="150">
        <v>0</v>
      </c>
      <c r="R416" s="150">
        <f t="shared" si="12"/>
        <v>0</v>
      </c>
      <c r="S416" s="150">
        <v>0</v>
      </c>
      <c r="T416" s="151">
        <f t="shared" si="13"/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52" t="s">
        <v>163</v>
      </c>
      <c r="AT416" s="152" t="s">
        <v>184</v>
      </c>
      <c r="AU416" s="152" t="s">
        <v>128</v>
      </c>
      <c r="AY416" s="17" t="s">
        <v>121</v>
      </c>
      <c r="BE416" s="153">
        <f t="shared" si="14"/>
        <v>0</v>
      </c>
      <c r="BF416" s="153">
        <f t="shared" si="15"/>
        <v>0</v>
      </c>
      <c r="BG416" s="153">
        <f t="shared" si="16"/>
        <v>0</v>
      </c>
      <c r="BH416" s="153">
        <f t="shared" si="17"/>
        <v>0</v>
      </c>
      <c r="BI416" s="153">
        <f t="shared" si="18"/>
        <v>0</v>
      </c>
      <c r="BJ416" s="17" t="s">
        <v>128</v>
      </c>
      <c r="BK416" s="154">
        <f t="shared" si="19"/>
        <v>0</v>
      </c>
      <c r="BL416" s="17" t="s">
        <v>127</v>
      </c>
      <c r="BM416" s="152" t="s">
        <v>711</v>
      </c>
    </row>
    <row r="417" spans="1:65" s="2" customFormat="1" ht="24.15" customHeight="1">
      <c r="A417" s="32"/>
      <c r="B417" s="140"/>
      <c r="C417" s="172" t="s">
        <v>712</v>
      </c>
      <c r="D417" s="172" t="s">
        <v>184</v>
      </c>
      <c r="E417" s="173" t="s">
        <v>713</v>
      </c>
      <c r="F417" s="174" t="s">
        <v>714</v>
      </c>
      <c r="G417" s="175" t="s">
        <v>260</v>
      </c>
      <c r="H417" s="176">
        <v>34.74</v>
      </c>
      <c r="I417" s="177"/>
      <c r="J417" s="176">
        <f t="shared" si="10"/>
        <v>0</v>
      </c>
      <c r="K417" s="178"/>
      <c r="L417" s="179"/>
      <c r="M417" s="180" t="s">
        <v>1</v>
      </c>
      <c r="N417" s="181" t="s">
        <v>37</v>
      </c>
      <c r="O417" s="58"/>
      <c r="P417" s="150">
        <f t="shared" si="11"/>
        <v>0</v>
      </c>
      <c r="Q417" s="150">
        <v>0</v>
      </c>
      <c r="R417" s="150">
        <f t="shared" si="12"/>
        <v>0</v>
      </c>
      <c r="S417" s="150">
        <v>0</v>
      </c>
      <c r="T417" s="151">
        <f t="shared" si="13"/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52" t="s">
        <v>163</v>
      </c>
      <c r="AT417" s="152" t="s">
        <v>184</v>
      </c>
      <c r="AU417" s="152" t="s">
        <v>128</v>
      </c>
      <c r="AY417" s="17" t="s">
        <v>121</v>
      </c>
      <c r="BE417" s="153">
        <f t="shared" si="14"/>
        <v>0</v>
      </c>
      <c r="BF417" s="153">
        <f t="shared" si="15"/>
        <v>0</v>
      </c>
      <c r="BG417" s="153">
        <f t="shared" si="16"/>
        <v>0</v>
      </c>
      <c r="BH417" s="153">
        <f t="shared" si="17"/>
        <v>0</v>
      </c>
      <c r="BI417" s="153">
        <f t="shared" si="18"/>
        <v>0</v>
      </c>
      <c r="BJ417" s="17" t="s">
        <v>128</v>
      </c>
      <c r="BK417" s="154">
        <f t="shared" si="19"/>
        <v>0</v>
      </c>
      <c r="BL417" s="17" t="s">
        <v>127</v>
      </c>
      <c r="BM417" s="152" t="s">
        <v>715</v>
      </c>
    </row>
    <row r="418" spans="1:65" s="2" customFormat="1" ht="24.15" customHeight="1">
      <c r="A418" s="32"/>
      <c r="B418" s="140"/>
      <c r="C418" s="172" t="s">
        <v>716</v>
      </c>
      <c r="D418" s="172" t="s">
        <v>184</v>
      </c>
      <c r="E418" s="173" t="s">
        <v>717</v>
      </c>
      <c r="F418" s="174" t="s">
        <v>718</v>
      </c>
      <c r="G418" s="175" t="s">
        <v>153</v>
      </c>
      <c r="H418" s="176">
        <v>216</v>
      </c>
      <c r="I418" s="177"/>
      <c r="J418" s="176">
        <f t="shared" si="10"/>
        <v>0</v>
      </c>
      <c r="K418" s="178"/>
      <c r="L418" s="179"/>
      <c r="M418" s="180" t="s">
        <v>1</v>
      </c>
      <c r="N418" s="181" t="s">
        <v>37</v>
      </c>
      <c r="O418" s="58"/>
      <c r="P418" s="150">
        <f t="shared" si="11"/>
        <v>0</v>
      </c>
      <c r="Q418" s="150">
        <v>0</v>
      </c>
      <c r="R418" s="150">
        <f t="shared" si="12"/>
        <v>0</v>
      </c>
      <c r="S418" s="150">
        <v>0</v>
      </c>
      <c r="T418" s="151">
        <f t="shared" si="13"/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52" t="s">
        <v>163</v>
      </c>
      <c r="AT418" s="152" t="s">
        <v>184</v>
      </c>
      <c r="AU418" s="152" t="s">
        <v>128</v>
      </c>
      <c r="AY418" s="17" t="s">
        <v>121</v>
      </c>
      <c r="BE418" s="153">
        <f t="shared" si="14"/>
        <v>0</v>
      </c>
      <c r="BF418" s="153">
        <f t="shared" si="15"/>
        <v>0</v>
      </c>
      <c r="BG418" s="153">
        <f t="shared" si="16"/>
        <v>0</v>
      </c>
      <c r="BH418" s="153">
        <f t="shared" si="17"/>
        <v>0</v>
      </c>
      <c r="BI418" s="153">
        <f t="shared" si="18"/>
        <v>0</v>
      </c>
      <c r="BJ418" s="17" t="s">
        <v>128</v>
      </c>
      <c r="BK418" s="154">
        <f t="shared" si="19"/>
        <v>0</v>
      </c>
      <c r="BL418" s="17" t="s">
        <v>127</v>
      </c>
      <c r="BM418" s="152" t="s">
        <v>719</v>
      </c>
    </row>
    <row r="419" spans="1:65" s="2" customFormat="1" ht="37.950000000000003" customHeight="1">
      <c r="A419" s="32"/>
      <c r="B419" s="140"/>
      <c r="C419" s="172" t="s">
        <v>720</v>
      </c>
      <c r="D419" s="172" t="s">
        <v>184</v>
      </c>
      <c r="E419" s="173" t="s">
        <v>721</v>
      </c>
      <c r="F419" s="174" t="s">
        <v>722</v>
      </c>
      <c r="G419" s="175" t="s">
        <v>260</v>
      </c>
      <c r="H419" s="176">
        <v>34.75</v>
      </c>
      <c r="I419" s="177"/>
      <c r="J419" s="176">
        <f t="shared" si="10"/>
        <v>0</v>
      </c>
      <c r="K419" s="178"/>
      <c r="L419" s="179"/>
      <c r="M419" s="180" t="s">
        <v>1</v>
      </c>
      <c r="N419" s="181" t="s">
        <v>37</v>
      </c>
      <c r="O419" s="58"/>
      <c r="P419" s="150">
        <f t="shared" si="11"/>
        <v>0</v>
      </c>
      <c r="Q419" s="150">
        <v>0</v>
      </c>
      <c r="R419" s="150">
        <f t="shared" si="12"/>
        <v>0</v>
      </c>
      <c r="S419" s="150">
        <v>0</v>
      </c>
      <c r="T419" s="151">
        <f t="shared" si="13"/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52" t="s">
        <v>163</v>
      </c>
      <c r="AT419" s="152" t="s">
        <v>184</v>
      </c>
      <c r="AU419" s="152" t="s">
        <v>128</v>
      </c>
      <c r="AY419" s="17" t="s">
        <v>121</v>
      </c>
      <c r="BE419" s="153">
        <f t="shared" si="14"/>
        <v>0</v>
      </c>
      <c r="BF419" s="153">
        <f t="shared" si="15"/>
        <v>0</v>
      </c>
      <c r="BG419" s="153">
        <f t="shared" si="16"/>
        <v>0</v>
      </c>
      <c r="BH419" s="153">
        <f t="shared" si="17"/>
        <v>0</v>
      </c>
      <c r="BI419" s="153">
        <f t="shared" si="18"/>
        <v>0</v>
      </c>
      <c r="BJ419" s="17" t="s">
        <v>128</v>
      </c>
      <c r="BK419" s="154">
        <f t="shared" si="19"/>
        <v>0</v>
      </c>
      <c r="BL419" s="17" t="s">
        <v>127</v>
      </c>
      <c r="BM419" s="152" t="s">
        <v>723</v>
      </c>
    </row>
    <row r="420" spans="1:65" s="2" customFormat="1" ht="37.950000000000003" customHeight="1">
      <c r="A420" s="32"/>
      <c r="B420" s="140"/>
      <c r="C420" s="172" t="s">
        <v>724</v>
      </c>
      <c r="D420" s="172" t="s">
        <v>184</v>
      </c>
      <c r="E420" s="173" t="s">
        <v>721</v>
      </c>
      <c r="F420" s="174" t="s">
        <v>722</v>
      </c>
      <c r="G420" s="175" t="s">
        <v>260</v>
      </c>
      <c r="H420" s="176">
        <v>347.5</v>
      </c>
      <c r="I420" s="177"/>
      <c r="J420" s="176">
        <f t="shared" si="10"/>
        <v>0</v>
      </c>
      <c r="K420" s="178"/>
      <c r="L420" s="179"/>
      <c r="M420" s="180" t="s">
        <v>1</v>
      </c>
      <c r="N420" s="181" t="s">
        <v>37</v>
      </c>
      <c r="O420" s="58"/>
      <c r="P420" s="150">
        <f t="shared" si="11"/>
        <v>0</v>
      </c>
      <c r="Q420" s="150">
        <v>0</v>
      </c>
      <c r="R420" s="150">
        <f t="shared" si="12"/>
        <v>0</v>
      </c>
      <c r="S420" s="150">
        <v>0</v>
      </c>
      <c r="T420" s="151">
        <f t="shared" si="13"/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52" t="s">
        <v>163</v>
      </c>
      <c r="AT420" s="152" t="s">
        <v>184</v>
      </c>
      <c r="AU420" s="152" t="s">
        <v>128</v>
      </c>
      <c r="AY420" s="17" t="s">
        <v>121</v>
      </c>
      <c r="BE420" s="153">
        <f t="shared" si="14"/>
        <v>0</v>
      </c>
      <c r="BF420" s="153">
        <f t="shared" si="15"/>
        <v>0</v>
      </c>
      <c r="BG420" s="153">
        <f t="shared" si="16"/>
        <v>0</v>
      </c>
      <c r="BH420" s="153">
        <f t="shared" si="17"/>
        <v>0</v>
      </c>
      <c r="BI420" s="153">
        <f t="shared" si="18"/>
        <v>0</v>
      </c>
      <c r="BJ420" s="17" t="s">
        <v>128</v>
      </c>
      <c r="BK420" s="154">
        <f t="shared" si="19"/>
        <v>0</v>
      </c>
      <c r="BL420" s="17" t="s">
        <v>127</v>
      </c>
      <c r="BM420" s="152" t="s">
        <v>725</v>
      </c>
    </row>
    <row r="421" spans="1:65" s="2" customFormat="1" ht="24.15" customHeight="1">
      <c r="A421" s="32"/>
      <c r="B421" s="140"/>
      <c r="C421" s="172" t="s">
        <v>726</v>
      </c>
      <c r="D421" s="172" t="s">
        <v>184</v>
      </c>
      <c r="E421" s="173" t="s">
        <v>727</v>
      </c>
      <c r="F421" s="174" t="s">
        <v>728</v>
      </c>
      <c r="G421" s="175" t="s">
        <v>260</v>
      </c>
      <c r="H421" s="176">
        <v>34.75</v>
      </c>
      <c r="I421" s="177"/>
      <c r="J421" s="176">
        <f t="shared" si="10"/>
        <v>0</v>
      </c>
      <c r="K421" s="178"/>
      <c r="L421" s="179"/>
      <c r="M421" s="180" t="s">
        <v>1</v>
      </c>
      <c r="N421" s="181" t="s">
        <v>37</v>
      </c>
      <c r="O421" s="58"/>
      <c r="P421" s="150">
        <f t="shared" si="11"/>
        <v>0</v>
      </c>
      <c r="Q421" s="150">
        <v>0</v>
      </c>
      <c r="R421" s="150">
        <f t="shared" si="12"/>
        <v>0</v>
      </c>
      <c r="S421" s="150">
        <v>0</v>
      </c>
      <c r="T421" s="151">
        <f t="shared" si="13"/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52" t="s">
        <v>163</v>
      </c>
      <c r="AT421" s="152" t="s">
        <v>184</v>
      </c>
      <c r="AU421" s="152" t="s">
        <v>128</v>
      </c>
      <c r="AY421" s="17" t="s">
        <v>121</v>
      </c>
      <c r="BE421" s="153">
        <f t="shared" si="14"/>
        <v>0</v>
      </c>
      <c r="BF421" s="153">
        <f t="shared" si="15"/>
        <v>0</v>
      </c>
      <c r="BG421" s="153">
        <f t="shared" si="16"/>
        <v>0</v>
      </c>
      <c r="BH421" s="153">
        <f t="shared" si="17"/>
        <v>0</v>
      </c>
      <c r="BI421" s="153">
        <f t="shared" si="18"/>
        <v>0</v>
      </c>
      <c r="BJ421" s="17" t="s">
        <v>128</v>
      </c>
      <c r="BK421" s="154">
        <f t="shared" si="19"/>
        <v>0</v>
      </c>
      <c r="BL421" s="17" t="s">
        <v>127</v>
      </c>
      <c r="BM421" s="152" t="s">
        <v>729</v>
      </c>
    </row>
    <row r="422" spans="1:65" s="2" customFormat="1" ht="24.15" customHeight="1">
      <c r="A422" s="32"/>
      <c r="B422" s="140"/>
      <c r="C422" s="172" t="s">
        <v>730</v>
      </c>
      <c r="D422" s="172" t="s">
        <v>184</v>
      </c>
      <c r="E422" s="173" t="s">
        <v>731</v>
      </c>
      <c r="F422" s="174" t="s">
        <v>732</v>
      </c>
      <c r="G422" s="175" t="s">
        <v>380</v>
      </c>
      <c r="H422" s="176">
        <v>52.11</v>
      </c>
      <c r="I422" s="177"/>
      <c r="J422" s="176">
        <f t="shared" si="10"/>
        <v>0</v>
      </c>
      <c r="K422" s="178"/>
      <c r="L422" s="179"/>
      <c r="M422" s="180" t="s">
        <v>1</v>
      </c>
      <c r="N422" s="181" t="s">
        <v>37</v>
      </c>
      <c r="O422" s="58"/>
      <c r="P422" s="150">
        <f t="shared" si="11"/>
        <v>0</v>
      </c>
      <c r="Q422" s="150">
        <v>0</v>
      </c>
      <c r="R422" s="150">
        <f t="shared" si="12"/>
        <v>0</v>
      </c>
      <c r="S422" s="150">
        <v>0</v>
      </c>
      <c r="T422" s="151">
        <f t="shared" si="13"/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52" t="s">
        <v>163</v>
      </c>
      <c r="AT422" s="152" t="s">
        <v>184</v>
      </c>
      <c r="AU422" s="152" t="s">
        <v>128</v>
      </c>
      <c r="AY422" s="17" t="s">
        <v>121</v>
      </c>
      <c r="BE422" s="153">
        <f t="shared" si="14"/>
        <v>0</v>
      </c>
      <c r="BF422" s="153">
        <f t="shared" si="15"/>
        <v>0</v>
      </c>
      <c r="BG422" s="153">
        <f t="shared" si="16"/>
        <v>0</v>
      </c>
      <c r="BH422" s="153">
        <f t="shared" si="17"/>
        <v>0</v>
      </c>
      <c r="BI422" s="153">
        <f t="shared" si="18"/>
        <v>0</v>
      </c>
      <c r="BJ422" s="17" t="s">
        <v>128</v>
      </c>
      <c r="BK422" s="154">
        <f t="shared" si="19"/>
        <v>0</v>
      </c>
      <c r="BL422" s="17" t="s">
        <v>127</v>
      </c>
      <c r="BM422" s="152" t="s">
        <v>733</v>
      </c>
    </row>
    <row r="423" spans="1:65" s="2" customFormat="1" ht="24.15" customHeight="1">
      <c r="A423" s="32"/>
      <c r="B423" s="140"/>
      <c r="C423" s="172" t="s">
        <v>734</v>
      </c>
      <c r="D423" s="172" t="s">
        <v>184</v>
      </c>
      <c r="E423" s="173" t="s">
        <v>735</v>
      </c>
      <c r="F423" s="174" t="s">
        <v>736</v>
      </c>
      <c r="G423" s="175" t="s">
        <v>380</v>
      </c>
      <c r="H423" s="176">
        <v>43.015999999999998</v>
      </c>
      <c r="I423" s="177"/>
      <c r="J423" s="176">
        <f t="shared" si="10"/>
        <v>0</v>
      </c>
      <c r="K423" s="178"/>
      <c r="L423" s="179"/>
      <c r="M423" s="180" t="s">
        <v>1</v>
      </c>
      <c r="N423" s="181" t="s">
        <v>37</v>
      </c>
      <c r="O423" s="58"/>
      <c r="P423" s="150">
        <f t="shared" si="11"/>
        <v>0</v>
      </c>
      <c r="Q423" s="150">
        <v>0</v>
      </c>
      <c r="R423" s="150">
        <f t="shared" si="12"/>
        <v>0</v>
      </c>
      <c r="S423" s="150">
        <v>0</v>
      </c>
      <c r="T423" s="151">
        <f t="shared" si="13"/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52" t="s">
        <v>163</v>
      </c>
      <c r="AT423" s="152" t="s">
        <v>184</v>
      </c>
      <c r="AU423" s="152" t="s">
        <v>128</v>
      </c>
      <c r="AY423" s="17" t="s">
        <v>121</v>
      </c>
      <c r="BE423" s="153">
        <f t="shared" si="14"/>
        <v>0</v>
      </c>
      <c r="BF423" s="153">
        <f t="shared" si="15"/>
        <v>0</v>
      </c>
      <c r="BG423" s="153">
        <f t="shared" si="16"/>
        <v>0</v>
      </c>
      <c r="BH423" s="153">
        <f t="shared" si="17"/>
        <v>0</v>
      </c>
      <c r="BI423" s="153">
        <f t="shared" si="18"/>
        <v>0</v>
      </c>
      <c r="BJ423" s="17" t="s">
        <v>128</v>
      </c>
      <c r="BK423" s="154">
        <f t="shared" si="19"/>
        <v>0</v>
      </c>
      <c r="BL423" s="17" t="s">
        <v>127</v>
      </c>
      <c r="BM423" s="152" t="s">
        <v>737</v>
      </c>
    </row>
    <row r="424" spans="1:65" s="2" customFormat="1" ht="24.15" customHeight="1">
      <c r="A424" s="32"/>
      <c r="B424" s="140"/>
      <c r="C424" s="172" t="s">
        <v>738</v>
      </c>
      <c r="D424" s="172" t="s">
        <v>184</v>
      </c>
      <c r="E424" s="173" t="s">
        <v>739</v>
      </c>
      <c r="F424" s="174" t="s">
        <v>740</v>
      </c>
      <c r="G424" s="175" t="s">
        <v>380</v>
      </c>
      <c r="H424" s="176">
        <v>43.015999999999998</v>
      </c>
      <c r="I424" s="177"/>
      <c r="J424" s="176">
        <f t="shared" si="10"/>
        <v>0</v>
      </c>
      <c r="K424" s="178"/>
      <c r="L424" s="179"/>
      <c r="M424" s="180" t="s">
        <v>1</v>
      </c>
      <c r="N424" s="181" t="s">
        <v>37</v>
      </c>
      <c r="O424" s="58"/>
      <c r="P424" s="150">
        <f t="shared" si="11"/>
        <v>0</v>
      </c>
      <c r="Q424" s="150">
        <v>0</v>
      </c>
      <c r="R424" s="150">
        <f t="shared" si="12"/>
        <v>0</v>
      </c>
      <c r="S424" s="150">
        <v>0</v>
      </c>
      <c r="T424" s="151">
        <f t="shared" si="13"/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52" t="s">
        <v>163</v>
      </c>
      <c r="AT424" s="152" t="s">
        <v>184</v>
      </c>
      <c r="AU424" s="152" t="s">
        <v>128</v>
      </c>
      <c r="AY424" s="17" t="s">
        <v>121</v>
      </c>
      <c r="BE424" s="153">
        <f t="shared" si="14"/>
        <v>0</v>
      </c>
      <c r="BF424" s="153">
        <f t="shared" si="15"/>
        <v>0</v>
      </c>
      <c r="BG424" s="153">
        <f t="shared" si="16"/>
        <v>0</v>
      </c>
      <c r="BH424" s="153">
        <f t="shared" si="17"/>
        <v>0</v>
      </c>
      <c r="BI424" s="153">
        <f t="shared" si="18"/>
        <v>0</v>
      </c>
      <c r="BJ424" s="17" t="s">
        <v>128</v>
      </c>
      <c r="BK424" s="154">
        <f t="shared" si="19"/>
        <v>0</v>
      </c>
      <c r="BL424" s="17" t="s">
        <v>127</v>
      </c>
      <c r="BM424" s="152" t="s">
        <v>741</v>
      </c>
    </row>
    <row r="425" spans="1:65" s="2" customFormat="1" ht="24.15" customHeight="1">
      <c r="A425" s="32"/>
      <c r="B425" s="140"/>
      <c r="C425" s="172" t="s">
        <v>742</v>
      </c>
      <c r="D425" s="172" t="s">
        <v>184</v>
      </c>
      <c r="E425" s="173" t="s">
        <v>743</v>
      </c>
      <c r="F425" s="174" t="s">
        <v>744</v>
      </c>
      <c r="G425" s="175" t="s">
        <v>260</v>
      </c>
      <c r="H425" s="176">
        <v>2.2799999999999998</v>
      </c>
      <c r="I425" s="177"/>
      <c r="J425" s="176">
        <f t="shared" si="10"/>
        <v>0</v>
      </c>
      <c r="K425" s="178"/>
      <c r="L425" s="179"/>
      <c r="M425" s="180" t="s">
        <v>1</v>
      </c>
      <c r="N425" s="181" t="s">
        <v>37</v>
      </c>
      <c r="O425" s="58"/>
      <c r="P425" s="150">
        <f t="shared" si="11"/>
        <v>0</v>
      </c>
      <c r="Q425" s="150">
        <v>0</v>
      </c>
      <c r="R425" s="150">
        <f t="shared" si="12"/>
        <v>0</v>
      </c>
      <c r="S425" s="150">
        <v>0</v>
      </c>
      <c r="T425" s="151">
        <f t="shared" si="13"/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52" t="s">
        <v>163</v>
      </c>
      <c r="AT425" s="152" t="s">
        <v>184</v>
      </c>
      <c r="AU425" s="152" t="s">
        <v>128</v>
      </c>
      <c r="AY425" s="17" t="s">
        <v>121</v>
      </c>
      <c r="BE425" s="153">
        <f t="shared" si="14"/>
        <v>0</v>
      </c>
      <c r="BF425" s="153">
        <f t="shared" si="15"/>
        <v>0</v>
      </c>
      <c r="BG425" s="153">
        <f t="shared" si="16"/>
        <v>0</v>
      </c>
      <c r="BH425" s="153">
        <f t="shared" si="17"/>
        <v>0</v>
      </c>
      <c r="BI425" s="153">
        <f t="shared" si="18"/>
        <v>0</v>
      </c>
      <c r="BJ425" s="17" t="s">
        <v>128</v>
      </c>
      <c r="BK425" s="154">
        <f t="shared" si="19"/>
        <v>0</v>
      </c>
      <c r="BL425" s="17" t="s">
        <v>127</v>
      </c>
      <c r="BM425" s="152" t="s">
        <v>745</v>
      </c>
    </row>
    <row r="426" spans="1:65" s="2" customFormat="1" ht="37.950000000000003" customHeight="1">
      <c r="A426" s="32"/>
      <c r="B426" s="140"/>
      <c r="C426" s="172" t="s">
        <v>746</v>
      </c>
      <c r="D426" s="172" t="s">
        <v>184</v>
      </c>
      <c r="E426" s="173" t="s">
        <v>747</v>
      </c>
      <c r="F426" s="174" t="s">
        <v>748</v>
      </c>
      <c r="G426" s="175" t="s">
        <v>260</v>
      </c>
      <c r="H426" s="176">
        <v>2.2000000000000002</v>
      </c>
      <c r="I426" s="177"/>
      <c r="J426" s="176">
        <f t="shared" si="10"/>
        <v>0</v>
      </c>
      <c r="K426" s="178"/>
      <c r="L426" s="179"/>
      <c r="M426" s="180" t="s">
        <v>1</v>
      </c>
      <c r="N426" s="181" t="s">
        <v>37</v>
      </c>
      <c r="O426" s="58"/>
      <c r="P426" s="150">
        <f t="shared" si="11"/>
        <v>0</v>
      </c>
      <c r="Q426" s="150">
        <v>0</v>
      </c>
      <c r="R426" s="150">
        <f t="shared" si="12"/>
        <v>0</v>
      </c>
      <c r="S426" s="150">
        <v>0</v>
      </c>
      <c r="T426" s="151">
        <f t="shared" si="13"/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52" t="s">
        <v>163</v>
      </c>
      <c r="AT426" s="152" t="s">
        <v>184</v>
      </c>
      <c r="AU426" s="152" t="s">
        <v>128</v>
      </c>
      <c r="AY426" s="17" t="s">
        <v>121</v>
      </c>
      <c r="BE426" s="153">
        <f t="shared" si="14"/>
        <v>0</v>
      </c>
      <c r="BF426" s="153">
        <f t="shared" si="15"/>
        <v>0</v>
      </c>
      <c r="BG426" s="153">
        <f t="shared" si="16"/>
        <v>0</v>
      </c>
      <c r="BH426" s="153">
        <f t="shared" si="17"/>
        <v>0</v>
      </c>
      <c r="BI426" s="153">
        <f t="shared" si="18"/>
        <v>0</v>
      </c>
      <c r="BJ426" s="17" t="s">
        <v>128</v>
      </c>
      <c r="BK426" s="154">
        <f t="shared" si="19"/>
        <v>0</v>
      </c>
      <c r="BL426" s="17" t="s">
        <v>127</v>
      </c>
      <c r="BM426" s="152" t="s">
        <v>749</v>
      </c>
    </row>
    <row r="427" spans="1:65" s="2" customFormat="1" ht="37.950000000000003" customHeight="1">
      <c r="A427" s="32"/>
      <c r="B427" s="140"/>
      <c r="C427" s="172" t="s">
        <v>750</v>
      </c>
      <c r="D427" s="172" t="s">
        <v>184</v>
      </c>
      <c r="E427" s="173" t="s">
        <v>751</v>
      </c>
      <c r="F427" s="174" t="s">
        <v>752</v>
      </c>
      <c r="G427" s="175" t="s">
        <v>260</v>
      </c>
      <c r="H427" s="176">
        <v>2.2000000000000002</v>
      </c>
      <c r="I427" s="177"/>
      <c r="J427" s="176">
        <f t="shared" si="10"/>
        <v>0</v>
      </c>
      <c r="K427" s="178"/>
      <c r="L427" s="179"/>
      <c r="M427" s="180" t="s">
        <v>1</v>
      </c>
      <c r="N427" s="181" t="s">
        <v>37</v>
      </c>
      <c r="O427" s="58"/>
      <c r="P427" s="150">
        <f t="shared" si="11"/>
        <v>0</v>
      </c>
      <c r="Q427" s="150">
        <v>0</v>
      </c>
      <c r="R427" s="150">
        <f t="shared" si="12"/>
        <v>0</v>
      </c>
      <c r="S427" s="150">
        <v>0</v>
      </c>
      <c r="T427" s="151">
        <f t="shared" si="13"/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52" t="s">
        <v>163</v>
      </c>
      <c r="AT427" s="152" t="s">
        <v>184</v>
      </c>
      <c r="AU427" s="152" t="s">
        <v>128</v>
      </c>
      <c r="AY427" s="17" t="s">
        <v>121</v>
      </c>
      <c r="BE427" s="153">
        <f t="shared" si="14"/>
        <v>0</v>
      </c>
      <c r="BF427" s="153">
        <f t="shared" si="15"/>
        <v>0</v>
      </c>
      <c r="BG427" s="153">
        <f t="shared" si="16"/>
        <v>0</v>
      </c>
      <c r="BH427" s="153">
        <f t="shared" si="17"/>
        <v>0</v>
      </c>
      <c r="BI427" s="153">
        <f t="shared" si="18"/>
        <v>0</v>
      </c>
      <c r="BJ427" s="17" t="s">
        <v>128</v>
      </c>
      <c r="BK427" s="154">
        <f t="shared" si="19"/>
        <v>0</v>
      </c>
      <c r="BL427" s="17" t="s">
        <v>127</v>
      </c>
      <c r="BM427" s="152" t="s">
        <v>753</v>
      </c>
    </row>
    <row r="428" spans="1:65" s="2" customFormat="1" ht="24.15" customHeight="1">
      <c r="A428" s="32"/>
      <c r="B428" s="140"/>
      <c r="C428" s="172" t="s">
        <v>754</v>
      </c>
      <c r="D428" s="172" t="s">
        <v>184</v>
      </c>
      <c r="E428" s="173" t="s">
        <v>755</v>
      </c>
      <c r="F428" s="174" t="s">
        <v>756</v>
      </c>
      <c r="G428" s="175" t="s">
        <v>126</v>
      </c>
      <c r="H428" s="176">
        <v>8.75</v>
      </c>
      <c r="I428" s="177"/>
      <c r="J428" s="176">
        <f t="shared" si="10"/>
        <v>0</v>
      </c>
      <c r="K428" s="178"/>
      <c r="L428" s="179"/>
      <c r="M428" s="180" t="s">
        <v>1</v>
      </c>
      <c r="N428" s="181" t="s">
        <v>37</v>
      </c>
      <c r="O428" s="58"/>
      <c r="P428" s="150">
        <f t="shared" si="11"/>
        <v>0</v>
      </c>
      <c r="Q428" s="150">
        <v>0</v>
      </c>
      <c r="R428" s="150">
        <f t="shared" si="12"/>
        <v>0</v>
      </c>
      <c r="S428" s="150">
        <v>0</v>
      </c>
      <c r="T428" s="151">
        <f t="shared" si="13"/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52" t="s">
        <v>163</v>
      </c>
      <c r="AT428" s="152" t="s">
        <v>184</v>
      </c>
      <c r="AU428" s="152" t="s">
        <v>128</v>
      </c>
      <c r="AY428" s="17" t="s">
        <v>121</v>
      </c>
      <c r="BE428" s="153">
        <f t="shared" si="14"/>
        <v>0</v>
      </c>
      <c r="BF428" s="153">
        <f t="shared" si="15"/>
        <v>0</v>
      </c>
      <c r="BG428" s="153">
        <f t="shared" si="16"/>
        <v>0</v>
      </c>
      <c r="BH428" s="153">
        <f t="shared" si="17"/>
        <v>0</v>
      </c>
      <c r="BI428" s="153">
        <f t="shared" si="18"/>
        <v>0</v>
      </c>
      <c r="BJ428" s="17" t="s">
        <v>128</v>
      </c>
      <c r="BK428" s="154">
        <f t="shared" si="19"/>
        <v>0</v>
      </c>
      <c r="BL428" s="17" t="s">
        <v>127</v>
      </c>
      <c r="BM428" s="152" t="s">
        <v>757</v>
      </c>
    </row>
    <row r="429" spans="1:65" s="2" customFormat="1" ht="24.15" customHeight="1">
      <c r="A429" s="32"/>
      <c r="B429" s="140"/>
      <c r="C429" s="172" t="s">
        <v>758</v>
      </c>
      <c r="D429" s="172" t="s">
        <v>184</v>
      </c>
      <c r="E429" s="173" t="s">
        <v>759</v>
      </c>
      <c r="F429" s="174" t="s">
        <v>760</v>
      </c>
      <c r="G429" s="175" t="s">
        <v>126</v>
      </c>
      <c r="H429" s="176">
        <v>8.75</v>
      </c>
      <c r="I429" s="177"/>
      <c r="J429" s="176">
        <f t="shared" si="10"/>
        <v>0</v>
      </c>
      <c r="K429" s="178"/>
      <c r="L429" s="179"/>
      <c r="M429" s="180" t="s">
        <v>1</v>
      </c>
      <c r="N429" s="181" t="s">
        <v>37</v>
      </c>
      <c r="O429" s="58"/>
      <c r="P429" s="150">
        <f t="shared" si="11"/>
        <v>0</v>
      </c>
      <c r="Q429" s="150">
        <v>0</v>
      </c>
      <c r="R429" s="150">
        <f t="shared" si="12"/>
        <v>0</v>
      </c>
      <c r="S429" s="150">
        <v>0</v>
      </c>
      <c r="T429" s="151">
        <f t="shared" si="13"/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52" t="s">
        <v>163</v>
      </c>
      <c r="AT429" s="152" t="s">
        <v>184</v>
      </c>
      <c r="AU429" s="152" t="s">
        <v>128</v>
      </c>
      <c r="AY429" s="17" t="s">
        <v>121</v>
      </c>
      <c r="BE429" s="153">
        <f t="shared" si="14"/>
        <v>0</v>
      </c>
      <c r="BF429" s="153">
        <f t="shared" si="15"/>
        <v>0</v>
      </c>
      <c r="BG429" s="153">
        <f t="shared" si="16"/>
        <v>0</v>
      </c>
      <c r="BH429" s="153">
        <f t="shared" si="17"/>
        <v>0</v>
      </c>
      <c r="BI429" s="153">
        <f t="shared" si="18"/>
        <v>0</v>
      </c>
      <c r="BJ429" s="17" t="s">
        <v>128</v>
      </c>
      <c r="BK429" s="154">
        <f t="shared" si="19"/>
        <v>0</v>
      </c>
      <c r="BL429" s="17" t="s">
        <v>127</v>
      </c>
      <c r="BM429" s="152" t="s">
        <v>761</v>
      </c>
    </row>
    <row r="430" spans="1:65" s="2" customFormat="1" ht="24.15" customHeight="1">
      <c r="A430" s="32"/>
      <c r="B430" s="140"/>
      <c r="C430" s="172" t="s">
        <v>762</v>
      </c>
      <c r="D430" s="172" t="s">
        <v>184</v>
      </c>
      <c r="E430" s="173" t="s">
        <v>763</v>
      </c>
      <c r="F430" s="174" t="s">
        <v>165</v>
      </c>
      <c r="G430" s="175" t="s">
        <v>126</v>
      </c>
      <c r="H430" s="176">
        <v>8.75</v>
      </c>
      <c r="I430" s="177"/>
      <c r="J430" s="176">
        <f t="shared" si="10"/>
        <v>0</v>
      </c>
      <c r="K430" s="178"/>
      <c r="L430" s="179"/>
      <c r="M430" s="180" t="s">
        <v>1</v>
      </c>
      <c r="N430" s="181" t="s">
        <v>37</v>
      </c>
      <c r="O430" s="58"/>
      <c r="P430" s="150">
        <f t="shared" si="11"/>
        <v>0</v>
      </c>
      <c r="Q430" s="150">
        <v>0</v>
      </c>
      <c r="R430" s="150">
        <f t="shared" si="12"/>
        <v>0</v>
      </c>
      <c r="S430" s="150">
        <v>0</v>
      </c>
      <c r="T430" s="151">
        <f t="shared" si="13"/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52" t="s">
        <v>163</v>
      </c>
      <c r="AT430" s="152" t="s">
        <v>184</v>
      </c>
      <c r="AU430" s="152" t="s">
        <v>128</v>
      </c>
      <c r="AY430" s="17" t="s">
        <v>121</v>
      </c>
      <c r="BE430" s="153">
        <f t="shared" si="14"/>
        <v>0</v>
      </c>
      <c r="BF430" s="153">
        <f t="shared" si="15"/>
        <v>0</v>
      </c>
      <c r="BG430" s="153">
        <f t="shared" si="16"/>
        <v>0</v>
      </c>
      <c r="BH430" s="153">
        <f t="shared" si="17"/>
        <v>0</v>
      </c>
      <c r="BI430" s="153">
        <f t="shared" si="18"/>
        <v>0</v>
      </c>
      <c r="BJ430" s="17" t="s">
        <v>128</v>
      </c>
      <c r="BK430" s="154">
        <f t="shared" si="19"/>
        <v>0</v>
      </c>
      <c r="BL430" s="17" t="s">
        <v>127</v>
      </c>
      <c r="BM430" s="152" t="s">
        <v>764</v>
      </c>
    </row>
    <row r="431" spans="1:65" s="2" customFormat="1" ht="24.15" customHeight="1">
      <c r="A431" s="32"/>
      <c r="B431" s="140"/>
      <c r="C431" s="172" t="s">
        <v>765</v>
      </c>
      <c r="D431" s="172" t="s">
        <v>184</v>
      </c>
      <c r="E431" s="173" t="s">
        <v>766</v>
      </c>
      <c r="F431" s="174" t="s">
        <v>767</v>
      </c>
      <c r="G431" s="175" t="s">
        <v>153</v>
      </c>
      <c r="H431" s="176">
        <v>50</v>
      </c>
      <c r="I431" s="177"/>
      <c r="J431" s="176">
        <f t="shared" si="10"/>
        <v>0</v>
      </c>
      <c r="K431" s="178"/>
      <c r="L431" s="179"/>
      <c r="M431" s="180" t="s">
        <v>1</v>
      </c>
      <c r="N431" s="181" t="s">
        <v>37</v>
      </c>
      <c r="O431" s="58"/>
      <c r="P431" s="150">
        <f t="shared" si="11"/>
        <v>0</v>
      </c>
      <c r="Q431" s="150">
        <v>0</v>
      </c>
      <c r="R431" s="150">
        <f t="shared" si="12"/>
        <v>0</v>
      </c>
      <c r="S431" s="150">
        <v>0</v>
      </c>
      <c r="T431" s="151">
        <f t="shared" si="13"/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52" t="s">
        <v>163</v>
      </c>
      <c r="AT431" s="152" t="s">
        <v>184</v>
      </c>
      <c r="AU431" s="152" t="s">
        <v>128</v>
      </c>
      <c r="AY431" s="17" t="s">
        <v>121</v>
      </c>
      <c r="BE431" s="153">
        <f t="shared" si="14"/>
        <v>0</v>
      </c>
      <c r="BF431" s="153">
        <f t="shared" si="15"/>
        <v>0</v>
      </c>
      <c r="BG431" s="153">
        <f t="shared" si="16"/>
        <v>0</v>
      </c>
      <c r="BH431" s="153">
        <f t="shared" si="17"/>
        <v>0</v>
      </c>
      <c r="BI431" s="153">
        <f t="shared" si="18"/>
        <v>0</v>
      </c>
      <c r="BJ431" s="17" t="s">
        <v>128</v>
      </c>
      <c r="BK431" s="154">
        <f t="shared" si="19"/>
        <v>0</v>
      </c>
      <c r="BL431" s="17" t="s">
        <v>127</v>
      </c>
      <c r="BM431" s="152" t="s">
        <v>768</v>
      </c>
    </row>
    <row r="432" spans="1:65" s="2" customFormat="1" ht="24.15" customHeight="1">
      <c r="A432" s="32"/>
      <c r="B432" s="140"/>
      <c r="C432" s="172" t="s">
        <v>769</v>
      </c>
      <c r="D432" s="172" t="s">
        <v>184</v>
      </c>
      <c r="E432" s="173" t="s">
        <v>770</v>
      </c>
      <c r="F432" s="174" t="s">
        <v>771</v>
      </c>
      <c r="G432" s="175" t="s">
        <v>153</v>
      </c>
      <c r="H432" s="176">
        <v>50</v>
      </c>
      <c r="I432" s="177"/>
      <c r="J432" s="176">
        <f t="shared" si="10"/>
        <v>0</v>
      </c>
      <c r="K432" s="178"/>
      <c r="L432" s="179"/>
      <c r="M432" s="180" t="s">
        <v>1</v>
      </c>
      <c r="N432" s="181" t="s">
        <v>37</v>
      </c>
      <c r="O432" s="58"/>
      <c r="P432" s="150">
        <f t="shared" si="11"/>
        <v>0</v>
      </c>
      <c r="Q432" s="150">
        <v>0</v>
      </c>
      <c r="R432" s="150">
        <f t="shared" si="12"/>
        <v>0</v>
      </c>
      <c r="S432" s="150">
        <v>0</v>
      </c>
      <c r="T432" s="151">
        <f t="shared" si="13"/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52" t="s">
        <v>163</v>
      </c>
      <c r="AT432" s="152" t="s">
        <v>184</v>
      </c>
      <c r="AU432" s="152" t="s">
        <v>128</v>
      </c>
      <c r="AY432" s="17" t="s">
        <v>121</v>
      </c>
      <c r="BE432" s="153">
        <f t="shared" si="14"/>
        <v>0</v>
      </c>
      <c r="BF432" s="153">
        <f t="shared" si="15"/>
        <v>0</v>
      </c>
      <c r="BG432" s="153">
        <f t="shared" si="16"/>
        <v>0</v>
      </c>
      <c r="BH432" s="153">
        <f t="shared" si="17"/>
        <v>0</v>
      </c>
      <c r="BI432" s="153">
        <f t="shared" si="18"/>
        <v>0</v>
      </c>
      <c r="BJ432" s="17" t="s">
        <v>128</v>
      </c>
      <c r="BK432" s="154">
        <f t="shared" si="19"/>
        <v>0</v>
      </c>
      <c r="BL432" s="17" t="s">
        <v>127</v>
      </c>
      <c r="BM432" s="152" t="s">
        <v>772</v>
      </c>
    </row>
    <row r="433" spans="1:65" s="2" customFormat="1" ht="14.4" customHeight="1">
      <c r="A433" s="32"/>
      <c r="B433" s="140"/>
      <c r="C433" s="172" t="s">
        <v>773</v>
      </c>
      <c r="D433" s="172" t="s">
        <v>184</v>
      </c>
      <c r="E433" s="173" t="s">
        <v>774</v>
      </c>
      <c r="F433" s="174" t="s">
        <v>775</v>
      </c>
      <c r="G433" s="175" t="s">
        <v>380</v>
      </c>
      <c r="H433" s="176">
        <v>30</v>
      </c>
      <c r="I433" s="177"/>
      <c r="J433" s="176">
        <f t="shared" si="10"/>
        <v>0</v>
      </c>
      <c r="K433" s="178"/>
      <c r="L433" s="179"/>
      <c r="M433" s="180" t="s">
        <v>1</v>
      </c>
      <c r="N433" s="181" t="s">
        <v>37</v>
      </c>
      <c r="O433" s="58"/>
      <c r="P433" s="150">
        <f t="shared" si="11"/>
        <v>0</v>
      </c>
      <c r="Q433" s="150">
        <v>0</v>
      </c>
      <c r="R433" s="150">
        <f t="shared" si="12"/>
        <v>0</v>
      </c>
      <c r="S433" s="150">
        <v>0</v>
      </c>
      <c r="T433" s="151">
        <f t="shared" si="13"/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52" t="s">
        <v>163</v>
      </c>
      <c r="AT433" s="152" t="s">
        <v>184</v>
      </c>
      <c r="AU433" s="152" t="s">
        <v>128</v>
      </c>
      <c r="AY433" s="17" t="s">
        <v>121</v>
      </c>
      <c r="BE433" s="153">
        <f t="shared" si="14"/>
        <v>0</v>
      </c>
      <c r="BF433" s="153">
        <f t="shared" si="15"/>
        <v>0</v>
      </c>
      <c r="BG433" s="153">
        <f t="shared" si="16"/>
        <v>0</v>
      </c>
      <c r="BH433" s="153">
        <f t="shared" si="17"/>
        <v>0</v>
      </c>
      <c r="BI433" s="153">
        <f t="shared" si="18"/>
        <v>0</v>
      </c>
      <c r="BJ433" s="17" t="s">
        <v>128</v>
      </c>
      <c r="BK433" s="154">
        <f t="shared" si="19"/>
        <v>0</v>
      </c>
      <c r="BL433" s="17" t="s">
        <v>127</v>
      </c>
      <c r="BM433" s="152" t="s">
        <v>776</v>
      </c>
    </row>
    <row r="434" spans="1:65" s="2" customFormat="1" ht="24.15" customHeight="1">
      <c r="A434" s="32"/>
      <c r="B434" s="140"/>
      <c r="C434" s="172" t="s">
        <v>777</v>
      </c>
      <c r="D434" s="172" t="s">
        <v>184</v>
      </c>
      <c r="E434" s="173" t="s">
        <v>778</v>
      </c>
      <c r="F434" s="174" t="s">
        <v>779</v>
      </c>
      <c r="G434" s="175" t="s">
        <v>260</v>
      </c>
      <c r="H434" s="176">
        <v>4.5</v>
      </c>
      <c r="I434" s="177"/>
      <c r="J434" s="176">
        <f t="shared" si="10"/>
        <v>0</v>
      </c>
      <c r="K434" s="178"/>
      <c r="L434" s="179"/>
      <c r="M434" s="180" t="s">
        <v>1</v>
      </c>
      <c r="N434" s="181" t="s">
        <v>37</v>
      </c>
      <c r="O434" s="58"/>
      <c r="P434" s="150">
        <f t="shared" si="11"/>
        <v>0</v>
      </c>
      <c r="Q434" s="150">
        <v>0</v>
      </c>
      <c r="R434" s="150">
        <f t="shared" si="12"/>
        <v>0</v>
      </c>
      <c r="S434" s="150">
        <v>0</v>
      </c>
      <c r="T434" s="151">
        <f t="shared" si="13"/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52" t="s">
        <v>163</v>
      </c>
      <c r="AT434" s="152" t="s">
        <v>184</v>
      </c>
      <c r="AU434" s="152" t="s">
        <v>128</v>
      </c>
      <c r="AY434" s="17" t="s">
        <v>121</v>
      </c>
      <c r="BE434" s="153">
        <f t="shared" si="14"/>
        <v>0</v>
      </c>
      <c r="BF434" s="153">
        <f t="shared" si="15"/>
        <v>0</v>
      </c>
      <c r="BG434" s="153">
        <f t="shared" si="16"/>
        <v>0</v>
      </c>
      <c r="BH434" s="153">
        <f t="shared" si="17"/>
        <v>0</v>
      </c>
      <c r="BI434" s="153">
        <f t="shared" si="18"/>
        <v>0</v>
      </c>
      <c r="BJ434" s="17" t="s">
        <v>128</v>
      </c>
      <c r="BK434" s="154">
        <f t="shared" si="19"/>
        <v>0</v>
      </c>
      <c r="BL434" s="17" t="s">
        <v>127</v>
      </c>
      <c r="BM434" s="152" t="s">
        <v>780</v>
      </c>
    </row>
    <row r="435" spans="1:65" s="2" customFormat="1" ht="37.950000000000003" customHeight="1">
      <c r="A435" s="32"/>
      <c r="B435" s="140"/>
      <c r="C435" s="172" t="s">
        <v>781</v>
      </c>
      <c r="D435" s="172" t="s">
        <v>184</v>
      </c>
      <c r="E435" s="173" t="s">
        <v>782</v>
      </c>
      <c r="F435" s="174" t="s">
        <v>783</v>
      </c>
      <c r="G435" s="175" t="s">
        <v>126</v>
      </c>
      <c r="H435" s="176">
        <v>8.75</v>
      </c>
      <c r="I435" s="177"/>
      <c r="J435" s="176">
        <f t="shared" si="10"/>
        <v>0</v>
      </c>
      <c r="K435" s="178"/>
      <c r="L435" s="179"/>
      <c r="M435" s="180" t="s">
        <v>1</v>
      </c>
      <c r="N435" s="181" t="s">
        <v>37</v>
      </c>
      <c r="O435" s="58"/>
      <c r="P435" s="150">
        <f t="shared" si="11"/>
        <v>0</v>
      </c>
      <c r="Q435" s="150">
        <v>0</v>
      </c>
      <c r="R435" s="150">
        <f t="shared" si="12"/>
        <v>0</v>
      </c>
      <c r="S435" s="150">
        <v>0</v>
      </c>
      <c r="T435" s="151">
        <f t="shared" si="13"/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52" t="s">
        <v>163</v>
      </c>
      <c r="AT435" s="152" t="s">
        <v>184</v>
      </c>
      <c r="AU435" s="152" t="s">
        <v>128</v>
      </c>
      <c r="AY435" s="17" t="s">
        <v>121</v>
      </c>
      <c r="BE435" s="153">
        <f t="shared" si="14"/>
        <v>0</v>
      </c>
      <c r="BF435" s="153">
        <f t="shared" si="15"/>
        <v>0</v>
      </c>
      <c r="BG435" s="153">
        <f t="shared" si="16"/>
        <v>0</v>
      </c>
      <c r="BH435" s="153">
        <f t="shared" si="17"/>
        <v>0</v>
      </c>
      <c r="BI435" s="153">
        <f t="shared" si="18"/>
        <v>0</v>
      </c>
      <c r="BJ435" s="17" t="s">
        <v>128</v>
      </c>
      <c r="BK435" s="154">
        <f t="shared" si="19"/>
        <v>0</v>
      </c>
      <c r="BL435" s="17" t="s">
        <v>127</v>
      </c>
      <c r="BM435" s="152" t="s">
        <v>784</v>
      </c>
    </row>
    <row r="436" spans="1:65" s="2" customFormat="1" ht="14.4" customHeight="1">
      <c r="A436" s="32"/>
      <c r="B436" s="140"/>
      <c r="C436" s="172" t="s">
        <v>785</v>
      </c>
      <c r="D436" s="172" t="s">
        <v>184</v>
      </c>
      <c r="E436" s="173" t="s">
        <v>786</v>
      </c>
      <c r="F436" s="174" t="s">
        <v>787</v>
      </c>
      <c r="G436" s="175" t="s">
        <v>380</v>
      </c>
      <c r="H436" s="176">
        <v>4.0000000000000001E-3</v>
      </c>
      <c r="I436" s="177"/>
      <c r="J436" s="176">
        <f t="shared" si="10"/>
        <v>0</v>
      </c>
      <c r="K436" s="178"/>
      <c r="L436" s="179"/>
      <c r="M436" s="180" t="s">
        <v>1</v>
      </c>
      <c r="N436" s="181" t="s">
        <v>37</v>
      </c>
      <c r="O436" s="58"/>
      <c r="P436" s="150">
        <f t="shared" si="11"/>
        <v>0</v>
      </c>
      <c r="Q436" s="150">
        <v>0</v>
      </c>
      <c r="R436" s="150">
        <f t="shared" si="12"/>
        <v>0</v>
      </c>
      <c r="S436" s="150">
        <v>0</v>
      </c>
      <c r="T436" s="151">
        <f t="shared" si="13"/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52" t="s">
        <v>163</v>
      </c>
      <c r="AT436" s="152" t="s">
        <v>184</v>
      </c>
      <c r="AU436" s="152" t="s">
        <v>128</v>
      </c>
      <c r="AY436" s="17" t="s">
        <v>121</v>
      </c>
      <c r="BE436" s="153">
        <f t="shared" si="14"/>
        <v>0</v>
      </c>
      <c r="BF436" s="153">
        <f t="shared" si="15"/>
        <v>0</v>
      </c>
      <c r="BG436" s="153">
        <f t="shared" si="16"/>
        <v>0</v>
      </c>
      <c r="BH436" s="153">
        <f t="shared" si="17"/>
        <v>0</v>
      </c>
      <c r="BI436" s="153">
        <f t="shared" si="18"/>
        <v>0</v>
      </c>
      <c r="BJ436" s="17" t="s">
        <v>128</v>
      </c>
      <c r="BK436" s="154">
        <f t="shared" si="19"/>
        <v>0</v>
      </c>
      <c r="BL436" s="17" t="s">
        <v>127</v>
      </c>
      <c r="BM436" s="152" t="s">
        <v>788</v>
      </c>
    </row>
    <row r="437" spans="1:65" s="2" customFormat="1" ht="14.4" customHeight="1">
      <c r="A437" s="32"/>
      <c r="B437" s="140"/>
      <c r="C437" s="172" t="s">
        <v>789</v>
      </c>
      <c r="D437" s="172" t="s">
        <v>184</v>
      </c>
      <c r="E437" s="173" t="s">
        <v>790</v>
      </c>
      <c r="F437" s="174" t="s">
        <v>791</v>
      </c>
      <c r="G437" s="175" t="s">
        <v>380</v>
      </c>
      <c r="H437" s="176">
        <v>0.17699999999999999</v>
      </c>
      <c r="I437" s="177"/>
      <c r="J437" s="176">
        <f t="shared" si="10"/>
        <v>0</v>
      </c>
      <c r="K437" s="178"/>
      <c r="L437" s="179"/>
      <c r="M437" s="180" t="s">
        <v>1</v>
      </c>
      <c r="N437" s="181" t="s">
        <v>37</v>
      </c>
      <c r="O437" s="58"/>
      <c r="P437" s="150">
        <f t="shared" si="11"/>
        <v>0</v>
      </c>
      <c r="Q437" s="150">
        <v>0</v>
      </c>
      <c r="R437" s="150">
        <f t="shared" si="12"/>
        <v>0</v>
      </c>
      <c r="S437" s="150">
        <v>0</v>
      </c>
      <c r="T437" s="151">
        <f t="shared" si="13"/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52" t="s">
        <v>163</v>
      </c>
      <c r="AT437" s="152" t="s">
        <v>184</v>
      </c>
      <c r="AU437" s="152" t="s">
        <v>128</v>
      </c>
      <c r="AY437" s="17" t="s">
        <v>121</v>
      </c>
      <c r="BE437" s="153">
        <f t="shared" si="14"/>
        <v>0</v>
      </c>
      <c r="BF437" s="153">
        <f t="shared" si="15"/>
        <v>0</v>
      </c>
      <c r="BG437" s="153">
        <f t="shared" si="16"/>
        <v>0</v>
      </c>
      <c r="BH437" s="153">
        <f t="shared" si="17"/>
        <v>0</v>
      </c>
      <c r="BI437" s="153">
        <f t="shared" si="18"/>
        <v>0</v>
      </c>
      <c r="BJ437" s="17" t="s">
        <v>128</v>
      </c>
      <c r="BK437" s="154">
        <f t="shared" si="19"/>
        <v>0</v>
      </c>
      <c r="BL437" s="17" t="s">
        <v>127</v>
      </c>
      <c r="BM437" s="152" t="s">
        <v>792</v>
      </c>
    </row>
    <row r="438" spans="1:65" s="2" customFormat="1" ht="14.4" customHeight="1">
      <c r="A438" s="32"/>
      <c r="B438" s="140"/>
      <c r="C438" s="172" t="s">
        <v>793</v>
      </c>
      <c r="D438" s="172" t="s">
        <v>184</v>
      </c>
      <c r="E438" s="173" t="s">
        <v>794</v>
      </c>
      <c r="F438" s="174" t="s">
        <v>795</v>
      </c>
      <c r="G438" s="175" t="s">
        <v>380</v>
      </c>
      <c r="H438" s="176">
        <v>0.42299999999999999</v>
      </c>
      <c r="I438" s="177"/>
      <c r="J438" s="176">
        <f t="shared" si="10"/>
        <v>0</v>
      </c>
      <c r="K438" s="178"/>
      <c r="L438" s="179"/>
      <c r="M438" s="180" t="s">
        <v>1</v>
      </c>
      <c r="N438" s="181" t="s">
        <v>37</v>
      </c>
      <c r="O438" s="58"/>
      <c r="P438" s="150">
        <f t="shared" si="11"/>
        <v>0</v>
      </c>
      <c r="Q438" s="150">
        <v>0</v>
      </c>
      <c r="R438" s="150">
        <f t="shared" si="12"/>
        <v>0</v>
      </c>
      <c r="S438" s="150">
        <v>0</v>
      </c>
      <c r="T438" s="151">
        <f t="shared" si="13"/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52" t="s">
        <v>163</v>
      </c>
      <c r="AT438" s="152" t="s">
        <v>184</v>
      </c>
      <c r="AU438" s="152" t="s">
        <v>128</v>
      </c>
      <c r="AY438" s="17" t="s">
        <v>121</v>
      </c>
      <c r="BE438" s="153">
        <f t="shared" si="14"/>
        <v>0</v>
      </c>
      <c r="BF438" s="153">
        <f t="shared" si="15"/>
        <v>0</v>
      </c>
      <c r="BG438" s="153">
        <f t="shared" si="16"/>
        <v>0</v>
      </c>
      <c r="BH438" s="153">
        <f t="shared" si="17"/>
        <v>0</v>
      </c>
      <c r="BI438" s="153">
        <f t="shared" si="18"/>
        <v>0</v>
      </c>
      <c r="BJ438" s="17" t="s">
        <v>128</v>
      </c>
      <c r="BK438" s="154">
        <f t="shared" si="19"/>
        <v>0</v>
      </c>
      <c r="BL438" s="17" t="s">
        <v>127</v>
      </c>
      <c r="BM438" s="152" t="s">
        <v>796</v>
      </c>
    </row>
    <row r="439" spans="1:65" s="2" customFormat="1" ht="24.15" customHeight="1">
      <c r="A439" s="32"/>
      <c r="B439" s="140"/>
      <c r="C439" s="172" t="s">
        <v>797</v>
      </c>
      <c r="D439" s="172" t="s">
        <v>184</v>
      </c>
      <c r="E439" s="173" t="s">
        <v>798</v>
      </c>
      <c r="F439" s="174" t="s">
        <v>799</v>
      </c>
      <c r="G439" s="175" t="s">
        <v>153</v>
      </c>
      <c r="H439" s="176">
        <v>50</v>
      </c>
      <c r="I439" s="177"/>
      <c r="J439" s="176">
        <f t="shared" si="10"/>
        <v>0</v>
      </c>
      <c r="K439" s="178"/>
      <c r="L439" s="179"/>
      <c r="M439" s="180" t="s">
        <v>1</v>
      </c>
      <c r="N439" s="181" t="s">
        <v>37</v>
      </c>
      <c r="O439" s="58"/>
      <c r="P439" s="150">
        <f t="shared" si="11"/>
        <v>0</v>
      </c>
      <c r="Q439" s="150">
        <v>0</v>
      </c>
      <c r="R439" s="150">
        <f t="shared" si="12"/>
        <v>0</v>
      </c>
      <c r="S439" s="150">
        <v>0</v>
      </c>
      <c r="T439" s="151">
        <f t="shared" si="13"/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52" t="s">
        <v>163</v>
      </c>
      <c r="AT439" s="152" t="s">
        <v>184</v>
      </c>
      <c r="AU439" s="152" t="s">
        <v>128</v>
      </c>
      <c r="AY439" s="17" t="s">
        <v>121</v>
      </c>
      <c r="BE439" s="153">
        <f t="shared" si="14"/>
        <v>0</v>
      </c>
      <c r="BF439" s="153">
        <f t="shared" si="15"/>
        <v>0</v>
      </c>
      <c r="BG439" s="153">
        <f t="shared" si="16"/>
        <v>0</v>
      </c>
      <c r="BH439" s="153">
        <f t="shared" si="17"/>
        <v>0</v>
      </c>
      <c r="BI439" s="153">
        <f t="shared" si="18"/>
        <v>0</v>
      </c>
      <c r="BJ439" s="17" t="s">
        <v>128</v>
      </c>
      <c r="BK439" s="154">
        <f t="shared" si="19"/>
        <v>0</v>
      </c>
      <c r="BL439" s="17" t="s">
        <v>127</v>
      </c>
      <c r="BM439" s="152" t="s">
        <v>800</v>
      </c>
    </row>
    <row r="440" spans="1:65" s="2" customFormat="1" ht="24.15" customHeight="1">
      <c r="A440" s="32"/>
      <c r="B440" s="140"/>
      <c r="C440" s="172" t="s">
        <v>801</v>
      </c>
      <c r="D440" s="172" t="s">
        <v>184</v>
      </c>
      <c r="E440" s="173" t="s">
        <v>802</v>
      </c>
      <c r="F440" s="174" t="s">
        <v>803</v>
      </c>
      <c r="G440" s="175" t="s">
        <v>267</v>
      </c>
      <c r="H440" s="176">
        <v>4</v>
      </c>
      <c r="I440" s="177"/>
      <c r="J440" s="176">
        <f t="shared" si="10"/>
        <v>0</v>
      </c>
      <c r="K440" s="178"/>
      <c r="L440" s="179"/>
      <c r="M440" s="180" t="s">
        <v>1</v>
      </c>
      <c r="N440" s="181" t="s">
        <v>37</v>
      </c>
      <c r="O440" s="58"/>
      <c r="P440" s="150">
        <f t="shared" si="11"/>
        <v>0</v>
      </c>
      <c r="Q440" s="150">
        <v>0</v>
      </c>
      <c r="R440" s="150">
        <f t="shared" si="12"/>
        <v>0</v>
      </c>
      <c r="S440" s="150">
        <v>0</v>
      </c>
      <c r="T440" s="151">
        <f t="shared" si="13"/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52" t="s">
        <v>163</v>
      </c>
      <c r="AT440" s="152" t="s">
        <v>184</v>
      </c>
      <c r="AU440" s="152" t="s">
        <v>128</v>
      </c>
      <c r="AY440" s="17" t="s">
        <v>121</v>
      </c>
      <c r="BE440" s="153">
        <f t="shared" si="14"/>
        <v>0</v>
      </c>
      <c r="BF440" s="153">
        <f t="shared" si="15"/>
        <v>0</v>
      </c>
      <c r="BG440" s="153">
        <f t="shared" si="16"/>
        <v>0</v>
      </c>
      <c r="BH440" s="153">
        <f t="shared" si="17"/>
        <v>0</v>
      </c>
      <c r="BI440" s="153">
        <f t="shared" si="18"/>
        <v>0</v>
      </c>
      <c r="BJ440" s="17" t="s">
        <v>128</v>
      </c>
      <c r="BK440" s="154">
        <f t="shared" si="19"/>
        <v>0</v>
      </c>
      <c r="BL440" s="17" t="s">
        <v>127</v>
      </c>
      <c r="BM440" s="152" t="s">
        <v>804</v>
      </c>
    </row>
    <row r="441" spans="1:65" s="2" customFormat="1" ht="24.15" customHeight="1">
      <c r="A441" s="32"/>
      <c r="B441" s="140"/>
      <c r="C441" s="172" t="s">
        <v>805</v>
      </c>
      <c r="D441" s="172" t="s">
        <v>184</v>
      </c>
      <c r="E441" s="173" t="s">
        <v>806</v>
      </c>
      <c r="F441" s="174" t="s">
        <v>308</v>
      </c>
      <c r="G441" s="175" t="s">
        <v>267</v>
      </c>
      <c r="H441" s="176">
        <v>4</v>
      </c>
      <c r="I441" s="177"/>
      <c r="J441" s="176">
        <f t="shared" si="10"/>
        <v>0</v>
      </c>
      <c r="K441" s="178"/>
      <c r="L441" s="179"/>
      <c r="M441" s="180" t="s">
        <v>1</v>
      </c>
      <c r="N441" s="181" t="s">
        <v>37</v>
      </c>
      <c r="O441" s="58"/>
      <c r="P441" s="150">
        <f t="shared" si="11"/>
        <v>0</v>
      </c>
      <c r="Q441" s="150">
        <v>0</v>
      </c>
      <c r="R441" s="150">
        <f t="shared" si="12"/>
        <v>0</v>
      </c>
      <c r="S441" s="150">
        <v>0</v>
      </c>
      <c r="T441" s="151">
        <f t="shared" si="13"/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52" t="s">
        <v>163</v>
      </c>
      <c r="AT441" s="152" t="s">
        <v>184</v>
      </c>
      <c r="AU441" s="152" t="s">
        <v>128</v>
      </c>
      <c r="AY441" s="17" t="s">
        <v>121</v>
      </c>
      <c r="BE441" s="153">
        <f t="shared" si="14"/>
        <v>0</v>
      </c>
      <c r="BF441" s="153">
        <f t="shared" si="15"/>
        <v>0</v>
      </c>
      <c r="BG441" s="153">
        <f t="shared" si="16"/>
        <v>0</v>
      </c>
      <c r="BH441" s="153">
        <f t="shared" si="17"/>
        <v>0</v>
      </c>
      <c r="BI441" s="153">
        <f t="shared" si="18"/>
        <v>0</v>
      </c>
      <c r="BJ441" s="17" t="s">
        <v>128</v>
      </c>
      <c r="BK441" s="154">
        <f t="shared" si="19"/>
        <v>0</v>
      </c>
      <c r="BL441" s="17" t="s">
        <v>127</v>
      </c>
      <c r="BM441" s="152" t="s">
        <v>807</v>
      </c>
    </row>
    <row r="442" spans="1:65" s="2" customFormat="1" ht="24.15" customHeight="1">
      <c r="A442" s="32"/>
      <c r="B442" s="140"/>
      <c r="C442" s="172" t="s">
        <v>808</v>
      </c>
      <c r="D442" s="172" t="s">
        <v>184</v>
      </c>
      <c r="E442" s="173" t="s">
        <v>809</v>
      </c>
      <c r="F442" s="174" t="s">
        <v>810</v>
      </c>
      <c r="G442" s="175" t="s">
        <v>153</v>
      </c>
      <c r="H442" s="176">
        <v>254</v>
      </c>
      <c r="I442" s="177"/>
      <c r="J442" s="176">
        <f t="shared" si="10"/>
        <v>0</v>
      </c>
      <c r="K442" s="178"/>
      <c r="L442" s="179"/>
      <c r="M442" s="180" t="s">
        <v>1</v>
      </c>
      <c r="N442" s="181" t="s">
        <v>37</v>
      </c>
      <c r="O442" s="58"/>
      <c r="P442" s="150">
        <f t="shared" si="11"/>
        <v>0</v>
      </c>
      <c r="Q442" s="150">
        <v>0</v>
      </c>
      <c r="R442" s="150">
        <f t="shared" si="12"/>
        <v>0</v>
      </c>
      <c r="S442" s="150">
        <v>0</v>
      </c>
      <c r="T442" s="151">
        <f t="shared" si="13"/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52" t="s">
        <v>163</v>
      </c>
      <c r="AT442" s="152" t="s">
        <v>184</v>
      </c>
      <c r="AU442" s="152" t="s">
        <v>128</v>
      </c>
      <c r="AY442" s="17" t="s">
        <v>121</v>
      </c>
      <c r="BE442" s="153">
        <f t="shared" si="14"/>
        <v>0</v>
      </c>
      <c r="BF442" s="153">
        <f t="shared" si="15"/>
        <v>0</v>
      </c>
      <c r="BG442" s="153">
        <f t="shared" si="16"/>
        <v>0</v>
      </c>
      <c r="BH442" s="153">
        <f t="shared" si="17"/>
        <v>0</v>
      </c>
      <c r="BI442" s="153">
        <f t="shared" si="18"/>
        <v>0</v>
      </c>
      <c r="BJ442" s="17" t="s">
        <v>128</v>
      </c>
      <c r="BK442" s="154">
        <f t="shared" si="19"/>
        <v>0</v>
      </c>
      <c r="BL442" s="17" t="s">
        <v>127</v>
      </c>
      <c r="BM442" s="152" t="s">
        <v>811</v>
      </c>
    </row>
    <row r="443" spans="1:65" s="2" customFormat="1" ht="24.15" customHeight="1">
      <c r="A443" s="32"/>
      <c r="B443" s="140"/>
      <c r="C443" s="172" t="s">
        <v>812</v>
      </c>
      <c r="D443" s="172" t="s">
        <v>184</v>
      </c>
      <c r="E443" s="173" t="s">
        <v>813</v>
      </c>
      <c r="F443" s="174" t="s">
        <v>814</v>
      </c>
      <c r="G443" s="175" t="s">
        <v>153</v>
      </c>
      <c r="H443" s="176">
        <v>254</v>
      </c>
      <c r="I443" s="177"/>
      <c r="J443" s="176">
        <f t="shared" ref="J443:J474" si="20">ROUND(I443*H443,3)</f>
        <v>0</v>
      </c>
      <c r="K443" s="178"/>
      <c r="L443" s="179"/>
      <c r="M443" s="180" t="s">
        <v>1</v>
      </c>
      <c r="N443" s="181" t="s">
        <v>37</v>
      </c>
      <c r="O443" s="58"/>
      <c r="P443" s="150">
        <f t="shared" ref="P443:P474" si="21">O443*H443</f>
        <v>0</v>
      </c>
      <c r="Q443" s="150">
        <v>0</v>
      </c>
      <c r="R443" s="150">
        <f t="shared" ref="R443:R474" si="22">Q443*H443</f>
        <v>0</v>
      </c>
      <c r="S443" s="150">
        <v>0</v>
      </c>
      <c r="T443" s="151">
        <f t="shared" ref="T443:T474" si="23"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52" t="s">
        <v>163</v>
      </c>
      <c r="AT443" s="152" t="s">
        <v>184</v>
      </c>
      <c r="AU443" s="152" t="s">
        <v>128</v>
      </c>
      <c r="AY443" s="17" t="s">
        <v>121</v>
      </c>
      <c r="BE443" s="153">
        <f t="shared" ref="BE443:BE474" si="24">IF(N443="základná",J443,0)</f>
        <v>0</v>
      </c>
      <c r="BF443" s="153">
        <f t="shared" ref="BF443:BF474" si="25">IF(N443="znížená",J443,0)</f>
        <v>0</v>
      </c>
      <c r="BG443" s="153">
        <f t="shared" ref="BG443:BG474" si="26">IF(N443="zákl. prenesená",J443,0)</f>
        <v>0</v>
      </c>
      <c r="BH443" s="153">
        <f t="shared" ref="BH443:BH474" si="27">IF(N443="zníž. prenesená",J443,0)</f>
        <v>0</v>
      </c>
      <c r="BI443" s="153">
        <f t="shared" ref="BI443:BI474" si="28">IF(N443="nulová",J443,0)</f>
        <v>0</v>
      </c>
      <c r="BJ443" s="17" t="s">
        <v>128</v>
      </c>
      <c r="BK443" s="154">
        <f t="shared" ref="BK443:BK474" si="29">ROUND(I443*H443,3)</f>
        <v>0</v>
      </c>
      <c r="BL443" s="17" t="s">
        <v>127</v>
      </c>
      <c r="BM443" s="152" t="s">
        <v>815</v>
      </c>
    </row>
    <row r="444" spans="1:65" s="2" customFormat="1" ht="24.15" customHeight="1">
      <c r="A444" s="32"/>
      <c r="B444" s="140"/>
      <c r="C444" s="172" t="s">
        <v>816</v>
      </c>
      <c r="D444" s="172" t="s">
        <v>184</v>
      </c>
      <c r="E444" s="173" t="s">
        <v>817</v>
      </c>
      <c r="F444" s="174" t="s">
        <v>818</v>
      </c>
      <c r="G444" s="175" t="s">
        <v>153</v>
      </c>
      <c r="H444" s="176">
        <v>86</v>
      </c>
      <c r="I444" s="177"/>
      <c r="J444" s="176">
        <f t="shared" si="20"/>
        <v>0</v>
      </c>
      <c r="K444" s="178"/>
      <c r="L444" s="179"/>
      <c r="M444" s="180" t="s">
        <v>1</v>
      </c>
      <c r="N444" s="181" t="s">
        <v>37</v>
      </c>
      <c r="O444" s="58"/>
      <c r="P444" s="150">
        <f t="shared" si="21"/>
        <v>0</v>
      </c>
      <c r="Q444" s="150">
        <v>0</v>
      </c>
      <c r="R444" s="150">
        <f t="shared" si="22"/>
        <v>0</v>
      </c>
      <c r="S444" s="150">
        <v>0</v>
      </c>
      <c r="T444" s="151">
        <f t="shared" si="23"/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52" t="s">
        <v>163</v>
      </c>
      <c r="AT444" s="152" t="s">
        <v>184</v>
      </c>
      <c r="AU444" s="152" t="s">
        <v>128</v>
      </c>
      <c r="AY444" s="17" t="s">
        <v>121</v>
      </c>
      <c r="BE444" s="153">
        <f t="shared" si="24"/>
        <v>0</v>
      </c>
      <c r="BF444" s="153">
        <f t="shared" si="25"/>
        <v>0</v>
      </c>
      <c r="BG444" s="153">
        <f t="shared" si="26"/>
        <v>0</v>
      </c>
      <c r="BH444" s="153">
        <f t="shared" si="27"/>
        <v>0</v>
      </c>
      <c r="BI444" s="153">
        <f t="shared" si="28"/>
        <v>0</v>
      </c>
      <c r="BJ444" s="17" t="s">
        <v>128</v>
      </c>
      <c r="BK444" s="154">
        <f t="shared" si="29"/>
        <v>0</v>
      </c>
      <c r="BL444" s="17" t="s">
        <v>127</v>
      </c>
      <c r="BM444" s="152" t="s">
        <v>819</v>
      </c>
    </row>
    <row r="445" spans="1:65" s="2" customFormat="1" ht="14.4" customHeight="1">
      <c r="A445" s="32"/>
      <c r="B445" s="140"/>
      <c r="C445" s="172" t="s">
        <v>820</v>
      </c>
      <c r="D445" s="172" t="s">
        <v>184</v>
      </c>
      <c r="E445" s="173" t="s">
        <v>821</v>
      </c>
      <c r="F445" s="174" t="s">
        <v>822</v>
      </c>
      <c r="G445" s="175" t="s">
        <v>153</v>
      </c>
      <c r="H445" s="176">
        <v>86</v>
      </c>
      <c r="I445" s="177"/>
      <c r="J445" s="176">
        <f t="shared" si="20"/>
        <v>0</v>
      </c>
      <c r="K445" s="178"/>
      <c r="L445" s="179"/>
      <c r="M445" s="180" t="s">
        <v>1</v>
      </c>
      <c r="N445" s="181" t="s">
        <v>37</v>
      </c>
      <c r="O445" s="58"/>
      <c r="P445" s="150">
        <f t="shared" si="21"/>
        <v>0</v>
      </c>
      <c r="Q445" s="150">
        <v>0</v>
      </c>
      <c r="R445" s="150">
        <f t="shared" si="22"/>
        <v>0</v>
      </c>
      <c r="S445" s="150">
        <v>0</v>
      </c>
      <c r="T445" s="151">
        <f t="shared" si="23"/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52" t="s">
        <v>163</v>
      </c>
      <c r="AT445" s="152" t="s">
        <v>184</v>
      </c>
      <c r="AU445" s="152" t="s">
        <v>128</v>
      </c>
      <c r="AY445" s="17" t="s">
        <v>121</v>
      </c>
      <c r="BE445" s="153">
        <f t="shared" si="24"/>
        <v>0</v>
      </c>
      <c r="BF445" s="153">
        <f t="shared" si="25"/>
        <v>0</v>
      </c>
      <c r="BG445" s="153">
        <f t="shared" si="26"/>
        <v>0</v>
      </c>
      <c r="BH445" s="153">
        <f t="shared" si="27"/>
        <v>0</v>
      </c>
      <c r="BI445" s="153">
        <f t="shared" si="28"/>
        <v>0</v>
      </c>
      <c r="BJ445" s="17" t="s">
        <v>128</v>
      </c>
      <c r="BK445" s="154">
        <f t="shared" si="29"/>
        <v>0</v>
      </c>
      <c r="BL445" s="17" t="s">
        <v>127</v>
      </c>
      <c r="BM445" s="152" t="s">
        <v>823</v>
      </c>
    </row>
    <row r="446" spans="1:65" s="2" customFormat="1" ht="14.4" customHeight="1">
      <c r="A446" s="32"/>
      <c r="B446" s="140"/>
      <c r="C446" s="172" t="s">
        <v>824</v>
      </c>
      <c r="D446" s="172" t="s">
        <v>184</v>
      </c>
      <c r="E446" s="173" t="s">
        <v>825</v>
      </c>
      <c r="F446" s="174" t="s">
        <v>826</v>
      </c>
      <c r="G446" s="175" t="s">
        <v>267</v>
      </c>
      <c r="H446" s="176">
        <v>9</v>
      </c>
      <c r="I446" s="177"/>
      <c r="J446" s="176">
        <f t="shared" si="20"/>
        <v>0</v>
      </c>
      <c r="K446" s="178"/>
      <c r="L446" s="179"/>
      <c r="M446" s="180" t="s">
        <v>1</v>
      </c>
      <c r="N446" s="181" t="s">
        <v>37</v>
      </c>
      <c r="O446" s="58"/>
      <c r="P446" s="150">
        <f t="shared" si="21"/>
        <v>0</v>
      </c>
      <c r="Q446" s="150">
        <v>0</v>
      </c>
      <c r="R446" s="150">
        <f t="shared" si="22"/>
        <v>0</v>
      </c>
      <c r="S446" s="150">
        <v>0</v>
      </c>
      <c r="T446" s="151">
        <f t="shared" si="23"/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52" t="s">
        <v>163</v>
      </c>
      <c r="AT446" s="152" t="s">
        <v>184</v>
      </c>
      <c r="AU446" s="152" t="s">
        <v>128</v>
      </c>
      <c r="AY446" s="17" t="s">
        <v>121</v>
      </c>
      <c r="BE446" s="153">
        <f t="shared" si="24"/>
        <v>0</v>
      </c>
      <c r="BF446" s="153">
        <f t="shared" si="25"/>
        <v>0</v>
      </c>
      <c r="BG446" s="153">
        <f t="shared" si="26"/>
        <v>0</v>
      </c>
      <c r="BH446" s="153">
        <f t="shared" si="27"/>
        <v>0</v>
      </c>
      <c r="BI446" s="153">
        <f t="shared" si="28"/>
        <v>0</v>
      </c>
      <c r="BJ446" s="17" t="s">
        <v>128</v>
      </c>
      <c r="BK446" s="154">
        <f t="shared" si="29"/>
        <v>0</v>
      </c>
      <c r="BL446" s="17" t="s">
        <v>127</v>
      </c>
      <c r="BM446" s="152" t="s">
        <v>827</v>
      </c>
    </row>
    <row r="447" spans="1:65" s="2" customFormat="1" ht="14.4" customHeight="1">
      <c r="A447" s="32"/>
      <c r="B447" s="140"/>
      <c r="C447" s="172" t="s">
        <v>828</v>
      </c>
      <c r="D447" s="172" t="s">
        <v>184</v>
      </c>
      <c r="E447" s="173" t="s">
        <v>829</v>
      </c>
      <c r="F447" s="174" t="s">
        <v>830</v>
      </c>
      <c r="G447" s="175" t="s">
        <v>267</v>
      </c>
      <c r="H447" s="176">
        <v>9</v>
      </c>
      <c r="I447" s="177"/>
      <c r="J447" s="176">
        <f t="shared" si="20"/>
        <v>0</v>
      </c>
      <c r="K447" s="178"/>
      <c r="L447" s="179"/>
      <c r="M447" s="180" t="s">
        <v>1</v>
      </c>
      <c r="N447" s="181" t="s">
        <v>37</v>
      </c>
      <c r="O447" s="58"/>
      <c r="P447" s="150">
        <f t="shared" si="21"/>
        <v>0</v>
      </c>
      <c r="Q447" s="150">
        <v>0</v>
      </c>
      <c r="R447" s="150">
        <f t="shared" si="22"/>
        <v>0</v>
      </c>
      <c r="S447" s="150">
        <v>0</v>
      </c>
      <c r="T447" s="151">
        <f t="shared" si="23"/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52" t="s">
        <v>163</v>
      </c>
      <c r="AT447" s="152" t="s">
        <v>184</v>
      </c>
      <c r="AU447" s="152" t="s">
        <v>128</v>
      </c>
      <c r="AY447" s="17" t="s">
        <v>121</v>
      </c>
      <c r="BE447" s="153">
        <f t="shared" si="24"/>
        <v>0</v>
      </c>
      <c r="BF447" s="153">
        <f t="shared" si="25"/>
        <v>0</v>
      </c>
      <c r="BG447" s="153">
        <f t="shared" si="26"/>
        <v>0</v>
      </c>
      <c r="BH447" s="153">
        <f t="shared" si="27"/>
        <v>0</v>
      </c>
      <c r="BI447" s="153">
        <f t="shared" si="28"/>
        <v>0</v>
      </c>
      <c r="BJ447" s="17" t="s">
        <v>128</v>
      </c>
      <c r="BK447" s="154">
        <f t="shared" si="29"/>
        <v>0</v>
      </c>
      <c r="BL447" s="17" t="s">
        <v>127</v>
      </c>
      <c r="BM447" s="152" t="s">
        <v>831</v>
      </c>
    </row>
    <row r="448" spans="1:65" s="2" customFormat="1" ht="14.4" customHeight="1">
      <c r="A448" s="32"/>
      <c r="B448" s="140"/>
      <c r="C448" s="172" t="s">
        <v>832</v>
      </c>
      <c r="D448" s="172" t="s">
        <v>184</v>
      </c>
      <c r="E448" s="173" t="s">
        <v>833</v>
      </c>
      <c r="F448" s="174" t="s">
        <v>834</v>
      </c>
      <c r="G448" s="175" t="s">
        <v>583</v>
      </c>
      <c r="H448" s="176">
        <v>254</v>
      </c>
      <c r="I448" s="177"/>
      <c r="J448" s="176">
        <f t="shared" si="20"/>
        <v>0</v>
      </c>
      <c r="K448" s="178"/>
      <c r="L448" s="179"/>
      <c r="M448" s="180" t="s">
        <v>1</v>
      </c>
      <c r="N448" s="181" t="s">
        <v>37</v>
      </c>
      <c r="O448" s="58"/>
      <c r="P448" s="150">
        <f t="shared" si="21"/>
        <v>0</v>
      </c>
      <c r="Q448" s="150">
        <v>0</v>
      </c>
      <c r="R448" s="150">
        <f t="shared" si="22"/>
        <v>0</v>
      </c>
      <c r="S448" s="150">
        <v>0</v>
      </c>
      <c r="T448" s="151">
        <f t="shared" si="23"/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52" t="s">
        <v>163</v>
      </c>
      <c r="AT448" s="152" t="s">
        <v>184</v>
      </c>
      <c r="AU448" s="152" t="s">
        <v>128</v>
      </c>
      <c r="AY448" s="17" t="s">
        <v>121</v>
      </c>
      <c r="BE448" s="153">
        <f t="shared" si="24"/>
        <v>0</v>
      </c>
      <c r="BF448" s="153">
        <f t="shared" si="25"/>
        <v>0</v>
      </c>
      <c r="BG448" s="153">
        <f t="shared" si="26"/>
        <v>0</v>
      </c>
      <c r="BH448" s="153">
        <f t="shared" si="27"/>
        <v>0</v>
      </c>
      <c r="BI448" s="153">
        <f t="shared" si="28"/>
        <v>0</v>
      </c>
      <c r="BJ448" s="17" t="s">
        <v>128</v>
      </c>
      <c r="BK448" s="154">
        <f t="shared" si="29"/>
        <v>0</v>
      </c>
      <c r="BL448" s="17" t="s">
        <v>127</v>
      </c>
      <c r="BM448" s="152" t="s">
        <v>835</v>
      </c>
    </row>
    <row r="449" spans="1:65" s="2" customFormat="1" ht="24.15" customHeight="1">
      <c r="A449" s="32"/>
      <c r="B449" s="140"/>
      <c r="C449" s="172" t="s">
        <v>836</v>
      </c>
      <c r="D449" s="172" t="s">
        <v>184</v>
      </c>
      <c r="E449" s="173" t="s">
        <v>837</v>
      </c>
      <c r="F449" s="174" t="s">
        <v>838</v>
      </c>
      <c r="G449" s="175" t="s">
        <v>153</v>
      </c>
      <c r="H449" s="176">
        <v>272</v>
      </c>
      <c r="I449" s="177"/>
      <c r="J449" s="176">
        <f t="shared" si="20"/>
        <v>0</v>
      </c>
      <c r="K449" s="178"/>
      <c r="L449" s="179"/>
      <c r="M449" s="180" t="s">
        <v>1</v>
      </c>
      <c r="N449" s="181" t="s">
        <v>37</v>
      </c>
      <c r="O449" s="58"/>
      <c r="P449" s="150">
        <f t="shared" si="21"/>
        <v>0</v>
      </c>
      <c r="Q449" s="150">
        <v>0</v>
      </c>
      <c r="R449" s="150">
        <f t="shared" si="22"/>
        <v>0</v>
      </c>
      <c r="S449" s="150">
        <v>0</v>
      </c>
      <c r="T449" s="151">
        <f t="shared" si="23"/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52" t="s">
        <v>163</v>
      </c>
      <c r="AT449" s="152" t="s">
        <v>184</v>
      </c>
      <c r="AU449" s="152" t="s">
        <v>128</v>
      </c>
      <c r="AY449" s="17" t="s">
        <v>121</v>
      </c>
      <c r="BE449" s="153">
        <f t="shared" si="24"/>
        <v>0</v>
      </c>
      <c r="BF449" s="153">
        <f t="shared" si="25"/>
        <v>0</v>
      </c>
      <c r="BG449" s="153">
        <f t="shared" si="26"/>
        <v>0</v>
      </c>
      <c r="BH449" s="153">
        <f t="shared" si="27"/>
        <v>0</v>
      </c>
      <c r="BI449" s="153">
        <f t="shared" si="28"/>
        <v>0</v>
      </c>
      <c r="BJ449" s="17" t="s">
        <v>128</v>
      </c>
      <c r="BK449" s="154">
        <f t="shared" si="29"/>
        <v>0</v>
      </c>
      <c r="BL449" s="17" t="s">
        <v>127</v>
      </c>
      <c r="BM449" s="152" t="s">
        <v>839</v>
      </c>
    </row>
    <row r="450" spans="1:65" s="2" customFormat="1" ht="14.4" customHeight="1">
      <c r="A450" s="32"/>
      <c r="B450" s="140"/>
      <c r="C450" s="172" t="s">
        <v>840</v>
      </c>
      <c r="D450" s="172" t="s">
        <v>184</v>
      </c>
      <c r="E450" s="173" t="s">
        <v>841</v>
      </c>
      <c r="F450" s="174" t="s">
        <v>842</v>
      </c>
      <c r="G450" s="175" t="s">
        <v>153</v>
      </c>
      <c r="H450" s="176">
        <v>299.2</v>
      </c>
      <c r="I450" s="177"/>
      <c r="J450" s="176">
        <f t="shared" si="20"/>
        <v>0</v>
      </c>
      <c r="K450" s="178"/>
      <c r="L450" s="179"/>
      <c r="M450" s="180" t="s">
        <v>1</v>
      </c>
      <c r="N450" s="181" t="s">
        <v>37</v>
      </c>
      <c r="O450" s="58"/>
      <c r="P450" s="150">
        <f t="shared" si="21"/>
        <v>0</v>
      </c>
      <c r="Q450" s="150">
        <v>0</v>
      </c>
      <c r="R450" s="150">
        <f t="shared" si="22"/>
        <v>0</v>
      </c>
      <c r="S450" s="150">
        <v>0</v>
      </c>
      <c r="T450" s="151">
        <f t="shared" si="23"/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52" t="s">
        <v>163</v>
      </c>
      <c r="AT450" s="152" t="s">
        <v>184</v>
      </c>
      <c r="AU450" s="152" t="s">
        <v>128</v>
      </c>
      <c r="AY450" s="17" t="s">
        <v>121</v>
      </c>
      <c r="BE450" s="153">
        <f t="shared" si="24"/>
        <v>0</v>
      </c>
      <c r="BF450" s="153">
        <f t="shared" si="25"/>
        <v>0</v>
      </c>
      <c r="BG450" s="153">
        <f t="shared" si="26"/>
        <v>0</v>
      </c>
      <c r="BH450" s="153">
        <f t="shared" si="27"/>
        <v>0</v>
      </c>
      <c r="BI450" s="153">
        <f t="shared" si="28"/>
        <v>0</v>
      </c>
      <c r="BJ450" s="17" t="s">
        <v>128</v>
      </c>
      <c r="BK450" s="154">
        <f t="shared" si="29"/>
        <v>0</v>
      </c>
      <c r="BL450" s="17" t="s">
        <v>127</v>
      </c>
      <c r="BM450" s="152" t="s">
        <v>843</v>
      </c>
    </row>
    <row r="451" spans="1:65" s="2" customFormat="1" ht="24.15" customHeight="1">
      <c r="A451" s="32"/>
      <c r="B451" s="140"/>
      <c r="C451" s="172" t="s">
        <v>844</v>
      </c>
      <c r="D451" s="172" t="s">
        <v>184</v>
      </c>
      <c r="E451" s="173" t="s">
        <v>845</v>
      </c>
      <c r="F451" s="174" t="s">
        <v>846</v>
      </c>
      <c r="G451" s="175" t="s">
        <v>267</v>
      </c>
      <c r="H451" s="176">
        <v>18</v>
      </c>
      <c r="I451" s="177"/>
      <c r="J451" s="176">
        <f t="shared" si="20"/>
        <v>0</v>
      </c>
      <c r="K451" s="178"/>
      <c r="L451" s="179"/>
      <c r="M451" s="180" t="s">
        <v>1</v>
      </c>
      <c r="N451" s="181" t="s">
        <v>37</v>
      </c>
      <c r="O451" s="58"/>
      <c r="P451" s="150">
        <f t="shared" si="21"/>
        <v>0</v>
      </c>
      <c r="Q451" s="150">
        <v>0</v>
      </c>
      <c r="R451" s="150">
        <f t="shared" si="22"/>
        <v>0</v>
      </c>
      <c r="S451" s="150">
        <v>0</v>
      </c>
      <c r="T451" s="151">
        <f t="shared" si="23"/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52" t="s">
        <v>163</v>
      </c>
      <c r="AT451" s="152" t="s">
        <v>184</v>
      </c>
      <c r="AU451" s="152" t="s">
        <v>128</v>
      </c>
      <c r="AY451" s="17" t="s">
        <v>121</v>
      </c>
      <c r="BE451" s="153">
        <f t="shared" si="24"/>
        <v>0</v>
      </c>
      <c r="BF451" s="153">
        <f t="shared" si="25"/>
        <v>0</v>
      </c>
      <c r="BG451" s="153">
        <f t="shared" si="26"/>
        <v>0</v>
      </c>
      <c r="BH451" s="153">
        <f t="shared" si="27"/>
        <v>0</v>
      </c>
      <c r="BI451" s="153">
        <f t="shared" si="28"/>
        <v>0</v>
      </c>
      <c r="BJ451" s="17" t="s">
        <v>128</v>
      </c>
      <c r="BK451" s="154">
        <f t="shared" si="29"/>
        <v>0</v>
      </c>
      <c r="BL451" s="17" t="s">
        <v>127</v>
      </c>
      <c r="BM451" s="152" t="s">
        <v>847</v>
      </c>
    </row>
    <row r="452" spans="1:65" s="2" customFormat="1" ht="24.15" customHeight="1">
      <c r="A452" s="32"/>
      <c r="B452" s="140"/>
      <c r="C452" s="172" t="s">
        <v>848</v>
      </c>
      <c r="D452" s="172" t="s">
        <v>184</v>
      </c>
      <c r="E452" s="173" t="s">
        <v>849</v>
      </c>
      <c r="F452" s="174" t="s">
        <v>850</v>
      </c>
      <c r="G452" s="175" t="s">
        <v>267</v>
      </c>
      <c r="H452" s="176">
        <v>18</v>
      </c>
      <c r="I452" s="177"/>
      <c r="J452" s="176">
        <f t="shared" si="20"/>
        <v>0</v>
      </c>
      <c r="K452" s="178"/>
      <c r="L452" s="179"/>
      <c r="M452" s="180" t="s">
        <v>1</v>
      </c>
      <c r="N452" s="181" t="s">
        <v>37</v>
      </c>
      <c r="O452" s="58"/>
      <c r="P452" s="150">
        <f t="shared" si="21"/>
        <v>0</v>
      </c>
      <c r="Q452" s="150">
        <v>0</v>
      </c>
      <c r="R452" s="150">
        <f t="shared" si="22"/>
        <v>0</v>
      </c>
      <c r="S452" s="150">
        <v>0</v>
      </c>
      <c r="T452" s="151">
        <f t="shared" si="23"/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52" t="s">
        <v>163</v>
      </c>
      <c r="AT452" s="152" t="s">
        <v>184</v>
      </c>
      <c r="AU452" s="152" t="s">
        <v>128</v>
      </c>
      <c r="AY452" s="17" t="s">
        <v>121</v>
      </c>
      <c r="BE452" s="153">
        <f t="shared" si="24"/>
        <v>0</v>
      </c>
      <c r="BF452" s="153">
        <f t="shared" si="25"/>
        <v>0</v>
      </c>
      <c r="BG452" s="153">
        <f t="shared" si="26"/>
        <v>0</v>
      </c>
      <c r="BH452" s="153">
        <f t="shared" si="27"/>
        <v>0</v>
      </c>
      <c r="BI452" s="153">
        <f t="shared" si="28"/>
        <v>0</v>
      </c>
      <c r="BJ452" s="17" t="s">
        <v>128</v>
      </c>
      <c r="BK452" s="154">
        <f t="shared" si="29"/>
        <v>0</v>
      </c>
      <c r="BL452" s="17" t="s">
        <v>127</v>
      </c>
      <c r="BM452" s="152" t="s">
        <v>851</v>
      </c>
    </row>
    <row r="453" spans="1:65" s="2" customFormat="1" ht="24.15" customHeight="1">
      <c r="A453" s="32"/>
      <c r="B453" s="140"/>
      <c r="C453" s="172" t="s">
        <v>852</v>
      </c>
      <c r="D453" s="172" t="s">
        <v>184</v>
      </c>
      <c r="E453" s="173" t="s">
        <v>853</v>
      </c>
      <c r="F453" s="174" t="s">
        <v>854</v>
      </c>
      <c r="G453" s="175" t="s">
        <v>267</v>
      </c>
      <c r="H453" s="176">
        <v>7</v>
      </c>
      <c r="I453" s="177"/>
      <c r="J453" s="176">
        <f t="shared" si="20"/>
        <v>0</v>
      </c>
      <c r="K453" s="178"/>
      <c r="L453" s="179"/>
      <c r="M453" s="180" t="s">
        <v>1</v>
      </c>
      <c r="N453" s="181" t="s">
        <v>37</v>
      </c>
      <c r="O453" s="58"/>
      <c r="P453" s="150">
        <f t="shared" si="21"/>
        <v>0</v>
      </c>
      <c r="Q453" s="150">
        <v>0</v>
      </c>
      <c r="R453" s="150">
        <f t="shared" si="22"/>
        <v>0</v>
      </c>
      <c r="S453" s="150">
        <v>0</v>
      </c>
      <c r="T453" s="151">
        <f t="shared" si="23"/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52" t="s">
        <v>163</v>
      </c>
      <c r="AT453" s="152" t="s">
        <v>184</v>
      </c>
      <c r="AU453" s="152" t="s">
        <v>128</v>
      </c>
      <c r="AY453" s="17" t="s">
        <v>121</v>
      </c>
      <c r="BE453" s="153">
        <f t="shared" si="24"/>
        <v>0</v>
      </c>
      <c r="BF453" s="153">
        <f t="shared" si="25"/>
        <v>0</v>
      </c>
      <c r="BG453" s="153">
        <f t="shared" si="26"/>
        <v>0</v>
      </c>
      <c r="BH453" s="153">
        <f t="shared" si="27"/>
        <v>0</v>
      </c>
      <c r="BI453" s="153">
        <f t="shared" si="28"/>
        <v>0</v>
      </c>
      <c r="BJ453" s="17" t="s">
        <v>128</v>
      </c>
      <c r="BK453" s="154">
        <f t="shared" si="29"/>
        <v>0</v>
      </c>
      <c r="BL453" s="17" t="s">
        <v>127</v>
      </c>
      <c r="BM453" s="152" t="s">
        <v>855</v>
      </c>
    </row>
    <row r="454" spans="1:65" s="2" customFormat="1" ht="24.15" customHeight="1">
      <c r="A454" s="32"/>
      <c r="B454" s="140"/>
      <c r="C454" s="172" t="s">
        <v>856</v>
      </c>
      <c r="D454" s="172" t="s">
        <v>184</v>
      </c>
      <c r="E454" s="173" t="s">
        <v>857</v>
      </c>
      <c r="F454" s="174" t="s">
        <v>858</v>
      </c>
      <c r="G454" s="175" t="s">
        <v>267</v>
      </c>
      <c r="H454" s="176">
        <v>2</v>
      </c>
      <c r="I454" s="177"/>
      <c r="J454" s="176">
        <f t="shared" si="20"/>
        <v>0</v>
      </c>
      <c r="K454" s="178"/>
      <c r="L454" s="179"/>
      <c r="M454" s="180" t="s">
        <v>1</v>
      </c>
      <c r="N454" s="181" t="s">
        <v>37</v>
      </c>
      <c r="O454" s="58"/>
      <c r="P454" s="150">
        <f t="shared" si="21"/>
        <v>0</v>
      </c>
      <c r="Q454" s="150">
        <v>0</v>
      </c>
      <c r="R454" s="150">
        <f t="shared" si="22"/>
        <v>0</v>
      </c>
      <c r="S454" s="150">
        <v>0</v>
      </c>
      <c r="T454" s="151">
        <f t="shared" si="23"/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52" t="s">
        <v>163</v>
      </c>
      <c r="AT454" s="152" t="s">
        <v>184</v>
      </c>
      <c r="AU454" s="152" t="s">
        <v>128</v>
      </c>
      <c r="AY454" s="17" t="s">
        <v>121</v>
      </c>
      <c r="BE454" s="153">
        <f t="shared" si="24"/>
        <v>0</v>
      </c>
      <c r="BF454" s="153">
        <f t="shared" si="25"/>
        <v>0</v>
      </c>
      <c r="BG454" s="153">
        <f t="shared" si="26"/>
        <v>0</v>
      </c>
      <c r="BH454" s="153">
        <f t="shared" si="27"/>
        <v>0</v>
      </c>
      <c r="BI454" s="153">
        <f t="shared" si="28"/>
        <v>0</v>
      </c>
      <c r="BJ454" s="17" t="s">
        <v>128</v>
      </c>
      <c r="BK454" s="154">
        <f t="shared" si="29"/>
        <v>0</v>
      </c>
      <c r="BL454" s="17" t="s">
        <v>127</v>
      </c>
      <c r="BM454" s="152" t="s">
        <v>859</v>
      </c>
    </row>
    <row r="455" spans="1:65" s="2" customFormat="1" ht="24.15" customHeight="1">
      <c r="A455" s="32"/>
      <c r="B455" s="140"/>
      <c r="C455" s="172" t="s">
        <v>860</v>
      </c>
      <c r="D455" s="172" t="s">
        <v>184</v>
      </c>
      <c r="E455" s="173" t="s">
        <v>861</v>
      </c>
      <c r="F455" s="174" t="s">
        <v>862</v>
      </c>
      <c r="G455" s="175" t="s">
        <v>267</v>
      </c>
      <c r="H455" s="176">
        <v>2</v>
      </c>
      <c r="I455" s="177"/>
      <c r="J455" s="176">
        <f t="shared" si="20"/>
        <v>0</v>
      </c>
      <c r="K455" s="178"/>
      <c r="L455" s="179"/>
      <c r="M455" s="180" t="s">
        <v>1</v>
      </c>
      <c r="N455" s="181" t="s">
        <v>37</v>
      </c>
      <c r="O455" s="58"/>
      <c r="P455" s="150">
        <f t="shared" si="21"/>
        <v>0</v>
      </c>
      <c r="Q455" s="150">
        <v>0</v>
      </c>
      <c r="R455" s="150">
        <f t="shared" si="22"/>
        <v>0</v>
      </c>
      <c r="S455" s="150">
        <v>0</v>
      </c>
      <c r="T455" s="151">
        <f t="shared" si="23"/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52" t="s">
        <v>163</v>
      </c>
      <c r="AT455" s="152" t="s">
        <v>184</v>
      </c>
      <c r="AU455" s="152" t="s">
        <v>128</v>
      </c>
      <c r="AY455" s="17" t="s">
        <v>121</v>
      </c>
      <c r="BE455" s="153">
        <f t="shared" si="24"/>
        <v>0</v>
      </c>
      <c r="BF455" s="153">
        <f t="shared" si="25"/>
        <v>0</v>
      </c>
      <c r="BG455" s="153">
        <f t="shared" si="26"/>
        <v>0</v>
      </c>
      <c r="BH455" s="153">
        <f t="shared" si="27"/>
        <v>0</v>
      </c>
      <c r="BI455" s="153">
        <f t="shared" si="28"/>
        <v>0</v>
      </c>
      <c r="BJ455" s="17" t="s">
        <v>128</v>
      </c>
      <c r="BK455" s="154">
        <f t="shared" si="29"/>
        <v>0</v>
      </c>
      <c r="BL455" s="17" t="s">
        <v>127</v>
      </c>
      <c r="BM455" s="152" t="s">
        <v>863</v>
      </c>
    </row>
    <row r="456" spans="1:65" s="2" customFormat="1" ht="24.15" customHeight="1">
      <c r="A456" s="32"/>
      <c r="B456" s="140"/>
      <c r="C456" s="172" t="s">
        <v>864</v>
      </c>
      <c r="D456" s="172" t="s">
        <v>184</v>
      </c>
      <c r="E456" s="173" t="s">
        <v>865</v>
      </c>
      <c r="F456" s="174" t="s">
        <v>866</v>
      </c>
      <c r="G456" s="175" t="s">
        <v>267</v>
      </c>
      <c r="H456" s="176">
        <v>7</v>
      </c>
      <c r="I456" s="177"/>
      <c r="J456" s="176">
        <f t="shared" si="20"/>
        <v>0</v>
      </c>
      <c r="K456" s="178"/>
      <c r="L456" s="179"/>
      <c r="M456" s="180" t="s">
        <v>1</v>
      </c>
      <c r="N456" s="181" t="s">
        <v>37</v>
      </c>
      <c r="O456" s="58"/>
      <c r="P456" s="150">
        <f t="shared" si="21"/>
        <v>0</v>
      </c>
      <c r="Q456" s="150">
        <v>0</v>
      </c>
      <c r="R456" s="150">
        <f t="shared" si="22"/>
        <v>0</v>
      </c>
      <c r="S456" s="150">
        <v>0</v>
      </c>
      <c r="T456" s="151">
        <f t="shared" si="23"/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52" t="s">
        <v>163</v>
      </c>
      <c r="AT456" s="152" t="s">
        <v>184</v>
      </c>
      <c r="AU456" s="152" t="s">
        <v>128</v>
      </c>
      <c r="AY456" s="17" t="s">
        <v>121</v>
      </c>
      <c r="BE456" s="153">
        <f t="shared" si="24"/>
        <v>0</v>
      </c>
      <c r="BF456" s="153">
        <f t="shared" si="25"/>
        <v>0</v>
      </c>
      <c r="BG456" s="153">
        <f t="shared" si="26"/>
        <v>0</v>
      </c>
      <c r="BH456" s="153">
        <f t="shared" si="27"/>
        <v>0</v>
      </c>
      <c r="BI456" s="153">
        <f t="shared" si="28"/>
        <v>0</v>
      </c>
      <c r="BJ456" s="17" t="s">
        <v>128</v>
      </c>
      <c r="BK456" s="154">
        <f t="shared" si="29"/>
        <v>0</v>
      </c>
      <c r="BL456" s="17" t="s">
        <v>127</v>
      </c>
      <c r="BM456" s="152" t="s">
        <v>867</v>
      </c>
    </row>
    <row r="457" spans="1:65" s="2" customFormat="1" ht="14.4" customHeight="1">
      <c r="A457" s="32"/>
      <c r="B457" s="140"/>
      <c r="C457" s="172" t="s">
        <v>868</v>
      </c>
      <c r="D457" s="172" t="s">
        <v>184</v>
      </c>
      <c r="E457" s="173" t="s">
        <v>869</v>
      </c>
      <c r="F457" s="174" t="s">
        <v>870</v>
      </c>
      <c r="G457" s="175" t="s">
        <v>267</v>
      </c>
      <c r="H457" s="176">
        <v>2</v>
      </c>
      <c r="I457" s="177"/>
      <c r="J457" s="176">
        <f t="shared" si="20"/>
        <v>0</v>
      </c>
      <c r="K457" s="178"/>
      <c r="L457" s="179"/>
      <c r="M457" s="180" t="s">
        <v>1</v>
      </c>
      <c r="N457" s="181" t="s">
        <v>37</v>
      </c>
      <c r="O457" s="58"/>
      <c r="P457" s="150">
        <f t="shared" si="21"/>
        <v>0</v>
      </c>
      <c r="Q457" s="150">
        <v>0</v>
      </c>
      <c r="R457" s="150">
        <f t="shared" si="22"/>
        <v>0</v>
      </c>
      <c r="S457" s="150">
        <v>0</v>
      </c>
      <c r="T457" s="151">
        <f t="shared" si="23"/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52" t="s">
        <v>163</v>
      </c>
      <c r="AT457" s="152" t="s">
        <v>184</v>
      </c>
      <c r="AU457" s="152" t="s">
        <v>128</v>
      </c>
      <c r="AY457" s="17" t="s">
        <v>121</v>
      </c>
      <c r="BE457" s="153">
        <f t="shared" si="24"/>
        <v>0</v>
      </c>
      <c r="BF457" s="153">
        <f t="shared" si="25"/>
        <v>0</v>
      </c>
      <c r="BG457" s="153">
        <f t="shared" si="26"/>
        <v>0</v>
      </c>
      <c r="BH457" s="153">
        <f t="shared" si="27"/>
        <v>0</v>
      </c>
      <c r="BI457" s="153">
        <f t="shared" si="28"/>
        <v>0</v>
      </c>
      <c r="BJ457" s="17" t="s">
        <v>128</v>
      </c>
      <c r="BK457" s="154">
        <f t="shared" si="29"/>
        <v>0</v>
      </c>
      <c r="BL457" s="17" t="s">
        <v>127</v>
      </c>
      <c r="BM457" s="152" t="s">
        <v>871</v>
      </c>
    </row>
    <row r="458" spans="1:65" s="2" customFormat="1" ht="14.4" customHeight="1">
      <c r="A458" s="32"/>
      <c r="B458" s="140"/>
      <c r="C458" s="172" t="s">
        <v>872</v>
      </c>
      <c r="D458" s="172" t="s">
        <v>184</v>
      </c>
      <c r="E458" s="173" t="s">
        <v>873</v>
      </c>
      <c r="F458" s="174" t="s">
        <v>874</v>
      </c>
      <c r="G458" s="175" t="s">
        <v>267</v>
      </c>
      <c r="H458" s="176">
        <v>7</v>
      </c>
      <c r="I458" s="177"/>
      <c r="J458" s="176">
        <f t="shared" si="20"/>
        <v>0</v>
      </c>
      <c r="K458" s="178"/>
      <c r="L458" s="179"/>
      <c r="M458" s="180" t="s">
        <v>1</v>
      </c>
      <c r="N458" s="181" t="s">
        <v>37</v>
      </c>
      <c r="O458" s="58"/>
      <c r="P458" s="150">
        <f t="shared" si="21"/>
        <v>0</v>
      </c>
      <c r="Q458" s="150">
        <v>0</v>
      </c>
      <c r="R458" s="150">
        <f t="shared" si="22"/>
        <v>0</v>
      </c>
      <c r="S458" s="150">
        <v>0</v>
      </c>
      <c r="T458" s="151">
        <f t="shared" si="23"/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52" t="s">
        <v>163</v>
      </c>
      <c r="AT458" s="152" t="s">
        <v>184</v>
      </c>
      <c r="AU458" s="152" t="s">
        <v>128</v>
      </c>
      <c r="AY458" s="17" t="s">
        <v>121</v>
      </c>
      <c r="BE458" s="153">
        <f t="shared" si="24"/>
        <v>0</v>
      </c>
      <c r="BF458" s="153">
        <f t="shared" si="25"/>
        <v>0</v>
      </c>
      <c r="BG458" s="153">
        <f t="shared" si="26"/>
        <v>0</v>
      </c>
      <c r="BH458" s="153">
        <f t="shared" si="27"/>
        <v>0</v>
      </c>
      <c r="BI458" s="153">
        <f t="shared" si="28"/>
        <v>0</v>
      </c>
      <c r="BJ458" s="17" t="s">
        <v>128</v>
      </c>
      <c r="BK458" s="154">
        <f t="shared" si="29"/>
        <v>0</v>
      </c>
      <c r="BL458" s="17" t="s">
        <v>127</v>
      </c>
      <c r="BM458" s="152" t="s">
        <v>875</v>
      </c>
    </row>
    <row r="459" spans="1:65" s="2" customFormat="1" ht="14.4" customHeight="1">
      <c r="A459" s="32"/>
      <c r="B459" s="140"/>
      <c r="C459" s="172" t="s">
        <v>876</v>
      </c>
      <c r="D459" s="172" t="s">
        <v>184</v>
      </c>
      <c r="E459" s="173" t="s">
        <v>877</v>
      </c>
      <c r="F459" s="174" t="s">
        <v>878</v>
      </c>
      <c r="G459" s="175" t="s">
        <v>267</v>
      </c>
      <c r="H459" s="176">
        <v>2</v>
      </c>
      <c r="I459" s="177"/>
      <c r="J459" s="176">
        <f t="shared" si="20"/>
        <v>0</v>
      </c>
      <c r="K459" s="178"/>
      <c r="L459" s="179"/>
      <c r="M459" s="180" t="s">
        <v>1</v>
      </c>
      <c r="N459" s="181" t="s">
        <v>37</v>
      </c>
      <c r="O459" s="58"/>
      <c r="P459" s="150">
        <f t="shared" si="21"/>
        <v>0</v>
      </c>
      <c r="Q459" s="150">
        <v>0</v>
      </c>
      <c r="R459" s="150">
        <f t="shared" si="22"/>
        <v>0</v>
      </c>
      <c r="S459" s="150">
        <v>0</v>
      </c>
      <c r="T459" s="151">
        <f t="shared" si="23"/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52" t="s">
        <v>163</v>
      </c>
      <c r="AT459" s="152" t="s">
        <v>184</v>
      </c>
      <c r="AU459" s="152" t="s">
        <v>128</v>
      </c>
      <c r="AY459" s="17" t="s">
        <v>121</v>
      </c>
      <c r="BE459" s="153">
        <f t="shared" si="24"/>
        <v>0</v>
      </c>
      <c r="BF459" s="153">
        <f t="shared" si="25"/>
        <v>0</v>
      </c>
      <c r="BG459" s="153">
        <f t="shared" si="26"/>
        <v>0</v>
      </c>
      <c r="BH459" s="153">
        <f t="shared" si="27"/>
        <v>0</v>
      </c>
      <c r="BI459" s="153">
        <f t="shared" si="28"/>
        <v>0</v>
      </c>
      <c r="BJ459" s="17" t="s">
        <v>128</v>
      </c>
      <c r="BK459" s="154">
        <f t="shared" si="29"/>
        <v>0</v>
      </c>
      <c r="BL459" s="17" t="s">
        <v>127</v>
      </c>
      <c r="BM459" s="152" t="s">
        <v>879</v>
      </c>
    </row>
    <row r="460" spans="1:65" s="2" customFormat="1" ht="24.15" customHeight="1">
      <c r="A460" s="32"/>
      <c r="B460" s="140"/>
      <c r="C460" s="172" t="s">
        <v>880</v>
      </c>
      <c r="D460" s="172" t="s">
        <v>184</v>
      </c>
      <c r="E460" s="173" t="s">
        <v>881</v>
      </c>
      <c r="F460" s="174" t="s">
        <v>882</v>
      </c>
      <c r="G460" s="175" t="s">
        <v>267</v>
      </c>
      <c r="H460" s="176">
        <v>9</v>
      </c>
      <c r="I460" s="177"/>
      <c r="J460" s="176">
        <f t="shared" si="20"/>
        <v>0</v>
      </c>
      <c r="K460" s="178"/>
      <c r="L460" s="179"/>
      <c r="M460" s="180" t="s">
        <v>1</v>
      </c>
      <c r="N460" s="181" t="s">
        <v>37</v>
      </c>
      <c r="O460" s="58"/>
      <c r="P460" s="150">
        <f t="shared" si="21"/>
        <v>0</v>
      </c>
      <c r="Q460" s="150">
        <v>0</v>
      </c>
      <c r="R460" s="150">
        <f t="shared" si="22"/>
        <v>0</v>
      </c>
      <c r="S460" s="150">
        <v>0</v>
      </c>
      <c r="T460" s="151">
        <f t="shared" si="23"/>
        <v>0</v>
      </c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R460" s="152" t="s">
        <v>163</v>
      </c>
      <c r="AT460" s="152" t="s">
        <v>184</v>
      </c>
      <c r="AU460" s="152" t="s">
        <v>128</v>
      </c>
      <c r="AY460" s="17" t="s">
        <v>121</v>
      </c>
      <c r="BE460" s="153">
        <f t="shared" si="24"/>
        <v>0</v>
      </c>
      <c r="BF460" s="153">
        <f t="shared" si="25"/>
        <v>0</v>
      </c>
      <c r="BG460" s="153">
        <f t="shared" si="26"/>
        <v>0</v>
      </c>
      <c r="BH460" s="153">
        <f t="shared" si="27"/>
        <v>0</v>
      </c>
      <c r="BI460" s="153">
        <f t="shared" si="28"/>
        <v>0</v>
      </c>
      <c r="BJ460" s="17" t="s">
        <v>128</v>
      </c>
      <c r="BK460" s="154">
        <f t="shared" si="29"/>
        <v>0</v>
      </c>
      <c r="BL460" s="17" t="s">
        <v>127</v>
      </c>
      <c r="BM460" s="152" t="s">
        <v>883</v>
      </c>
    </row>
    <row r="461" spans="1:65" s="2" customFormat="1" ht="24.15" customHeight="1">
      <c r="A461" s="32"/>
      <c r="B461" s="140"/>
      <c r="C461" s="172" t="s">
        <v>884</v>
      </c>
      <c r="D461" s="172" t="s">
        <v>184</v>
      </c>
      <c r="E461" s="173" t="s">
        <v>885</v>
      </c>
      <c r="F461" s="174" t="s">
        <v>886</v>
      </c>
      <c r="G461" s="175" t="s">
        <v>267</v>
      </c>
      <c r="H461" s="176">
        <v>2</v>
      </c>
      <c r="I461" s="177"/>
      <c r="J461" s="176">
        <f t="shared" si="20"/>
        <v>0</v>
      </c>
      <c r="K461" s="178"/>
      <c r="L461" s="179"/>
      <c r="M461" s="180" t="s">
        <v>1</v>
      </c>
      <c r="N461" s="181" t="s">
        <v>37</v>
      </c>
      <c r="O461" s="58"/>
      <c r="P461" s="150">
        <f t="shared" si="21"/>
        <v>0</v>
      </c>
      <c r="Q461" s="150">
        <v>0</v>
      </c>
      <c r="R461" s="150">
        <f t="shared" si="22"/>
        <v>0</v>
      </c>
      <c r="S461" s="150">
        <v>0</v>
      </c>
      <c r="T461" s="151">
        <f t="shared" si="23"/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52" t="s">
        <v>163</v>
      </c>
      <c r="AT461" s="152" t="s">
        <v>184</v>
      </c>
      <c r="AU461" s="152" t="s">
        <v>128</v>
      </c>
      <c r="AY461" s="17" t="s">
        <v>121</v>
      </c>
      <c r="BE461" s="153">
        <f t="shared" si="24"/>
        <v>0</v>
      </c>
      <c r="BF461" s="153">
        <f t="shared" si="25"/>
        <v>0</v>
      </c>
      <c r="BG461" s="153">
        <f t="shared" si="26"/>
        <v>0</v>
      </c>
      <c r="BH461" s="153">
        <f t="shared" si="27"/>
        <v>0</v>
      </c>
      <c r="BI461" s="153">
        <f t="shared" si="28"/>
        <v>0</v>
      </c>
      <c r="BJ461" s="17" t="s">
        <v>128</v>
      </c>
      <c r="BK461" s="154">
        <f t="shared" si="29"/>
        <v>0</v>
      </c>
      <c r="BL461" s="17" t="s">
        <v>127</v>
      </c>
      <c r="BM461" s="152" t="s">
        <v>887</v>
      </c>
    </row>
    <row r="462" spans="1:65" s="2" customFormat="1" ht="24.15" customHeight="1">
      <c r="A462" s="32"/>
      <c r="B462" s="140"/>
      <c r="C462" s="172" t="s">
        <v>888</v>
      </c>
      <c r="D462" s="172" t="s">
        <v>184</v>
      </c>
      <c r="E462" s="173" t="s">
        <v>889</v>
      </c>
      <c r="F462" s="174" t="s">
        <v>890</v>
      </c>
      <c r="G462" s="175" t="s">
        <v>267</v>
      </c>
      <c r="H462" s="176">
        <v>9</v>
      </c>
      <c r="I462" s="177"/>
      <c r="J462" s="176">
        <f t="shared" si="20"/>
        <v>0</v>
      </c>
      <c r="K462" s="178"/>
      <c r="L462" s="179"/>
      <c r="M462" s="180" t="s">
        <v>1</v>
      </c>
      <c r="N462" s="181" t="s">
        <v>37</v>
      </c>
      <c r="O462" s="58"/>
      <c r="P462" s="150">
        <f t="shared" si="21"/>
        <v>0</v>
      </c>
      <c r="Q462" s="150">
        <v>0</v>
      </c>
      <c r="R462" s="150">
        <f t="shared" si="22"/>
        <v>0</v>
      </c>
      <c r="S462" s="150">
        <v>0</v>
      </c>
      <c r="T462" s="151">
        <f t="shared" si="23"/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52" t="s">
        <v>163</v>
      </c>
      <c r="AT462" s="152" t="s">
        <v>184</v>
      </c>
      <c r="AU462" s="152" t="s">
        <v>128</v>
      </c>
      <c r="AY462" s="17" t="s">
        <v>121</v>
      </c>
      <c r="BE462" s="153">
        <f t="shared" si="24"/>
        <v>0</v>
      </c>
      <c r="BF462" s="153">
        <f t="shared" si="25"/>
        <v>0</v>
      </c>
      <c r="BG462" s="153">
        <f t="shared" si="26"/>
        <v>0</v>
      </c>
      <c r="BH462" s="153">
        <f t="shared" si="27"/>
        <v>0</v>
      </c>
      <c r="BI462" s="153">
        <f t="shared" si="28"/>
        <v>0</v>
      </c>
      <c r="BJ462" s="17" t="s">
        <v>128</v>
      </c>
      <c r="BK462" s="154">
        <f t="shared" si="29"/>
        <v>0</v>
      </c>
      <c r="BL462" s="17" t="s">
        <v>127</v>
      </c>
      <c r="BM462" s="152" t="s">
        <v>891</v>
      </c>
    </row>
    <row r="463" spans="1:65" s="2" customFormat="1" ht="24.15" customHeight="1">
      <c r="A463" s="32"/>
      <c r="B463" s="140"/>
      <c r="C463" s="172" t="s">
        <v>892</v>
      </c>
      <c r="D463" s="172" t="s">
        <v>184</v>
      </c>
      <c r="E463" s="173" t="s">
        <v>893</v>
      </c>
      <c r="F463" s="174" t="s">
        <v>894</v>
      </c>
      <c r="G463" s="175" t="s">
        <v>267</v>
      </c>
      <c r="H463" s="176">
        <v>9</v>
      </c>
      <c r="I463" s="177"/>
      <c r="J463" s="176">
        <f t="shared" si="20"/>
        <v>0</v>
      </c>
      <c r="K463" s="178"/>
      <c r="L463" s="179"/>
      <c r="M463" s="180" t="s">
        <v>1</v>
      </c>
      <c r="N463" s="181" t="s">
        <v>37</v>
      </c>
      <c r="O463" s="58"/>
      <c r="P463" s="150">
        <f t="shared" si="21"/>
        <v>0</v>
      </c>
      <c r="Q463" s="150">
        <v>0</v>
      </c>
      <c r="R463" s="150">
        <f t="shared" si="22"/>
        <v>0</v>
      </c>
      <c r="S463" s="150">
        <v>0</v>
      </c>
      <c r="T463" s="151">
        <f t="shared" si="23"/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52" t="s">
        <v>163</v>
      </c>
      <c r="AT463" s="152" t="s">
        <v>184</v>
      </c>
      <c r="AU463" s="152" t="s">
        <v>128</v>
      </c>
      <c r="AY463" s="17" t="s">
        <v>121</v>
      </c>
      <c r="BE463" s="153">
        <f t="shared" si="24"/>
        <v>0</v>
      </c>
      <c r="BF463" s="153">
        <f t="shared" si="25"/>
        <v>0</v>
      </c>
      <c r="BG463" s="153">
        <f t="shared" si="26"/>
        <v>0</v>
      </c>
      <c r="BH463" s="153">
        <f t="shared" si="27"/>
        <v>0</v>
      </c>
      <c r="BI463" s="153">
        <f t="shared" si="28"/>
        <v>0</v>
      </c>
      <c r="BJ463" s="17" t="s">
        <v>128</v>
      </c>
      <c r="BK463" s="154">
        <f t="shared" si="29"/>
        <v>0</v>
      </c>
      <c r="BL463" s="17" t="s">
        <v>127</v>
      </c>
      <c r="BM463" s="152" t="s">
        <v>895</v>
      </c>
    </row>
    <row r="464" spans="1:65" s="2" customFormat="1" ht="24.15" customHeight="1">
      <c r="A464" s="32"/>
      <c r="B464" s="140"/>
      <c r="C464" s="172" t="s">
        <v>896</v>
      </c>
      <c r="D464" s="172" t="s">
        <v>184</v>
      </c>
      <c r="E464" s="173" t="s">
        <v>897</v>
      </c>
      <c r="F464" s="174" t="s">
        <v>898</v>
      </c>
      <c r="G464" s="175" t="s">
        <v>153</v>
      </c>
      <c r="H464" s="176">
        <v>254</v>
      </c>
      <c r="I464" s="177"/>
      <c r="J464" s="176">
        <f t="shared" si="20"/>
        <v>0</v>
      </c>
      <c r="K464" s="178"/>
      <c r="L464" s="179"/>
      <c r="M464" s="180" t="s">
        <v>1</v>
      </c>
      <c r="N464" s="181" t="s">
        <v>37</v>
      </c>
      <c r="O464" s="58"/>
      <c r="P464" s="150">
        <f t="shared" si="21"/>
        <v>0</v>
      </c>
      <c r="Q464" s="150">
        <v>0</v>
      </c>
      <c r="R464" s="150">
        <f t="shared" si="22"/>
        <v>0</v>
      </c>
      <c r="S464" s="150">
        <v>0</v>
      </c>
      <c r="T464" s="151">
        <f t="shared" si="23"/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52" t="s">
        <v>163</v>
      </c>
      <c r="AT464" s="152" t="s">
        <v>184</v>
      </c>
      <c r="AU464" s="152" t="s">
        <v>128</v>
      </c>
      <c r="AY464" s="17" t="s">
        <v>121</v>
      </c>
      <c r="BE464" s="153">
        <f t="shared" si="24"/>
        <v>0</v>
      </c>
      <c r="BF464" s="153">
        <f t="shared" si="25"/>
        <v>0</v>
      </c>
      <c r="BG464" s="153">
        <f t="shared" si="26"/>
        <v>0</v>
      </c>
      <c r="BH464" s="153">
        <f t="shared" si="27"/>
        <v>0</v>
      </c>
      <c r="BI464" s="153">
        <f t="shared" si="28"/>
        <v>0</v>
      </c>
      <c r="BJ464" s="17" t="s">
        <v>128</v>
      </c>
      <c r="BK464" s="154">
        <f t="shared" si="29"/>
        <v>0</v>
      </c>
      <c r="BL464" s="17" t="s">
        <v>127</v>
      </c>
      <c r="BM464" s="152" t="s">
        <v>899</v>
      </c>
    </row>
    <row r="465" spans="1:65" s="2" customFormat="1" ht="24.15" customHeight="1">
      <c r="A465" s="32"/>
      <c r="B465" s="140"/>
      <c r="C465" s="172" t="s">
        <v>900</v>
      </c>
      <c r="D465" s="172" t="s">
        <v>184</v>
      </c>
      <c r="E465" s="173" t="s">
        <v>901</v>
      </c>
      <c r="F465" s="174" t="s">
        <v>902</v>
      </c>
      <c r="G465" s="175" t="s">
        <v>267</v>
      </c>
      <c r="H465" s="176">
        <v>9</v>
      </c>
      <c r="I465" s="177"/>
      <c r="J465" s="176">
        <f t="shared" si="20"/>
        <v>0</v>
      </c>
      <c r="K465" s="178"/>
      <c r="L465" s="179"/>
      <c r="M465" s="180" t="s">
        <v>1</v>
      </c>
      <c r="N465" s="181" t="s">
        <v>37</v>
      </c>
      <c r="O465" s="58"/>
      <c r="P465" s="150">
        <f t="shared" si="21"/>
        <v>0</v>
      </c>
      <c r="Q465" s="150">
        <v>0</v>
      </c>
      <c r="R465" s="150">
        <f t="shared" si="22"/>
        <v>0</v>
      </c>
      <c r="S465" s="150">
        <v>0</v>
      </c>
      <c r="T465" s="151">
        <f t="shared" si="23"/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52" t="s">
        <v>163</v>
      </c>
      <c r="AT465" s="152" t="s">
        <v>184</v>
      </c>
      <c r="AU465" s="152" t="s">
        <v>128</v>
      </c>
      <c r="AY465" s="17" t="s">
        <v>121</v>
      </c>
      <c r="BE465" s="153">
        <f t="shared" si="24"/>
        <v>0</v>
      </c>
      <c r="BF465" s="153">
        <f t="shared" si="25"/>
        <v>0</v>
      </c>
      <c r="BG465" s="153">
        <f t="shared" si="26"/>
        <v>0</v>
      </c>
      <c r="BH465" s="153">
        <f t="shared" si="27"/>
        <v>0</v>
      </c>
      <c r="BI465" s="153">
        <f t="shared" si="28"/>
        <v>0</v>
      </c>
      <c r="BJ465" s="17" t="s">
        <v>128</v>
      </c>
      <c r="BK465" s="154">
        <f t="shared" si="29"/>
        <v>0</v>
      </c>
      <c r="BL465" s="17" t="s">
        <v>127</v>
      </c>
      <c r="BM465" s="152" t="s">
        <v>903</v>
      </c>
    </row>
    <row r="466" spans="1:65" s="2" customFormat="1" ht="24.15" customHeight="1">
      <c r="A466" s="32"/>
      <c r="B466" s="140"/>
      <c r="C466" s="172" t="s">
        <v>904</v>
      </c>
      <c r="D466" s="172" t="s">
        <v>184</v>
      </c>
      <c r="E466" s="173" t="s">
        <v>905</v>
      </c>
      <c r="F466" s="174" t="s">
        <v>906</v>
      </c>
      <c r="G466" s="175" t="s">
        <v>267</v>
      </c>
      <c r="H466" s="176">
        <v>9</v>
      </c>
      <c r="I466" s="177"/>
      <c r="J466" s="176">
        <f t="shared" si="20"/>
        <v>0</v>
      </c>
      <c r="K466" s="178"/>
      <c r="L466" s="179"/>
      <c r="M466" s="180" t="s">
        <v>1</v>
      </c>
      <c r="N466" s="181" t="s">
        <v>37</v>
      </c>
      <c r="O466" s="58"/>
      <c r="P466" s="150">
        <f t="shared" si="21"/>
        <v>0</v>
      </c>
      <c r="Q466" s="150">
        <v>0</v>
      </c>
      <c r="R466" s="150">
        <f t="shared" si="22"/>
        <v>0</v>
      </c>
      <c r="S466" s="150">
        <v>0</v>
      </c>
      <c r="T466" s="151">
        <f t="shared" si="23"/>
        <v>0</v>
      </c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R466" s="152" t="s">
        <v>163</v>
      </c>
      <c r="AT466" s="152" t="s">
        <v>184</v>
      </c>
      <c r="AU466" s="152" t="s">
        <v>128</v>
      </c>
      <c r="AY466" s="17" t="s">
        <v>121</v>
      </c>
      <c r="BE466" s="153">
        <f t="shared" si="24"/>
        <v>0</v>
      </c>
      <c r="BF466" s="153">
        <f t="shared" si="25"/>
        <v>0</v>
      </c>
      <c r="BG466" s="153">
        <f t="shared" si="26"/>
        <v>0</v>
      </c>
      <c r="BH466" s="153">
        <f t="shared" si="27"/>
        <v>0</v>
      </c>
      <c r="BI466" s="153">
        <f t="shared" si="28"/>
        <v>0</v>
      </c>
      <c r="BJ466" s="17" t="s">
        <v>128</v>
      </c>
      <c r="BK466" s="154">
        <f t="shared" si="29"/>
        <v>0</v>
      </c>
      <c r="BL466" s="17" t="s">
        <v>127</v>
      </c>
      <c r="BM466" s="152" t="s">
        <v>907</v>
      </c>
    </row>
    <row r="467" spans="1:65" s="2" customFormat="1" ht="24.15" customHeight="1">
      <c r="A467" s="32"/>
      <c r="B467" s="140"/>
      <c r="C467" s="172" t="s">
        <v>908</v>
      </c>
      <c r="D467" s="172" t="s">
        <v>184</v>
      </c>
      <c r="E467" s="173" t="s">
        <v>909</v>
      </c>
      <c r="F467" s="174" t="s">
        <v>910</v>
      </c>
      <c r="G467" s="175" t="s">
        <v>267</v>
      </c>
      <c r="H467" s="176">
        <v>7</v>
      </c>
      <c r="I467" s="177"/>
      <c r="J467" s="176">
        <f t="shared" si="20"/>
        <v>0</v>
      </c>
      <c r="K467" s="178"/>
      <c r="L467" s="179"/>
      <c r="M467" s="180" t="s">
        <v>1</v>
      </c>
      <c r="N467" s="181" t="s">
        <v>37</v>
      </c>
      <c r="O467" s="58"/>
      <c r="P467" s="150">
        <f t="shared" si="21"/>
        <v>0</v>
      </c>
      <c r="Q467" s="150">
        <v>0</v>
      </c>
      <c r="R467" s="150">
        <f t="shared" si="22"/>
        <v>0</v>
      </c>
      <c r="S467" s="150">
        <v>0</v>
      </c>
      <c r="T467" s="151">
        <f t="shared" si="23"/>
        <v>0</v>
      </c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R467" s="152" t="s">
        <v>163</v>
      </c>
      <c r="AT467" s="152" t="s">
        <v>184</v>
      </c>
      <c r="AU467" s="152" t="s">
        <v>128</v>
      </c>
      <c r="AY467" s="17" t="s">
        <v>121</v>
      </c>
      <c r="BE467" s="153">
        <f t="shared" si="24"/>
        <v>0</v>
      </c>
      <c r="BF467" s="153">
        <f t="shared" si="25"/>
        <v>0</v>
      </c>
      <c r="BG467" s="153">
        <f t="shared" si="26"/>
        <v>0</v>
      </c>
      <c r="BH467" s="153">
        <f t="shared" si="27"/>
        <v>0</v>
      </c>
      <c r="BI467" s="153">
        <f t="shared" si="28"/>
        <v>0</v>
      </c>
      <c r="BJ467" s="17" t="s">
        <v>128</v>
      </c>
      <c r="BK467" s="154">
        <f t="shared" si="29"/>
        <v>0</v>
      </c>
      <c r="BL467" s="17" t="s">
        <v>127</v>
      </c>
      <c r="BM467" s="152" t="s">
        <v>911</v>
      </c>
    </row>
    <row r="468" spans="1:65" s="2" customFormat="1" ht="24.15" customHeight="1">
      <c r="A468" s="32"/>
      <c r="B468" s="140"/>
      <c r="C468" s="172" t="s">
        <v>912</v>
      </c>
      <c r="D468" s="172" t="s">
        <v>184</v>
      </c>
      <c r="E468" s="173" t="s">
        <v>913</v>
      </c>
      <c r="F468" s="174" t="s">
        <v>914</v>
      </c>
      <c r="G468" s="175" t="s">
        <v>267</v>
      </c>
      <c r="H468" s="176">
        <v>2</v>
      </c>
      <c r="I468" s="177"/>
      <c r="J468" s="176">
        <f t="shared" si="20"/>
        <v>0</v>
      </c>
      <c r="K468" s="178"/>
      <c r="L468" s="179"/>
      <c r="M468" s="180" t="s">
        <v>1</v>
      </c>
      <c r="N468" s="181" t="s">
        <v>37</v>
      </c>
      <c r="O468" s="58"/>
      <c r="P468" s="150">
        <f t="shared" si="21"/>
        <v>0</v>
      </c>
      <c r="Q468" s="150">
        <v>0</v>
      </c>
      <c r="R468" s="150">
        <f t="shared" si="22"/>
        <v>0</v>
      </c>
      <c r="S468" s="150">
        <v>0</v>
      </c>
      <c r="T468" s="151">
        <f t="shared" si="23"/>
        <v>0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152" t="s">
        <v>163</v>
      </c>
      <c r="AT468" s="152" t="s">
        <v>184</v>
      </c>
      <c r="AU468" s="152" t="s">
        <v>128</v>
      </c>
      <c r="AY468" s="17" t="s">
        <v>121</v>
      </c>
      <c r="BE468" s="153">
        <f t="shared" si="24"/>
        <v>0</v>
      </c>
      <c r="BF468" s="153">
        <f t="shared" si="25"/>
        <v>0</v>
      </c>
      <c r="BG468" s="153">
        <f t="shared" si="26"/>
        <v>0</v>
      </c>
      <c r="BH468" s="153">
        <f t="shared" si="27"/>
        <v>0</v>
      </c>
      <c r="BI468" s="153">
        <f t="shared" si="28"/>
        <v>0</v>
      </c>
      <c r="BJ468" s="17" t="s">
        <v>128</v>
      </c>
      <c r="BK468" s="154">
        <f t="shared" si="29"/>
        <v>0</v>
      </c>
      <c r="BL468" s="17" t="s">
        <v>127</v>
      </c>
      <c r="BM468" s="152" t="s">
        <v>915</v>
      </c>
    </row>
    <row r="469" spans="1:65" s="2" customFormat="1" ht="24.15" customHeight="1">
      <c r="A469" s="32"/>
      <c r="B469" s="140"/>
      <c r="C469" s="172" t="s">
        <v>916</v>
      </c>
      <c r="D469" s="172" t="s">
        <v>184</v>
      </c>
      <c r="E469" s="173" t="s">
        <v>917</v>
      </c>
      <c r="F469" s="174" t="s">
        <v>918</v>
      </c>
      <c r="G469" s="175" t="s">
        <v>267</v>
      </c>
      <c r="H469" s="176">
        <v>7</v>
      </c>
      <c r="I469" s="177"/>
      <c r="J469" s="176">
        <f t="shared" si="20"/>
        <v>0</v>
      </c>
      <c r="K469" s="178"/>
      <c r="L469" s="179"/>
      <c r="M469" s="180" t="s">
        <v>1</v>
      </c>
      <c r="N469" s="181" t="s">
        <v>37</v>
      </c>
      <c r="O469" s="58"/>
      <c r="P469" s="150">
        <f t="shared" si="21"/>
        <v>0</v>
      </c>
      <c r="Q469" s="150">
        <v>0</v>
      </c>
      <c r="R469" s="150">
        <f t="shared" si="22"/>
        <v>0</v>
      </c>
      <c r="S469" s="150">
        <v>0</v>
      </c>
      <c r="T469" s="151">
        <f t="shared" si="23"/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52" t="s">
        <v>163</v>
      </c>
      <c r="AT469" s="152" t="s">
        <v>184</v>
      </c>
      <c r="AU469" s="152" t="s">
        <v>128</v>
      </c>
      <c r="AY469" s="17" t="s">
        <v>121</v>
      </c>
      <c r="BE469" s="153">
        <f t="shared" si="24"/>
        <v>0</v>
      </c>
      <c r="BF469" s="153">
        <f t="shared" si="25"/>
        <v>0</v>
      </c>
      <c r="BG469" s="153">
        <f t="shared" si="26"/>
        <v>0</v>
      </c>
      <c r="BH469" s="153">
        <f t="shared" si="27"/>
        <v>0</v>
      </c>
      <c r="BI469" s="153">
        <f t="shared" si="28"/>
        <v>0</v>
      </c>
      <c r="BJ469" s="17" t="s">
        <v>128</v>
      </c>
      <c r="BK469" s="154">
        <f t="shared" si="29"/>
        <v>0</v>
      </c>
      <c r="BL469" s="17" t="s">
        <v>127</v>
      </c>
      <c r="BM469" s="152" t="s">
        <v>919</v>
      </c>
    </row>
    <row r="470" spans="1:65" s="2" customFormat="1" ht="24.15" customHeight="1">
      <c r="A470" s="32"/>
      <c r="B470" s="140"/>
      <c r="C470" s="172" t="s">
        <v>920</v>
      </c>
      <c r="D470" s="172" t="s">
        <v>184</v>
      </c>
      <c r="E470" s="173" t="s">
        <v>921</v>
      </c>
      <c r="F470" s="174" t="s">
        <v>922</v>
      </c>
      <c r="G470" s="175" t="s">
        <v>923</v>
      </c>
      <c r="H470" s="176">
        <v>18</v>
      </c>
      <c r="I470" s="177"/>
      <c r="J470" s="176">
        <f t="shared" si="20"/>
        <v>0</v>
      </c>
      <c r="K470" s="178"/>
      <c r="L470" s="179"/>
      <c r="M470" s="180" t="s">
        <v>1</v>
      </c>
      <c r="N470" s="181" t="s">
        <v>37</v>
      </c>
      <c r="O470" s="58"/>
      <c r="P470" s="150">
        <f t="shared" si="21"/>
        <v>0</v>
      </c>
      <c r="Q470" s="150">
        <v>0</v>
      </c>
      <c r="R470" s="150">
        <f t="shared" si="22"/>
        <v>0</v>
      </c>
      <c r="S470" s="150">
        <v>0</v>
      </c>
      <c r="T470" s="151">
        <f t="shared" si="23"/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52" t="s">
        <v>163</v>
      </c>
      <c r="AT470" s="152" t="s">
        <v>184</v>
      </c>
      <c r="AU470" s="152" t="s">
        <v>128</v>
      </c>
      <c r="AY470" s="17" t="s">
        <v>121</v>
      </c>
      <c r="BE470" s="153">
        <f t="shared" si="24"/>
        <v>0</v>
      </c>
      <c r="BF470" s="153">
        <f t="shared" si="25"/>
        <v>0</v>
      </c>
      <c r="BG470" s="153">
        <f t="shared" si="26"/>
        <v>0</v>
      </c>
      <c r="BH470" s="153">
        <f t="shared" si="27"/>
        <v>0</v>
      </c>
      <c r="BI470" s="153">
        <f t="shared" si="28"/>
        <v>0</v>
      </c>
      <c r="BJ470" s="17" t="s">
        <v>128</v>
      </c>
      <c r="BK470" s="154">
        <f t="shared" si="29"/>
        <v>0</v>
      </c>
      <c r="BL470" s="17" t="s">
        <v>127</v>
      </c>
      <c r="BM470" s="152" t="s">
        <v>924</v>
      </c>
    </row>
    <row r="471" spans="1:65" s="2" customFormat="1" ht="24.15" customHeight="1">
      <c r="A471" s="32"/>
      <c r="B471" s="140"/>
      <c r="C471" s="172" t="s">
        <v>925</v>
      </c>
      <c r="D471" s="172" t="s">
        <v>184</v>
      </c>
      <c r="E471" s="173" t="s">
        <v>926</v>
      </c>
      <c r="F471" s="174" t="s">
        <v>927</v>
      </c>
      <c r="G471" s="175" t="s">
        <v>923</v>
      </c>
      <c r="H471" s="176">
        <v>4</v>
      </c>
      <c r="I471" s="177"/>
      <c r="J471" s="176">
        <f t="shared" si="20"/>
        <v>0</v>
      </c>
      <c r="K471" s="178"/>
      <c r="L471" s="179"/>
      <c r="M471" s="180" t="s">
        <v>1</v>
      </c>
      <c r="N471" s="181" t="s">
        <v>37</v>
      </c>
      <c r="O471" s="58"/>
      <c r="P471" s="150">
        <f t="shared" si="21"/>
        <v>0</v>
      </c>
      <c r="Q471" s="150">
        <v>0</v>
      </c>
      <c r="R471" s="150">
        <f t="shared" si="22"/>
        <v>0</v>
      </c>
      <c r="S471" s="150">
        <v>0</v>
      </c>
      <c r="T471" s="151">
        <f t="shared" si="23"/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52" t="s">
        <v>163</v>
      </c>
      <c r="AT471" s="152" t="s">
        <v>184</v>
      </c>
      <c r="AU471" s="152" t="s">
        <v>128</v>
      </c>
      <c r="AY471" s="17" t="s">
        <v>121</v>
      </c>
      <c r="BE471" s="153">
        <f t="shared" si="24"/>
        <v>0</v>
      </c>
      <c r="BF471" s="153">
        <f t="shared" si="25"/>
        <v>0</v>
      </c>
      <c r="BG471" s="153">
        <f t="shared" si="26"/>
        <v>0</v>
      </c>
      <c r="BH471" s="153">
        <f t="shared" si="27"/>
        <v>0</v>
      </c>
      <c r="BI471" s="153">
        <f t="shared" si="28"/>
        <v>0</v>
      </c>
      <c r="BJ471" s="17" t="s">
        <v>128</v>
      </c>
      <c r="BK471" s="154">
        <f t="shared" si="29"/>
        <v>0</v>
      </c>
      <c r="BL471" s="17" t="s">
        <v>127</v>
      </c>
      <c r="BM471" s="152" t="s">
        <v>928</v>
      </c>
    </row>
    <row r="472" spans="1:65" s="2" customFormat="1" ht="24.15" customHeight="1">
      <c r="A472" s="32"/>
      <c r="B472" s="140"/>
      <c r="C472" s="172" t="s">
        <v>929</v>
      </c>
      <c r="D472" s="172" t="s">
        <v>184</v>
      </c>
      <c r="E472" s="173" t="s">
        <v>930</v>
      </c>
      <c r="F472" s="174" t="s">
        <v>931</v>
      </c>
      <c r="G472" s="175" t="s">
        <v>267</v>
      </c>
      <c r="H472" s="176">
        <v>7</v>
      </c>
      <c r="I472" s="177"/>
      <c r="J472" s="176">
        <f t="shared" si="20"/>
        <v>0</v>
      </c>
      <c r="K472" s="178"/>
      <c r="L472" s="179"/>
      <c r="M472" s="180" t="s">
        <v>1</v>
      </c>
      <c r="N472" s="181" t="s">
        <v>37</v>
      </c>
      <c r="O472" s="58"/>
      <c r="P472" s="150">
        <f t="shared" si="21"/>
        <v>0</v>
      </c>
      <c r="Q472" s="150">
        <v>0</v>
      </c>
      <c r="R472" s="150">
        <f t="shared" si="22"/>
        <v>0</v>
      </c>
      <c r="S472" s="150">
        <v>0</v>
      </c>
      <c r="T472" s="151">
        <f t="shared" si="23"/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152" t="s">
        <v>163</v>
      </c>
      <c r="AT472" s="152" t="s">
        <v>184</v>
      </c>
      <c r="AU472" s="152" t="s">
        <v>128</v>
      </c>
      <c r="AY472" s="17" t="s">
        <v>121</v>
      </c>
      <c r="BE472" s="153">
        <f t="shared" si="24"/>
        <v>0</v>
      </c>
      <c r="BF472" s="153">
        <f t="shared" si="25"/>
        <v>0</v>
      </c>
      <c r="BG472" s="153">
        <f t="shared" si="26"/>
        <v>0</v>
      </c>
      <c r="BH472" s="153">
        <f t="shared" si="27"/>
        <v>0</v>
      </c>
      <c r="BI472" s="153">
        <f t="shared" si="28"/>
        <v>0</v>
      </c>
      <c r="BJ472" s="17" t="s">
        <v>128</v>
      </c>
      <c r="BK472" s="154">
        <f t="shared" si="29"/>
        <v>0</v>
      </c>
      <c r="BL472" s="17" t="s">
        <v>127</v>
      </c>
      <c r="BM472" s="152" t="s">
        <v>932</v>
      </c>
    </row>
    <row r="473" spans="1:65" s="2" customFormat="1" ht="14.4" customHeight="1">
      <c r="A473" s="32"/>
      <c r="B473" s="140"/>
      <c r="C473" s="172" t="s">
        <v>933</v>
      </c>
      <c r="D473" s="172" t="s">
        <v>184</v>
      </c>
      <c r="E473" s="173" t="s">
        <v>934</v>
      </c>
      <c r="F473" s="174" t="s">
        <v>935</v>
      </c>
      <c r="G473" s="175" t="s">
        <v>267</v>
      </c>
      <c r="H473" s="176">
        <v>7</v>
      </c>
      <c r="I473" s="177"/>
      <c r="J473" s="176">
        <f t="shared" si="20"/>
        <v>0</v>
      </c>
      <c r="K473" s="178"/>
      <c r="L473" s="179"/>
      <c r="M473" s="180" t="s">
        <v>1</v>
      </c>
      <c r="N473" s="181" t="s">
        <v>37</v>
      </c>
      <c r="O473" s="58"/>
      <c r="P473" s="150">
        <f t="shared" si="21"/>
        <v>0</v>
      </c>
      <c r="Q473" s="150">
        <v>0</v>
      </c>
      <c r="R473" s="150">
        <f t="shared" si="22"/>
        <v>0</v>
      </c>
      <c r="S473" s="150">
        <v>0</v>
      </c>
      <c r="T473" s="151">
        <f t="shared" si="23"/>
        <v>0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52" t="s">
        <v>163</v>
      </c>
      <c r="AT473" s="152" t="s">
        <v>184</v>
      </c>
      <c r="AU473" s="152" t="s">
        <v>128</v>
      </c>
      <c r="AY473" s="17" t="s">
        <v>121</v>
      </c>
      <c r="BE473" s="153">
        <f t="shared" si="24"/>
        <v>0</v>
      </c>
      <c r="BF473" s="153">
        <f t="shared" si="25"/>
        <v>0</v>
      </c>
      <c r="BG473" s="153">
        <f t="shared" si="26"/>
        <v>0</v>
      </c>
      <c r="BH473" s="153">
        <f t="shared" si="27"/>
        <v>0</v>
      </c>
      <c r="BI473" s="153">
        <f t="shared" si="28"/>
        <v>0</v>
      </c>
      <c r="BJ473" s="17" t="s">
        <v>128</v>
      </c>
      <c r="BK473" s="154">
        <f t="shared" si="29"/>
        <v>0</v>
      </c>
      <c r="BL473" s="17" t="s">
        <v>127</v>
      </c>
      <c r="BM473" s="152" t="s">
        <v>936</v>
      </c>
    </row>
    <row r="474" spans="1:65" s="2" customFormat="1" ht="14.4" customHeight="1">
      <c r="A474" s="32"/>
      <c r="B474" s="140"/>
      <c r="C474" s="172" t="s">
        <v>937</v>
      </c>
      <c r="D474" s="172" t="s">
        <v>184</v>
      </c>
      <c r="E474" s="173" t="s">
        <v>938</v>
      </c>
      <c r="F474" s="174" t="s">
        <v>939</v>
      </c>
      <c r="G474" s="175" t="s">
        <v>267</v>
      </c>
      <c r="H474" s="176">
        <v>7</v>
      </c>
      <c r="I474" s="177"/>
      <c r="J474" s="176">
        <f t="shared" si="20"/>
        <v>0</v>
      </c>
      <c r="K474" s="178"/>
      <c r="L474" s="179"/>
      <c r="M474" s="180" t="s">
        <v>1</v>
      </c>
      <c r="N474" s="181" t="s">
        <v>37</v>
      </c>
      <c r="O474" s="58"/>
      <c r="P474" s="150">
        <f t="shared" si="21"/>
        <v>0</v>
      </c>
      <c r="Q474" s="150">
        <v>0</v>
      </c>
      <c r="R474" s="150">
        <f t="shared" si="22"/>
        <v>0</v>
      </c>
      <c r="S474" s="150">
        <v>0</v>
      </c>
      <c r="T474" s="151">
        <f t="shared" si="23"/>
        <v>0</v>
      </c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R474" s="152" t="s">
        <v>163</v>
      </c>
      <c r="AT474" s="152" t="s">
        <v>184</v>
      </c>
      <c r="AU474" s="152" t="s">
        <v>128</v>
      </c>
      <c r="AY474" s="17" t="s">
        <v>121</v>
      </c>
      <c r="BE474" s="153">
        <f t="shared" si="24"/>
        <v>0</v>
      </c>
      <c r="BF474" s="153">
        <f t="shared" si="25"/>
        <v>0</v>
      </c>
      <c r="BG474" s="153">
        <f t="shared" si="26"/>
        <v>0</v>
      </c>
      <c r="BH474" s="153">
        <f t="shared" si="27"/>
        <v>0</v>
      </c>
      <c r="BI474" s="153">
        <f t="shared" si="28"/>
        <v>0</v>
      </c>
      <c r="BJ474" s="17" t="s">
        <v>128</v>
      </c>
      <c r="BK474" s="154">
        <f t="shared" si="29"/>
        <v>0</v>
      </c>
      <c r="BL474" s="17" t="s">
        <v>127</v>
      </c>
      <c r="BM474" s="152" t="s">
        <v>940</v>
      </c>
    </row>
    <row r="475" spans="1:65" s="2" customFormat="1" ht="24.15" customHeight="1">
      <c r="A475" s="32"/>
      <c r="B475" s="140"/>
      <c r="C475" s="172" t="s">
        <v>941</v>
      </c>
      <c r="D475" s="172" t="s">
        <v>184</v>
      </c>
      <c r="E475" s="173" t="s">
        <v>942</v>
      </c>
      <c r="F475" s="174" t="s">
        <v>943</v>
      </c>
      <c r="G475" s="175" t="s">
        <v>267</v>
      </c>
      <c r="H475" s="176">
        <v>7</v>
      </c>
      <c r="I475" s="177"/>
      <c r="J475" s="176">
        <f t="shared" ref="J475:J487" si="30">ROUND(I475*H475,3)</f>
        <v>0</v>
      </c>
      <c r="K475" s="178"/>
      <c r="L475" s="179"/>
      <c r="M475" s="180" t="s">
        <v>1</v>
      </c>
      <c r="N475" s="181" t="s">
        <v>37</v>
      </c>
      <c r="O475" s="58"/>
      <c r="P475" s="150">
        <f t="shared" ref="P475:P487" si="31">O475*H475</f>
        <v>0</v>
      </c>
      <c r="Q475" s="150">
        <v>0</v>
      </c>
      <c r="R475" s="150">
        <f t="shared" ref="R475:R487" si="32">Q475*H475</f>
        <v>0</v>
      </c>
      <c r="S475" s="150">
        <v>0</v>
      </c>
      <c r="T475" s="151">
        <f t="shared" ref="T475:T487" si="33">S475*H475</f>
        <v>0</v>
      </c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R475" s="152" t="s">
        <v>163</v>
      </c>
      <c r="AT475" s="152" t="s">
        <v>184</v>
      </c>
      <c r="AU475" s="152" t="s">
        <v>128</v>
      </c>
      <c r="AY475" s="17" t="s">
        <v>121</v>
      </c>
      <c r="BE475" s="153">
        <f t="shared" ref="BE475:BE487" si="34">IF(N475="základná",J475,0)</f>
        <v>0</v>
      </c>
      <c r="BF475" s="153">
        <f t="shared" ref="BF475:BF487" si="35">IF(N475="znížená",J475,0)</f>
        <v>0</v>
      </c>
      <c r="BG475" s="153">
        <f t="shared" ref="BG475:BG487" si="36">IF(N475="zákl. prenesená",J475,0)</f>
        <v>0</v>
      </c>
      <c r="BH475" s="153">
        <f t="shared" ref="BH475:BH487" si="37">IF(N475="zníž. prenesená",J475,0)</f>
        <v>0</v>
      </c>
      <c r="BI475" s="153">
        <f t="shared" ref="BI475:BI487" si="38">IF(N475="nulová",J475,0)</f>
        <v>0</v>
      </c>
      <c r="BJ475" s="17" t="s">
        <v>128</v>
      </c>
      <c r="BK475" s="154">
        <f t="shared" ref="BK475:BK487" si="39">ROUND(I475*H475,3)</f>
        <v>0</v>
      </c>
      <c r="BL475" s="17" t="s">
        <v>127</v>
      </c>
      <c r="BM475" s="152" t="s">
        <v>944</v>
      </c>
    </row>
    <row r="476" spans="1:65" s="2" customFormat="1" ht="24.15" customHeight="1">
      <c r="A476" s="32"/>
      <c r="B476" s="140"/>
      <c r="C476" s="172" t="s">
        <v>945</v>
      </c>
      <c r="D476" s="172" t="s">
        <v>184</v>
      </c>
      <c r="E476" s="173" t="s">
        <v>946</v>
      </c>
      <c r="F476" s="174" t="s">
        <v>947</v>
      </c>
      <c r="G476" s="175" t="s">
        <v>153</v>
      </c>
      <c r="H476" s="176">
        <v>7</v>
      </c>
      <c r="I476" s="177"/>
      <c r="J476" s="176">
        <f t="shared" si="30"/>
        <v>0</v>
      </c>
      <c r="K476" s="178"/>
      <c r="L476" s="179"/>
      <c r="M476" s="180" t="s">
        <v>1</v>
      </c>
      <c r="N476" s="181" t="s">
        <v>37</v>
      </c>
      <c r="O476" s="58"/>
      <c r="P476" s="150">
        <f t="shared" si="31"/>
        <v>0</v>
      </c>
      <c r="Q476" s="150">
        <v>0</v>
      </c>
      <c r="R476" s="150">
        <f t="shared" si="32"/>
        <v>0</v>
      </c>
      <c r="S476" s="150">
        <v>0</v>
      </c>
      <c r="T476" s="151">
        <f t="shared" si="33"/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52" t="s">
        <v>163</v>
      </c>
      <c r="AT476" s="152" t="s">
        <v>184</v>
      </c>
      <c r="AU476" s="152" t="s">
        <v>128</v>
      </c>
      <c r="AY476" s="17" t="s">
        <v>121</v>
      </c>
      <c r="BE476" s="153">
        <f t="shared" si="34"/>
        <v>0</v>
      </c>
      <c r="BF476" s="153">
        <f t="shared" si="35"/>
        <v>0</v>
      </c>
      <c r="BG476" s="153">
        <f t="shared" si="36"/>
        <v>0</v>
      </c>
      <c r="BH476" s="153">
        <f t="shared" si="37"/>
        <v>0</v>
      </c>
      <c r="BI476" s="153">
        <f t="shared" si="38"/>
        <v>0</v>
      </c>
      <c r="BJ476" s="17" t="s">
        <v>128</v>
      </c>
      <c r="BK476" s="154">
        <f t="shared" si="39"/>
        <v>0</v>
      </c>
      <c r="BL476" s="17" t="s">
        <v>127</v>
      </c>
      <c r="BM476" s="152" t="s">
        <v>948</v>
      </c>
    </row>
    <row r="477" spans="1:65" s="2" customFormat="1" ht="14.4" customHeight="1">
      <c r="A477" s="32"/>
      <c r="B477" s="140"/>
      <c r="C477" s="172" t="s">
        <v>949</v>
      </c>
      <c r="D477" s="172" t="s">
        <v>184</v>
      </c>
      <c r="E477" s="173" t="s">
        <v>950</v>
      </c>
      <c r="F477" s="174" t="s">
        <v>951</v>
      </c>
      <c r="G477" s="175" t="s">
        <v>267</v>
      </c>
      <c r="H477" s="176">
        <v>7</v>
      </c>
      <c r="I477" s="177"/>
      <c r="J477" s="176">
        <f t="shared" si="30"/>
        <v>0</v>
      </c>
      <c r="K477" s="178"/>
      <c r="L477" s="179"/>
      <c r="M477" s="180" t="s">
        <v>1</v>
      </c>
      <c r="N477" s="181" t="s">
        <v>37</v>
      </c>
      <c r="O477" s="58"/>
      <c r="P477" s="150">
        <f t="shared" si="31"/>
        <v>0</v>
      </c>
      <c r="Q477" s="150">
        <v>0</v>
      </c>
      <c r="R477" s="150">
        <f t="shared" si="32"/>
        <v>0</v>
      </c>
      <c r="S477" s="150">
        <v>0</v>
      </c>
      <c r="T477" s="151">
        <f t="shared" si="33"/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52" t="s">
        <v>163</v>
      </c>
      <c r="AT477" s="152" t="s">
        <v>184</v>
      </c>
      <c r="AU477" s="152" t="s">
        <v>128</v>
      </c>
      <c r="AY477" s="17" t="s">
        <v>121</v>
      </c>
      <c r="BE477" s="153">
        <f t="shared" si="34"/>
        <v>0</v>
      </c>
      <c r="BF477" s="153">
        <f t="shared" si="35"/>
        <v>0</v>
      </c>
      <c r="BG477" s="153">
        <f t="shared" si="36"/>
        <v>0</v>
      </c>
      <c r="BH477" s="153">
        <f t="shared" si="37"/>
        <v>0</v>
      </c>
      <c r="BI477" s="153">
        <f t="shared" si="38"/>
        <v>0</v>
      </c>
      <c r="BJ477" s="17" t="s">
        <v>128</v>
      </c>
      <c r="BK477" s="154">
        <f t="shared" si="39"/>
        <v>0</v>
      </c>
      <c r="BL477" s="17" t="s">
        <v>127</v>
      </c>
      <c r="BM477" s="152" t="s">
        <v>952</v>
      </c>
    </row>
    <row r="478" spans="1:65" s="2" customFormat="1" ht="14.4" customHeight="1">
      <c r="A478" s="32"/>
      <c r="B478" s="140"/>
      <c r="C478" s="172" t="s">
        <v>953</v>
      </c>
      <c r="D478" s="172" t="s">
        <v>184</v>
      </c>
      <c r="E478" s="173" t="s">
        <v>954</v>
      </c>
      <c r="F478" s="174" t="s">
        <v>955</v>
      </c>
      <c r="G478" s="175" t="s">
        <v>153</v>
      </c>
      <c r="H478" s="176">
        <v>20</v>
      </c>
      <c r="I478" s="177"/>
      <c r="J478" s="176">
        <f t="shared" si="30"/>
        <v>0</v>
      </c>
      <c r="K478" s="178"/>
      <c r="L478" s="179"/>
      <c r="M478" s="180" t="s">
        <v>1</v>
      </c>
      <c r="N478" s="181" t="s">
        <v>37</v>
      </c>
      <c r="O478" s="58"/>
      <c r="P478" s="150">
        <f t="shared" si="31"/>
        <v>0</v>
      </c>
      <c r="Q478" s="150">
        <v>0</v>
      </c>
      <c r="R478" s="150">
        <f t="shared" si="32"/>
        <v>0</v>
      </c>
      <c r="S478" s="150">
        <v>0</v>
      </c>
      <c r="T478" s="151">
        <f t="shared" si="33"/>
        <v>0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152" t="s">
        <v>163</v>
      </c>
      <c r="AT478" s="152" t="s">
        <v>184</v>
      </c>
      <c r="AU478" s="152" t="s">
        <v>128</v>
      </c>
      <c r="AY478" s="17" t="s">
        <v>121</v>
      </c>
      <c r="BE478" s="153">
        <f t="shared" si="34"/>
        <v>0</v>
      </c>
      <c r="BF478" s="153">
        <f t="shared" si="35"/>
        <v>0</v>
      </c>
      <c r="BG478" s="153">
        <f t="shared" si="36"/>
        <v>0</v>
      </c>
      <c r="BH478" s="153">
        <f t="shared" si="37"/>
        <v>0</v>
      </c>
      <c r="BI478" s="153">
        <f t="shared" si="38"/>
        <v>0</v>
      </c>
      <c r="BJ478" s="17" t="s">
        <v>128</v>
      </c>
      <c r="BK478" s="154">
        <f t="shared" si="39"/>
        <v>0</v>
      </c>
      <c r="BL478" s="17" t="s">
        <v>127</v>
      </c>
      <c r="BM478" s="152" t="s">
        <v>956</v>
      </c>
    </row>
    <row r="479" spans="1:65" s="2" customFormat="1" ht="24.15" customHeight="1">
      <c r="A479" s="32"/>
      <c r="B479" s="140"/>
      <c r="C479" s="172" t="s">
        <v>957</v>
      </c>
      <c r="D479" s="172" t="s">
        <v>184</v>
      </c>
      <c r="E479" s="173" t="s">
        <v>958</v>
      </c>
      <c r="F479" s="174" t="s">
        <v>959</v>
      </c>
      <c r="G479" s="175" t="s">
        <v>260</v>
      </c>
      <c r="H479" s="176">
        <v>4.5</v>
      </c>
      <c r="I479" s="177"/>
      <c r="J479" s="176">
        <f t="shared" si="30"/>
        <v>0</v>
      </c>
      <c r="K479" s="178"/>
      <c r="L479" s="179"/>
      <c r="M479" s="180" t="s">
        <v>1</v>
      </c>
      <c r="N479" s="181" t="s">
        <v>37</v>
      </c>
      <c r="O479" s="58"/>
      <c r="P479" s="150">
        <f t="shared" si="31"/>
        <v>0</v>
      </c>
      <c r="Q479" s="150">
        <v>0</v>
      </c>
      <c r="R479" s="150">
        <f t="shared" si="32"/>
        <v>0</v>
      </c>
      <c r="S479" s="150">
        <v>0</v>
      </c>
      <c r="T479" s="151">
        <f t="shared" si="33"/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52" t="s">
        <v>163</v>
      </c>
      <c r="AT479" s="152" t="s">
        <v>184</v>
      </c>
      <c r="AU479" s="152" t="s">
        <v>128</v>
      </c>
      <c r="AY479" s="17" t="s">
        <v>121</v>
      </c>
      <c r="BE479" s="153">
        <f t="shared" si="34"/>
        <v>0</v>
      </c>
      <c r="BF479" s="153">
        <f t="shared" si="35"/>
        <v>0</v>
      </c>
      <c r="BG479" s="153">
        <f t="shared" si="36"/>
        <v>0</v>
      </c>
      <c r="BH479" s="153">
        <f t="shared" si="37"/>
        <v>0</v>
      </c>
      <c r="BI479" s="153">
        <f t="shared" si="38"/>
        <v>0</v>
      </c>
      <c r="BJ479" s="17" t="s">
        <v>128</v>
      </c>
      <c r="BK479" s="154">
        <f t="shared" si="39"/>
        <v>0</v>
      </c>
      <c r="BL479" s="17" t="s">
        <v>127</v>
      </c>
      <c r="BM479" s="152" t="s">
        <v>960</v>
      </c>
    </row>
    <row r="480" spans="1:65" s="2" customFormat="1" ht="24.15" customHeight="1">
      <c r="A480" s="32"/>
      <c r="B480" s="140"/>
      <c r="C480" s="172" t="s">
        <v>961</v>
      </c>
      <c r="D480" s="172" t="s">
        <v>184</v>
      </c>
      <c r="E480" s="173" t="s">
        <v>962</v>
      </c>
      <c r="F480" s="174" t="s">
        <v>963</v>
      </c>
      <c r="G480" s="175" t="s">
        <v>267</v>
      </c>
      <c r="H480" s="176">
        <v>2</v>
      </c>
      <c r="I480" s="177"/>
      <c r="J480" s="176">
        <f t="shared" si="30"/>
        <v>0</v>
      </c>
      <c r="K480" s="178"/>
      <c r="L480" s="179"/>
      <c r="M480" s="180" t="s">
        <v>1</v>
      </c>
      <c r="N480" s="181" t="s">
        <v>37</v>
      </c>
      <c r="O480" s="58"/>
      <c r="P480" s="150">
        <f t="shared" si="31"/>
        <v>0</v>
      </c>
      <c r="Q480" s="150">
        <v>0</v>
      </c>
      <c r="R480" s="150">
        <f t="shared" si="32"/>
        <v>0</v>
      </c>
      <c r="S480" s="150">
        <v>0</v>
      </c>
      <c r="T480" s="151">
        <f t="shared" si="33"/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52" t="s">
        <v>163</v>
      </c>
      <c r="AT480" s="152" t="s">
        <v>184</v>
      </c>
      <c r="AU480" s="152" t="s">
        <v>128</v>
      </c>
      <c r="AY480" s="17" t="s">
        <v>121</v>
      </c>
      <c r="BE480" s="153">
        <f t="shared" si="34"/>
        <v>0</v>
      </c>
      <c r="BF480" s="153">
        <f t="shared" si="35"/>
        <v>0</v>
      </c>
      <c r="BG480" s="153">
        <f t="shared" si="36"/>
        <v>0</v>
      </c>
      <c r="BH480" s="153">
        <f t="shared" si="37"/>
        <v>0</v>
      </c>
      <c r="BI480" s="153">
        <f t="shared" si="38"/>
        <v>0</v>
      </c>
      <c r="BJ480" s="17" t="s">
        <v>128</v>
      </c>
      <c r="BK480" s="154">
        <f t="shared" si="39"/>
        <v>0</v>
      </c>
      <c r="BL480" s="17" t="s">
        <v>127</v>
      </c>
      <c r="BM480" s="152" t="s">
        <v>964</v>
      </c>
    </row>
    <row r="481" spans="1:65" s="2" customFormat="1" ht="24.15" customHeight="1">
      <c r="A481" s="32"/>
      <c r="B481" s="140"/>
      <c r="C481" s="172" t="s">
        <v>965</v>
      </c>
      <c r="D481" s="172" t="s">
        <v>184</v>
      </c>
      <c r="E481" s="173" t="s">
        <v>966</v>
      </c>
      <c r="F481" s="174" t="s">
        <v>967</v>
      </c>
      <c r="G481" s="175" t="s">
        <v>267</v>
      </c>
      <c r="H481" s="176">
        <v>2</v>
      </c>
      <c r="I481" s="177"/>
      <c r="J481" s="176">
        <f t="shared" si="30"/>
        <v>0</v>
      </c>
      <c r="K481" s="178"/>
      <c r="L481" s="179"/>
      <c r="M481" s="180" t="s">
        <v>1</v>
      </c>
      <c r="N481" s="181" t="s">
        <v>37</v>
      </c>
      <c r="O481" s="58"/>
      <c r="P481" s="150">
        <f t="shared" si="31"/>
        <v>0</v>
      </c>
      <c r="Q481" s="150">
        <v>0</v>
      </c>
      <c r="R481" s="150">
        <f t="shared" si="32"/>
        <v>0</v>
      </c>
      <c r="S481" s="150">
        <v>0</v>
      </c>
      <c r="T481" s="151">
        <f t="shared" si="33"/>
        <v>0</v>
      </c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R481" s="152" t="s">
        <v>163</v>
      </c>
      <c r="AT481" s="152" t="s">
        <v>184</v>
      </c>
      <c r="AU481" s="152" t="s">
        <v>128</v>
      </c>
      <c r="AY481" s="17" t="s">
        <v>121</v>
      </c>
      <c r="BE481" s="153">
        <f t="shared" si="34"/>
        <v>0</v>
      </c>
      <c r="BF481" s="153">
        <f t="shared" si="35"/>
        <v>0</v>
      </c>
      <c r="BG481" s="153">
        <f t="shared" si="36"/>
        <v>0</v>
      </c>
      <c r="BH481" s="153">
        <f t="shared" si="37"/>
        <v>0</v>
      </c>
      <c r="BI481" s="153">
        <f t="shared" si="38"/>
        <v>0</v>
      </c>
      <c r="BJ481" s="17" t="s">
        <v>128</v>
      </c>
      <c r="BK481" s="154">
        <f t="shared" si="39"/>
        <v>0</v>
      </c>
      <c r="BL481" s="17" t="s">
        <v>127</v>
      </c>
      <c r="BM481" s="152" t="s">
        <v>968</v>
      </c>
    </row>
    <row r="482" spans="1:65" s="2" customFormat="1" ht="24.15" customHeight="1">
      <c r="A482" s="32"/>
      <c r="B482" s="140"/>
      <c r="C482" s="172" t="s">
        <v>969</v>
      </c>
      <c r="D482" s="172" t="s">
        <v>184</v>
      </c>
      <c r="E482" s="173" t="s">
        <v>970</v>
      </c>
      <c r="F482" s="174" t="s">
        <v>971</v>
      </c>
      <c r="G482" s="175" t="s">
        <v>267</v>
      </c>
      <c r="H482" s="176">
        <v>2</v>
      </c>
      <c r="I482" s="177"/>
      <c r="J482" s="176">
        <f t="shared" si="30"/>
        <v>0</v>
      </c>
      <c r="K482" s="178"/>
      <c r="L482" s="179"/>
      <c r="M482" s="180" t="s">
        <v>1</v>
      </c>
      <c r="N482" s="181" t="s">
        <v>37</v>
      </c>
      <c r="O482" s="58"/>
      <c r="P482" s="150">
        <f t="shared" si="31"/>
        <v>0</v>
      </c>
      <c r="Q482" s="150">
        <v>0</v>
      </c>
      <c r="R482" s="150">
        <f t="shared" si="32"/>
        <v>0</v>
      </c>
      <c r="S482" s="150">
        <v>0</v>
      </c>
      <c r="T482" s="151">
        <f t="shared" si="33"/>
        <v>0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152" t="s">
        <v>163</v>
      </c>
      <c r="AT482" s="152" t="s">
        <v>184</v>
      </c>
      <c r="AU482" s="152" t="s">
        <v>128</v>
      </c>
      <c r="AY482" s="17" t="s">
        <v>121</v>
      </c>
      <c r="BE482" s="153">
        <f t="shared" si="34"/>
        <v>0</v>
      </c>
      <c r="BF482" s="153">
        <f t="shared" si="35"/>
        <v>0</v>
      </c>
      <c r="BG482" s="153">
        <f t="shared" si="36"/>
        <v>0</v>
      </c>
      <c r="BH482" s="153">
        <f t="shared" si="37"/>
        <v>0</v>
      </c>
      <c r="BI482" s="153">
        <f t="shared" si="38"/>
        <v>0</v>
      </c>
      <c r="BJ482" s="17" t="s">
        <v>128</v>
      </c>
      <c r="BK482" s="154">
        <f t="shared" si="39"/>
        <v>0</v>
      </c>
      <c r="BL482" s="17" t="s">
        <v>127</v>
      </c>
      <c r="BM482" s="152" t="s">
        <v>972</v>
      </c>
    </row>
    <row r="483" spans="1:65" s="2" customFormat="1" ht="37.950000000000003" customHeight="1">
      <c r="A483" s="32"/>
      <c r="B483" s="140"/>
      <c r="C483" s="172" t="s">
        <v>973</v>
      </c>
      <c r="D483" s="172" t="s">
        <v>184</v>
      </c>
      <c r="E483" s="173" t="s">
        <v>974</v>
      </c>
      <c r="F483" s="174" t="s">
        <v>975</v>
      </c>
      <c r="G483" s="175" t="s">
        <v>153</v>
      </c>
      <c r="H483" s="176">
        <v>20</v>
      </c>
      <c r="I483" s="177"/>
      <c r="J483" s="176">
        <f t="shared" si="30"/>
        <v>0</v>
      </c>
      <c r="K483" s="178"/>
      <c r="L483" s="179"/>
      <c r="M483" s="180" t="s">
        <v>1</v>
      </c>
      <c r="N483" s="181" t="s">
        <v>37</v>
      </c>
      <c r="O483" s="58"/>
      <c r="P483" s="150">
        <f t="shared" si="31"/>
        <v>0</v>
      </c>
      <c r="Q483" s="150">
        <v>0</v>
      </c>
      <c r="R483" s="150">
        <f t="shared" si="32"/>
        <v>0</v>
      </c>
      <c r="S483" s="150">
        <v>0</v>
      </c>
      <c r="T483" s="151">
        <f t="shared" si="33"/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52" t="s">
        <v>163</v>
      </c>
      <c r="AT483" s="152" t="s">
        <v>184</v>
      </c>
      <c r="AU483" s="152" t="s">
        <v>128</v>
      </c>
      <c r="AY483" s="17" t="s">
        <v>121</v>
      </c>
      <c r="BE483" s="153">
        <f t="shared" si="34"/>
        <v>0</v>
      </c>
      <c r="BF483" s="153">
        <f t="shared" si="35"/>
        <v>0</v>
      </c>
      <c r="BG483" s="153">
        <f t="shared" si="36"/>
        <v>0</v>
      </c>
      <c r="BH483" s="153">
        <f t="shared" si="37"/>
        <v>0</v>
      </c>
      <c r="BI483" s="153">
        <f t="shared" si="38"/>
        <v>0</v>
      </c>
      <c r="BJ483" s="17" t="s">
        <v>128</v>
      </c>
      <c r="BK483" s="154">
        <f t="shared" si="39"/>
        <v>0</v>
      </c>
      <c r="BL483" s="17" t="s">
        <v>127</v>
      </c>
      <c r="BM483" s="152" t="s">
        <v>976</v>
      </c>
    </row>
    <row r="484" spans="1:65" s="2" customFormat="1" ht="24.15" customHeight="1">
      <c r="A484" s="32"/>
      <c r="B484" s="140"/>
      <c r="C484" s="172" t="s">
        <v>977</v>
      </c>
      <c r="D484" s="172" t="s">
        <v>184</v>
      </c>
      <c r="E484" s="173" t="s">
        <v>978</v>
      </c>
      <c r="F484" s="174" t="s">
        <v>979</v>
      </c>
      <c r="G484" s="175" t="s">
        <v>153</v>
      </c>
      <c r="H484" s="176">
        <v>216</v>
      </c>
      <c r="I484" s="177"/>
      <c r="J484" s="176">
        <f t="shared" si="30"/>
        <v>0</v>
      </c>
      <c r="K484" s="178"/>
      <c r="L484" s="179"/>
      <c r="M484" s="180" t="s">
        <v>1</v>
      </c>
      <c r="N484" s="181" t="s">
        <v>37</v>
      </c>
      <c r="O484" s="58"/>
      <c r="P484" s="150">
        <f t="shared" si="31"/>
        <v>0</v>
      </c>
      <c r="Q484" s="150">
        <v>0</v>
      </c>
      <c r="R484" s="150">
        <f t="shared" si="32"/>
        <v>0</v>
      </c>
      <c r="S484" s="150">
        <v>0</v>
      </c>
      <c r="T484" s="151">
        <f t="shared" si="33"/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52" t="s">
        <v>163</v>
      </c>
      <c r="AT484" s="152" t="s">
        <v>184</v>
      </c>
      <c r="AU484" s="152" t="s">
        <v>128</v>
      </c>
      <c r="AY484" s="17" t="s">
        <v>121</v>
      </c>
      <c r="BE484" s="153">
        <f t="shared" si="34"/>
        <v>0</v>
      </c>
      <c r="BF484" s="153">
        <f t="shared" si="35"/>
        <v>0</v>
      </c>
      <c r="BG484" s="153">
        <f t="shared" si="36"/>
        <v>0</v>
      </c>
      <c r="BH484" s="153">
        <f t="shared" si="37"/>
        <v>0</v>
      </c>
      <c r="BI484" s="153">
        <f t="shared" si="38"/>
        <v>0</v>
      </c>
      <c r="BJ484" s="17" t="s">
        <v>128</v>
      </c>
      <c r="BK484" s="154">
        <f t="shared" si="39"/>
        <v>0</v>
      </c>
      <c r="BL484" s="17" t="s">
        <v>127</v>
      </c>
      <c r="BM484" s="152" t="s">
        <v>980</v>
      </c>
    </row>
    <row r="485" spans="1:65" s="2" customFormat="1" ht="24.15" customHeight="1">
      <c r="A485" s="32"/>
      <c r="B485" s="140"/>
      <c r="C485" s="172" t="s">
        <v>981</v>
      </c>
      <c r="D485" s="172" t="s">
        <v>184</v>
      </c>
      <c r="E485" s="173" t="s">
        <v>982</v>
      </c>
      <c r="F485" s="174" t="s">
        <v>983</v>
      </c>
      <c r="G485" s="175" t="s">
        <v>153</v>
      </c>
      <c r="H485" s="176">
        <v>216</v>
      </c>
      <c r="I485" s="177"/>
      <c r="J485" s="176">
        <f t="shared" si="30"/>
        <v>0</v>
      </c>
      <c r="K485" s="178"/>
      <c r="L485" s="179"/>
      <c r="M485" s="180" t="s">
        <v>1</v>
      </c>
      <c r="N485" s="181" t="s">
        <v>37</v>
      </c>
      <c r="O485" s="58"/>
      <c r="P485" s="150">
        <f t="shared" si="31"/>
        <v>0</v>
      </c>
      <c r="Q485" s="150">
        <v>0</v>
      </c>
      <c r="R485" s="150">
        <f t="shared" si="32"/>
        <v>0</v>
      </c>
      <c r="S485" s="150">
        <v>0</v>
      </c>
      <c r="T485" s="151">
        <f t="shared" si="33"/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52" t="s">
        <v>163</v>
      </c>
      <c r="AT485" s="152" t="s">
        <v>184</v>
      </c>
      <c r="AU485" s="152" t="s">
        <v>128</v>
      </c>
      <c r="AY485" s="17" t="s">
        <v>121</v>
      </c>
      <c r="BE485" s="153">
        <f t="shared" si="34"/>
        <v>0</v>
      </c>
      <c r="BF485" s="153">
        <f t="shared" si="35"/>
        <v>0</v>
      </c>
      <c r="BG485" s="153">
        <f t="shared" si="36"/>
        <v>0</v>
      </c>
      <c r="BH485" s="153">
        <f t="shared" si="37"/>
        <v>0</v>
      </c>
      <c r="BI485" s="153">
        <f t="shared" si="38"/>
        <v>0</v>
      </c>
      <c r="BJ485" s="17" t="s">
        <v>128</v>
      </c>
      <c r="BK485" s="154">
        <f t="shared" si="39"/>
        <v>0</v>
      </c>
      <c r="BL485" s="17" t="s">
        <v>127</v>
      </c>
      <c r="BM485" s="152" t="s">
        <v>984</v>
      </c>
    </row>
    <row r="486" spans="1:65" s="2" customFormat="1" ht="14.4" customHeight="1">
      <c r="A486" s="32"/>
      <c r="B486" s="140"/>
      <c r="C486" s="172" t="s">
        <v>985</v>
      </c>
      <c r="D486" s="172" t="s">
        <v>184</v>
      </c>
      <c r="E486" s="173" t="s">
        <v>986</v>
      </c>
      <c r="F486" s="174" t="s">
        <v>987</v>
      </c>
      <c r="G486" s="175" t="s">
        <v>153</v>
      </c>
      <c r="H486" s="176">
        <v>216</v>
      </c>
      <c r="I486" s="177"/>
      <c r="J486" s="176">
        <f t="shared" si="30"/>
        <v>0</v>
      </c>
      <c r="K486" s="178"/>
      <c r="L486" s="179"/>
      <c r="M486" s="180" t="s">
        <v>1</v>
      </c>
      <c r="N486" s="181" t="s">
        <v>37</v>
      </c>
      <c r="O486" s="58"/>
      <c r="P486" s="150">
        <f t="shared" si="31"/>
        <v>0</v>
      </c>
      <c r="Q486" s="150">
        <v>0</v>
      </c>
      <c r="R486" s="150">
        <f t="shared" si="32"/>
        <v>0</v>
      </c>
      <c r="S486" s="150">
        <v>0</v>
      </c>
      <c r="T486" s="151">
        <f t="shared" si="33"/>
        <v>0</v>
      </c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R486" s="152" t="s">
        <v>163</v>
      </c>
      <c r="AT486" s="152" t="s">
        <v>184</v>
      </c>
      <c r="AU486" s="152" t="s">
        <v>128</v>
      </c>
      <c r="AY486" s="17" t="s">
        <v>121</v>
      </c>
      <c r="BE486" s="153">
        <f t="shared" si="34"/>
        <v>0</v>
      </c>
      <c r="BF486" s="153">
        <f t="shared" si="35"/>
        <v>0</v>
      </c>
      <c r="BG486" s="153">
        <f t="shared" si="36"/>
        <v>0</v>
      </c>
      <c r="BH486" s="153">
        <f t="shared" si="37"/>
        <v>0</v>
      </c>
      <c r="BI486" s="153">
        <f t="shared" si="38"/>
        <v>0</v>
      </c>
      <c r="BJ486" s="17" t="s">
        <v>128</v>
      </c>
      <c r="BK486" s="154">
        <f t="shared" si="39"/>
        <v>0</v>
      </c>
      <c r="BL486" s="17" t="s">
        <v>127</v>
      </c>
      <c r="BM486" s="152" t="s">
        <v>988</v>
      </c>
    </row>
    <row r="487" spans="1:65" s="2" customFormat="1" ht="24.15" customHeight="1">
      <c r="A487" s="32"/>
      <c r="B487" s="140"/>
      <c r="C487" s="172" t="s">
        <v>989</v>
      </c>
      <c r="D487" s="172" t="s">
        <v>184</v>
      </c>
      <c r="E487" s="173" t="s">
        <v>990</v>
      </c>
      <c r="F487" s="174" t="s">
        <v>991</v>
      </c>
      <c r="G487" s="175" t="s">
        <v>126</v>
      </c>
      <c r="H487" s="176">
        <v>216</v>
      </c>
      <c r="I487" s="177"/>
      <c r="J487" s="176">
        <f t="shared" si="30"/>
        <v>0</v>
      </c>
      <c r="K487" s="178"/>
      <c r="L487" s="179"/>
      <c r="M487" s="180" t="s">
        <v>1</v>
      </c>
      <c r="N487" s="181" t="s">
        <v>37</v>
      </c>
      <c r="O487" s="58"/>
      <c r="P487" s="150">
        <f t="shared" si="31"/>
        <v>0</v>
      </c>
      <c r="Q487" s="150">
        <v>0</v>
      </c>
      <c r="R487" s="150">
        <f t="shared" si="32"/>
        <v>0</v>
      </c>
      <c r="S487" s="150">
        <v>0</v>
      </c>
      <c r="T487" s="151">
        <f t="shared" si="33"/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52" t="s">
        <v>163</v>
      </c>
      <c r="AT487" s="152" t="s">
        <v>184</v>
      </c>
      <c r="AU487" s="152" t="s">
        <v>128</v>
      </c>
      <c r="AY487" s="17" t="s">
        <v>121</v>
      </c>
      <c r="BE487" s="153">
        <f t="shared" si="34"/>
        <v>0</v>
      </c>
      <c r="BF487" s="153">
        <f t="shared" si="35"/>
        <v>0</v>
      </c>
      <c r="BG487" s="153">
        <f t="shared" si="36"/>
        <v>0</v>
      </c>
      <c r="BH487" s="153">
        <f t="shared" si="37"/>
        <v>0</v>
      </c>
      <c r="BI487" s="153">
        <f t="shared" si="38"/>
        <v>0</v>
      </c>
      <c r="BJ487" s="17" t="s">
        <v>128</v>
      </c>
      <c r="BK487" s="154">
        <f t="shared" si="39"/>
        <v>0</v>
      </c>
      <c r="BL487" s="17" t="s">
        <v>127</v>
      </c>
      <c r="BM487" s="152" t="s">
        <v>992</v>
      </c>
    </row>
    <row r="488" spans="1:65" s="12" customFormat="1" ht="22.95" customHeight="1">
      <c r="B488" s="127"/>
      <c r="D488" s="128" t="s">
        <v>70</v>
      </c>
      <c r="E488" s="138" t="s">
        <v>993</v>
      </c>
      <c r="F488" s="138" t="s">
        <v>994</v>
      </c>
      <c r="I488" s="130"/>
      <c r="J488" s="139">
        <f>BK488</f>
        <v>0</v>
      </c>
      <c r="L488" s="127"/>
      <c r="M488" s="132"/>
      <c r="N488" s="133"/>
      <c r="O488" s="133"/>
      <c r="P488" s="134">
        <f>SUM(P489:P505)</f>
        <v>0</v>
      </c>
      <c r="Q488" s="133"/>
      <c r="R488" s="134">
        <f>SUM(R489:R505)</f>
        <v>0</v>
      </c>
      <c r="S488" s="133"/>
      <c r="T488" s="135">
        <f>SUM(T489:T505)</f>
        <v>0</v>
      </c>
      <c r="AR488" s="128" t="s">
        <v>127</v>
      </c>
      <c r="AT488" s="136" t="s">
        <v>70</v>
      </c>
      <c r="AU488" s="136" t="s">
        <v>78</v>
      </c>
      <c r="AY488" s="128" t="s">
        <v>121</v>
      </c>
      <c r="BK488" s="137">
        <f>SUM(BK489:BK505)</f>
        <v>0</v>
      </c>
    </row>
    <row r="489" spans="1:65" s="2" customFormat="1" ht="37.950000000000003" customHeight="1">
      <c r="A489" s="32"/>
      <c r="B489" s="140"/>
      <c r="C489" s="172" t="s">
        <v>995</v>
      </c>
      <c r="D489" s="172" t="s">
        <v>184</v>
      </c>
      <c r="E489" s="173" t="s">
        <v>996</v>
      </c>
      <c r="F489" s="174" t="s">
        <v>997</v>
      </c>
      <c r="G489" s="175" t="s">
        <v>690</v>
      </c>
      <c r="H489" s="176">
        <v>17</v>
      </c>
      <c r="I489" s="177"/>
      <c r="J489" s="176">
        <f t="shared" ref="J489:J505" si="40">ROUND(I489*H489,3)</f>
        <v>0</v>
      </c>
      <c r="K489" s="178"/>
      <c r="L489" s="179"/>
      <c r="M489" s="180" t="s">
        <v>1</v>
      </c>
      <c r="N489" s="181" t="s">
        <v>37</v>
      </c>
      <c r="O489" s="58"/>
      <c r="P489" s="150">
        <f t="shared" ref="P489:P505" si="41">O489*H489</f>
        <v>0</v>
      </c>
      <c r="Q489" s="150">
        <v>0</v>
      </c>
      <c r="R489" s="150">
        <f t="shared" ref="R489:R505" si="42">Q489*H489</f>
        <v>0</v>
      </c>
      <c r="S489" s="150">
        <v>0</v>
      </c>
      <c r="T489" s="151">
        <f t="shared" ref="T489:T505" si="43">S489*H489</f>
        <v>0</v>
      </c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R489" s="152" t="s">
        <v>163</v>
      </c>
      <c r="AT489" s="152" t="s">
        <v>184</v>
      </c>
      <c r="AU489" s="152" t="s">
        <v>128</v>
      </c>
      <c r="AY489" s="17" t="s">
        <v>121</v>
      </c>
      <c r="BE489" s="153">
        <f t="shared" ref="BE489:BE505" si="44">IF(N489="základná",J489,0)</f>
        <v>0</v>
      </c>
      <c r="BF489" s="153">
        <f t="shared" ref="BF489:BF505" si="45">IF(N489="znížená",J489,0)</f>
        <v>0</v>
      </c>
      <c r="BG489" s="153">
        <f t="shared" ref="BG489:BG505" si="46">IF(N489="zákl. prenesená",J489,0)</f>
        <v>0</v>
      </c>
      <c r="BH489" s="153">
        <f t="shared" ref="BH489:BH505" si="47">IF(N489="zníž. prenesená",J489,0)</f>
        <v>0</v>
      </c>
      <c r="BI489" s="153">
        <f t="shared" ref="BI489:BI505" si="48">IF(N489="nulová",J489,0)</f>
        <v>0</v>
      </c>
      <c r="BJ489" s="17" t="s">
        <v>128</v>
      </c>
      <c r="BK489" s="154">
        <f t="shared" ref="BK489:BK505" si="49">ROUND(I489*H489,3)</f>
        <v>0</v>
      </c>
      <c r="BL489" s="17" t="s">
        <v>127</v>
      </c>
      <c r="BM489" s="152" t="s">
        <v>998</v>
      </c>
    </row>
    <row r="490" spans="1:65" s="2" customFormat="1" ht="24.15" customHeight="1">
      <c r="A490" s="32"/>
      <c r="B490" s="140"/>
      <c r="C490" s="172" t="s">
        <v>999</v>
      </c>
      <c r="D490" s="172" t="s">
        <v>184</v>
      </c>
      <c r="E490" s="173" t="s">
        <v>693</v>
      </c>
      <c r="F490" s="174" t="s">
        <v>694</v>
      </c>
      <c r="G490" s="175" t="s">
        <v>690</v>
      </c>
      <c r="H490" s="176">
        <v>25</v>
      </c>
      <c r="I490" s="177"/>
      <c r="J490" s="176">
        <f t="shared" si="40"/>
        <v>0</v>
      </c>
      <c r="K490" s="178"/>
      <c r="L490" s="179"/>
      <c r="M490" s="180" t="s">
        <v>1</v>
      </c>
      <c r="N490" s="181" t="s">
        <v>37</v>
      </c>
      <c r="O490" s="58"/>
      <c r="P490" s="150">
        <f t="shared" si="41"/>
        <v>0</v>
      </c>
      <c r="Q490" s="150">
        <v>0</v>
      </c>
      <c r="R490" s="150">
        <f t="shared" si="42"/>
        <v>0</v>
      </c>
      <c r="S490" s="150">
        <v>0</v>
      </c>
      <c r="T490" s="151">
        <f t="shared" si="43"/>
        <v>0</v>
      </c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R490" s="152" t="s">
        <v>163</v>
      </c>
      <c r="AT490" s="152" t="s">
        <v>184</v>
      </c>
      <c r="AU490" s="152" t="s">
        <v>128</v>
      </c>
      <c r="AY490" s="17" t="s">
        <v>121</v>
      </c>
      <c r="BE490" s="153">
        <f t="shared" si="44"/>
        <v>0</v>
      </c>
      <c r="BF490" s="153">
        <f t="shared" si="45"/>
        <v>0</v>
      </c>
      <c r="BG490" s="153">
        <f t="shared" si="46"/>
        <v>0</v>
      </c>
      <c r="BH490" s="153">
        <f t="shared" si="47"/>
        <v>0</v>
      </c>
      <c r="BI490" s="153">
        <f t="shared" si="48"/>
        <v>0</v>
      </c>
      <c r="BJ490" s="17" t="s">
        <v>128</v>
      </c>
      <c r="BK490" s="154">
        <f t="shared" si="49"/>
        <v>0</v>
      </c>
      <c r="BL490" s="17" t="s">
        <v>127</v>
      </c>
      <c r="BM490" s="152" t="s">
        <v>1000</v>
      </c>
    </row>
    <row r="491" spans="1:65" s="2" customFormat="1" ht="37.950000000000003" customHeight="1">
      <c r="A491" s="32"/>
      <c r="B491" s="140"/>
      <c r="C491" s="172" t="s">
        <v>1001</v>
      </c>
      <c r="D491" s="172" t="s">
        <v>184</v>
      </c>
      <c r="E491" s="173" t="s">
        <v>697</v>
      </c>
      <c r="F491" s="174" t="s">
        <v>698</v>
      </c>
      <c r="G491" s="175" t="s">
        <v>690</v>
      </c>
      <c r="H491" s="176">
        <v>24</v>
      </c>
      <c r="I491" s="177"/>
      <c r="J491" s="176">
        <f t="shared" si="40"/>
        <v>0</v>
      </c>
      <c r="K491" s="178"/>
      <c r="L491" s="179"/>
      <c r="M491" s="180" t="s">
        <v>1</v>
      </c>
      <c r="N491" s="181" t="s">
        <v>37</v>
      </c>
      <c r="O491" s="58"/>
      <c r="P491" s="150">
        <f t="shared" si="41"/>
        <v>0</v>
      </c>
      <c r="Q491" s="150">
        <v>0</v>
      </c>
      <c r="R491" s="150">
        <f t="shared" si="42"/>
        <v>0</v>
      </c>
      <c r="S491" s="150">
        <v>0</v>
      </c>
      <c r="T491" s="151">
        <f t="shared" si="43"/>
        <v>0</v>
      </c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R491" s="152" t="s">
        <v>163</v>
      </c>
      <c r="AT491" s="152" t="s">
        <v>184</v>
      </c>
      <c r="AU491" s="152" t="s">
        <v>128</v>
      </c>
      <c r="AY491" s="17" t="s">
        <v>121</v>
      </c>
      <c r="BE491" s="153">
        <f t="shared" si="44"/>
        <v>0</v>
      </c>
      <c r="BF491" s="153">
        <f t="shared" si="45"/>
        <v>0</v>
      </c>
      <c r="BG491" s="153">
        <f t="shared" si="46"/>
        <v>0</v>
      </c>
      <c r="BH491" s="153">
        <f t="shared" si="47"/>
        <v>0</v>
      </c>
      <c r="BI491" s="153">
        <f t="shared" si="48"/>
        <v>0</v>
      </c>
      <c r="BJ491" s="17" t="s">
        <v>128</v>
      </c>
      <c r="BK491" s="154">
        <f t="shared" si="49"/>
        <v>0</v>
      </c>
      <c r="BL491" s="17" t="s">
        <v>127</v>
      </c>
      <c r="BM491" s="152" t="s">
        <v>1002</v>
      </c>
    </row>
    <row r="492" spans="1:65" s="2" customFormat="1" ht="24.15" customHeight="1">
      <c r="A492" s="32"/>
      <c r="B492" s="140"/>
      <c r="C492" s="172" t="s">
        <v>1003</v>
      </c>
      <c r="D492" s="172" t="s">
        <v>184</v>
      </c>
      <c r="E492" s="173" t="s">
        <v>1004</v>
      </c>
      <c r="F492" s="174" t="s">
        <v>1005</v>
      </c>
      <c r="G492" s="175" t="s">
        <v>690</v>
      </c>
      <c r="H492" s="176">
        <v>24</v>
      </c>
      <c r="I492" s="177"/>
      <c r="J492" s="176">
        <f t="shared" si="40"/>
        <v>0</v>
      </c>
      <c r="K492" s="178"/>
      <c r="L492" s="179"/>
      <c r="M492" s="180" t="s">
        <v>1</v>
      </c>
      <c r="N492" s="181" t="s">
        <v>37</v>
      </c>
      <c r="O492" s="58"/>
      <c r="P492" s="150">
        <f t="shared" si="41"/>
        <v>0</v>
      </c>
      <c r="Q492" s="150">
        <v>0</v>
      </c>
      <c r="R492" s="150">
        <f t="shared" si="42"/>
        <v>0</v>
      </c>
      <c r="S492" s="150">
        <v>0</v>
      </c>
      <c r="T492" s="151">
        <f t="shared" si="43"/>
        <v>0</v>
      </c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R492" s="152" t="s">
        <v>163</v>
      </c>
      <c r="AT492" s="152" t="s">
        <v>184</v>
      </c>
      <c r="AU492" s="152" t="s">
        <v>128</v>
      </c>
      <c r="AY492" s="17" t="s">
        <v>121</v>
      </c>
      <c r="BE492" s="153">
        <f t="shared" si="44"/>
        <v>0</v>
      </c>
      <c r="BF492" s="153">
        <f t="shared" si="45"/>
        <v>0</v>
      </c>
      <c r="BG492" s="153">
        <f t="shared" si="46"/>
        <v>0</v>
      </c>
      <c r="BH492" s="153">
        <f t="shared" si="47"/>
        <v>0</v>
      </c>
      <c r="BI492" s="153">
        <f t="shared" si="48"/>
        <v>0</v>
      </c>
      <c r="BJ492" s="17" t="s">
        <v>128</v>
      </c>
      <c r="BK492" s="154">
        <f t="shared" si="49"/>
        <v>0</v>
      </c>
      <c r="BL492" s="17" t="s">
        <v>127</v>
      </c>
      <c r="BM492" s="152" t="s">
        <v>1006</v>
      </c>
    </row>
    <row r="493" spans="1:65" s="2" customFormat="1" ht="24.15" customHeight="1">
      <c r="A493" s="32"/>
      <c r="B493" s="140"/>
      <c r="C493" s="172" t="s">
        <v>1007</v>
      </c>
      <c r="D493" s="172" t="s">
        <v>184</v>
      </c>
      <c r="E493" s="173" t="s">
        <v>1008</v>
      </c>
      <c r="F493" s="174" t="s">
        <v>1009</v>
      </c>
      <c r="G493" s="175" t="s">
        <v>153</v>
      </c>
      <c r="H493" s="176">
        <v>180</v>
      </c>
      <c r="I493" s="177"/>
      <c r="J493" s="176">
        <f t="shared" si="40"/>
        <v>0</v>
      </c>
      <c r="K493" s="178"/>
      <c r="L493" s="179"/>
      <c r="M493" s="180" t="s">
        <v>1</v>
      </c>
      <c r="N493" s="181" t="s">
        <v>37</v>
      </c>
      <c r="O493" s="58"/>
      <c r="P493" s="150">
        <f t="shared" si="41"/>
        <v>0</v>
      </c>
      <c r="Q493" s="150">
        <v>0</v>
      </c>
      <c r="R493" s="150">
        <f t="shared" si="42"/>
        <v>0</v>
      </c>
      <c r="S493" s="150">
        <v>0</v>
      </c>
      <c r="T493" s="151">
        <f t="shared" si="43"/>
        <v>0</v>
      </c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R493" s="152" t="s">
        <v>163</v>
      </c>
      <c r="AT493" s="152" t="s">
        <v>184</v>
      </c>
      <c r="AU493" s="152" t="s">
        <v>128</v>
      </c>
      <c r="AY493" s="17" t="s">
        <v>121</v>
      </c>
      <c r="BE493" s="153">
        <f t="shared" si="44"/>
        <v>0</v>
      </c>
      <c r="BF493" s="153">
        <f t="shared" si="45"/>
        <v>0</v>
      </c>
      <c r="BG493" s="153">
        <f t="shared" si="46"/>
        <v>0</v>
      </c>
      <c r="BH493" s="153">
        <f t="shared" si="47"/>
        <v>0</v>
      </c>
      <c r="BI493" s="153">
        <f t="shared" si="48"/>
        <v>0</v>
      </c>
      <c r="BJ493" s="17" t="s">
        <v>128</v>
      </c>
      <c r="BK493" s="154">
        <f t="shared" si="49"/>
        <v>0</v>
      </c>
      <c r="BL493" s="17" t="s">
        <v>127</v>
      </c>
      <c r="BM493" s="152" t="s">
        <v>1010</v>
      </c>
    </row>
    <row r="494" spans="1:65" s="2" customFormat="1" ht="24.15" customHeight="1">
      <c r="A494" s="32"/>
      <c r="B494" s="140"/>
      <c r="C494" s="172" t="s">
        <v>1011</v>
      </c>
      <c r="D494" s="172" t="s">
        <v>184</v>
      </c>
      <c r="E494" s="173" t="s">
        <v>1012</v>
      </c>
      <c r="F494" s="174" t="s">
        <v>1013</v>
      </c>
      <c r="G494" s="175" t="s">
        <v>267</v>
      </c>
      <c r="H494" s="176">
        <v>360</v>
      </c>
      <c r="I494" s="177"/>
      <c r="J494" s="176">
        <f t="shared" si="40"/>
        <v>0</v>
      </c>
      <c r="K494" s="178"/>
      <c r="L494" s="179"/>
      <c r="M494" s="180" t="s">
        <v>1</v>
      </c>
      <c r="N494" s="181" t="s">
        <v>37</v>
      </c>
      <c r="O494" s="58"/>
      <c r="P494" s="150">
        <f t="shared" si="41"/>
        <v>0</v>
      </c>
      <c r="Q494" s="150">
        <v>0</v>
      </c>
      <c r="R494" s="150">
        <f t="shared" si="42"/>
        <v>0</v>
      </c>
      <c r="S494" s="150">
        <v>0</v>
      </c>
      <c r="T494" s="151">
        <f t="shared" si="43"/>
        <v>0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152" t="s">
        <v>163</v>
      </c>
      <c r="AT494" s="152" t="s">
        <v>184</v>
      </c>
      <c r="AU494" s="152" t="s">
        <v>128</v>
      </c>
      <c r="AY494" s="17" t="s">
        <v>121</v>
      </c>
      <c r="BE494" s="153">
        <f t="shared" si="44"/>
        <v>0</v>
      </c>
      <c r="BF494" s="153">
        <f t="shared" si="45"/>
        <v>0</v>
      </c>
      <c r="BG494" s="153">
        <f t="shared" si="46"/>
        <v>0</v>
      </c>
      <c r="BH494" s="153">
        <f t="shared" si="47"/>
        <v>0</v>
      </c>
      <c r="BI494" s="153">
        <f t="shared" si="48"/>
        <v>0</v>
      </c>
      <c r="BJ494" s="17" t="s">
        <v>128</v>
      </c>
      <c r="BK494" s="154">
        <f t="shared" si="49"/>
        <v>0</v>
      </c>
      <c r="BL494" s="17" t="s">
        <v>127</v>
      </c>
      <c r="BM494" s="152" t="s">
        <v>1014</v>
      </c>
    </row>
    <row r="495" spans="1:65" s="2" customFormat="1" ht="24.15" customHeight="1">
      <c r="A495" s="32"/>
      <c r="B495" s="140"/>
      <c r="C495" s="172" t="s">
        <v>1015</v>
      </c>
      <c r="D495" s="172" t="s">
        <v>184</v>
      </c>
      <c r="E495" s="173" t="s">
        <v>1016</v>
      </c>
      <c r="F495" s="174" t="s">
        <v>710</v>
      </c>
      <c r="G495" s="175" t="s">
        <v>153</v>
      </c>
      <c r="H495" s="176">
        <v>360</v>
      </c>
      <c r="I495" s="177"/>
      <c r="J495" s="176">
        <f t="shared" si="40"/>
        <v>0</v>
      </c>
      <c r="K495" s="178"/>
      <c r="L495" s="179"/>
      <c r="M495" s="180" t="s">
        <v>1</v>
      </c>
      <c r="N495" s="181" t="s">
        <v>37</v>
      </c>
      <c r="O495" s="58"/>
      <c r="P495" s="150">
        <f t="shared" si="41"/>
        <v>0</v>
      </c>
      <c r="Q495" s="150">
        <v>0</v>
      </c>
      <c r="R495" s="150">
        <f t="shared" si="42"/>
        <v>0</v>
      </c>
      <c r="S495" s="150">
        <v>0</v>
      </c>
      <c r="T495" s="151">
        <f t="shared" si="43"/>
        <v>0</v>
      </c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R495" s="152" t="s">
        <v>163</v>
      </c>
      <c r="AT495" s="152" t="s">
        <v>184</v>
      </c>
      <c r="AU495" s="152" t="s">
        <v>128</v>
      </c>
      <c r="AY495" s="17" t="s">
        <v>121</v>
      </c>
      <c r="BE495" s="153">
        <f t="shared" si="44"/>
        <v>0</v>
      </c>
      <c r="BF495" s="153">
        <f t="shared" si="45"/>
        <v>0</v>
      </c>
      <c r="BG495" s="153">
        <f t="shared" si="46"/>
        <v>0</v>
      </c>
      <c r="BH495" s="153">
        <f t="shared" si="47"/>
        <v>0</v>
      </c>
      <c r="BI495" s="153">
        <f t="shared" si="48"/>
        <v>0</v>
      </c>
      <c r="BJ495" s="17" t="s">
        <v>128</v>
      </c>
      <c r="BK495" s="154">
        <f t="shared" si="49"/>
        <v>0</v>
      </c>
      <c r="BL495" s="17" t="s">
        <v>127</v>
      </c>
      <c r="BM495" s="152" t="s">
        <v>1017</v>
      </c>
    </row>
    <row r="496" spans="1:65" s="2" customFormat="1" ht="24.15" customHeight="1">
      <c r="A496" s="32"/>
      <c r="B496" s="140"/>
      <c r="C496" s="172" t="s">
        <v>1018</v>
      </c>
      <c r="D496" s="172" t="s">
        <v>184</v>
      </c>
      <c r="E496" s="173" t="s">
        <v>978</v>
      </c>
      <c r="F496" s="174" t="s">
        <v>979</v>
      </c>
      <c r="G496" s="175" t="s">
        <v>153</v>
      </c>
      <c r="H496" s="176">
        <v>360</v>
      </c>
      <c r="I496" s="177"/>
      <c r="J496" s="176">
        <f t="shared" si="40"/>
        <v>0</v>
      </c>
      <c r="K496" s="178"/>
      <c r="L496" s="179"/>
      <c r="M496" s="180" t="s">
        <v>1</v>
      </c>
      <c r="N496" s="181" t="s">
        <v>37</v>
      </c>
      <c r="O496" s="58"/>
      <c r="P496" s="150">
        <f t="shared" si="41"/>
        <v>0</v>
      </c>
      <c r="Q496" s="150">
        <v>0</v>
      </c>
      <c r="R496" s="150">
        <f t="shared" si="42"/>
        <v>0</v>
      </c>
      <c r="S496" s="150">
        <v>0</v>
      </c>
      <c r="T496" s="151">
        <f t="shared" si="43"/>
        <v>0</v>
      </c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R496" s="152" t="s">
        <v>163</v>
      </c>
      <c r="AT496" s="152" t="s">
        <v>184</v>
      </c>
      <c r="AU496" s="152" t="s">
        <v>128</v>
      </c>
      <c r="AY496" s="17" t="s">
        <v>121</v>
      </c>
      <c r="BE496" s="153">
        <f t="shared" si="44"/>
        <v>0</v>
      </c>
      <c r="BF496" s="153">
        <f t="shared" si="45"/>
        <v>0</v>
      </c>
      <c r="BG496" s="153">
        <f t="shared" si="46"/>
        <v>0</v>
      </c>
      <c r="BH496" s="153">
        <f t="shared" si="47"/>
        <v>0</v>
      </c>
      <c r="BI496" s="153">
        <f t="shared" si="48"/>
        <v>0</v>
      </c>
      <c r="BJ496" s="17" t="s">
        <v>128</v>
      </c>
      <c r="BK496" s="154">
        <f t="shared" si="49"/>
        <v>0</v>
      </c>
      <c r="BL496" s="17" t="s">
        <v>127</v>
      </c>
      <c r="BM496" s="152" t="s">
        <v>1019</v>
      </c>
    </row>
    <row r="497" spans="1:65" s="2" customFormat="1" ht="14.4" customHeight="1">
      <c r="A497" s="32"/>
      <c r="B497" s="140"/>
      <c r="C497" s="172" t="s">
        <v>1020</v>
      </c>
      <c r="D497" s="172" t="s">
        <v>184</v>
      </c>
      <c r="E497" s="173" t="s">
        <v>1021</v>
      </c>
      <c r="F497" s="174" t="s">
        <v>1022</v>
      </c>
      <c r="G497" s="175" t="s">
        <v>380</v>
      </c>
      <c r="H497" s="176">
        <v>1.31</v>
      </c>
      <c r="I497" s="177"/>
      <c r="J497" s="176">
        <f t="shared" si="40"/>
        <v>0</v>
      </c>
      <c r="K497" s="178"/>
      <c r="L497" s="179"/>
      <c r="M497" s="180" t="s">
        <v>1</v>
      </c>
      <c r="N497" s="181" t="s">
        <v>37</v>
      </c>
      <c r="O497" s="58"/>
      <c r="P497" s="150">
        <f t="shared" si="41"/>
        <v>0</v>
      </c>
      <c r="Q497" s="150">
        <v>0</v>
      </c>
      <c r="R497" s="150">
        <f t="shared" si="42"/>
        <v>0</v>
      </c>
      <c r="S497" s="150">
        <v>0</v>
      </c>
      <c r="T497" s="151">
        <f t="shared" si="43"/>
        <v>0</v>
      </c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R497" s="152" t="s">
        <v>163</v>
      </c>
      <c r="AT497" s="152" t="s">
        <v>184</v>
      </c>
      <c r="AU497" s="152" t="s">
        <v>128</v>
      </c>
      <c r="AY497" s="17" t="s">
        <v>121</v>
      </c>
      <c r="BE497" s="153">
        <f t="shared" si="44"/>
        <v>0</v>
      </c>
      <c r="BF497" s="153">
        <f t="shared" si="45"/>
        <v>0</v>
      </c>
      <c r="BG497" s="153">
        <f t="shared" si="46"/>
        <v>0</v>
      </c>
      <c r="BH497" s="153">
        <f t="shared" si="47"/>
        <v>0</v>
      </c>
      <c r="BI497" s="153">
        <f t="shared" si="48"/>
        <v>0</v>
      </c>
      <c r="BJ497" s="17" t="s">
        <v>128</v>
      </c>
      <c r="BK497" s="154">
        <f t="shared" si="49"/>
        <v>0</v>
      </c>
      <c r="BL497" s="17" t="s">
        <v>127</v>
      </c>
      <c r="BM497" s="152" t="s">
        <v>1023</v>
      </c>
    </row>
    <row r="498" spans="1:65" s="2" customFormat="1" ht="24.15" customHeight="1">
      <c r="A498" s="32"/>
      <c r="B498" s="140"/>
      <c r="C498" s="172" t="s">
        <v>1024</v>
      </c>
      <c r="D498" s="172" t="s">
        <v>184</v>
      </c>
      <c r="E498" s="173" t="s">
        <v>1025</v>
      </c>
      <c r="F498" s="174" t="s">
        <v>1026</v>
      </c>
      <c r="G498" s="175" t="s">
        <v>153</v>
      </c>
      <c r="H498" s="176">
        <v>180</v>
      </c>
      <c r="I498" s="177"/>
      <c r="J498" s="176">
        <f t="shared" si="40"/>
        <v>0</v>
      </c>
      <c r="K498" s="178"/>
      <c r="L498" s="179"/>
      <c r="M498" s="180" t="s">
        <v>1</v>
      </c>
      <c r="N498" s="181" t="s">
        <v>37</v>
      </c>
      <c r="O498" s="58"/>
      <c r="P498" s="150">
        <f t="shared" si="41"/>
        <v>0</v>
      </c>
      <c r="Q498" s="150">
        <v>0</v>
      </c>
      <c r="R498" s="150">
        <f t="shared" si="42"/>
        <v>0</v>
      </c>
      <c r="S498" s="150">
        <v>0</v>
      </c>
      <c r="T498" s="151">
        <f t="shared" si="43"/>
        <v>0</v>
      </c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R498" s="152" t="s">
        <v>163</v>
      </c>
      <c r="AT498" s="152" t="s">
        <v>184</v>
      </c>
      <c r="AU498" s="152" t="s">
        <v>128</v>
      </c>
      <c r="AY498" s="17" t="s">
        <v>121</v>
      </c>
      <c r="BE498" s="153">
        <f t="shared" si="44"/>
        <v>0</v>
      </c>
      <c r="BF498" s="153">
        <f t="shared" si="45"/>
        <v>0</v>
      </c>
      <c r="BG498" s="153">
        <f t="shared" si="46"/>
        <v>0</v>
      </c>
      <c r="BH498" s="153">
        <f t="shared" si="47"/>
        <v>0</v>
      </c>
      <c r="BI498" s="153">
        <f t="shared" si="48"/>
        <v>0</v>
      </c>
      <c r="BJ498" s="17" t="s">
        <v>128</v>
      </c>
      <c r="BK498" s="154">
        <f t="shared" si="49"/>
        <v>0</v>
      </c>
      <c r="BL498" s="17" t="s">
        <v>127</v>
      </c>
      <c r="BM498" s="152" t="s">
        <v>1027</v>
      </c>
    </row>
    <row r="499" spans="1:65" s="2" customFormat="1" ht="24.15" customHeight="1">
      <c r="A499" s="32"/>
      <c r="B499" s="140"/>
      <c r="C499" s="172" t="s">
        <v>1028</v>
      </c>
      <c r="D499" s="172" t="s">
        <v>184</v>
      </c>
      <c r="E499" s="173" t="s">
        <v>982</v>
      </c>
      <c r="F499" s="174" t="s">
        <v>983</v>
      </c>
      <c r="G499" s="175" t="s">
        <v>153</v>
      </c>
      <c r="H499" s="176">
        <v>180</v>
      </c>
      <c r="I499" s="177"/>
      <c r="J499" s="176">
        <f t="shared" si="40"/>
        <v>0</v>
      </c>
      <c r="K499" s="178"/>
      <c r="L499" s="179"/>
      <c r="M499" s="180" t="s">
        <v>1</v>
      </c>
      <c r="N499" s="181" t="s">
        <v>37</v>
      </c>
      <c r="O499" s="58"/>
      <c r="P499" s="150">
        <f t="shared" si="41"/>
        <v>0</v>
      </c>
      <c r="Q499" s="150">
        <v>0</v>
      </c>
      <c r="R499" s="150">
        <f t="shared" si="42"/>
        <v>0</v>
      </c>
      <c r="S499" s="150">
        <v>0</v>
      </c>
      <c r="T499" s="151">
        <f t="shared" si="43"/>
        <v>0</v>
      </c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R499" s="152" t="s">
        <v>163</v>
      </c>
      <c r="AT499" s="152" t="s">
        <v>184</v>
      </c>
      <c r="AU499" s="152" t="s">
        <v>128</v>
      </c>
      <c r="AY499" s="17" t="s">
        <v>121</v>
      </c>
      <c r="BE499" s="153">
        <f t="shared" si="44"/>
        <v>0</v>
      </c>
      <c r="BF499" s="153">
        <f t="shared" si="45"/>
        <v>0</v>
      </c>
      <c r="BG499" s="153">
        <f t="shared" si="46"/>
        <v>0</v>
      </c>
      <c r="BH499" s="153">
        <f t="shared" si="47"/>
        <v>0</v>
      </c>
      <c r="BI499" s="153">
        <f t="shared" si="48"/>
        <v>0</v>
      </c>
      <c r="BJ499" s="17" t="s">
        <v>128</v>
      </c>
      <c r="BK499" s="154">
        <f t="shared" si="49"/>
        <v>0</v>
      </c>
      <c r="BL499" s="17" t="s">
        <v>127</v>
      </c>
      <c r="BM499" s="152" t="s">
        <v>1029</v>
      </c>
    </row>
    <row r="500" spans="1:65" s="2" customFormat="1" ht="14.4" customHeight="1">
      <c r="A500" s="32"/>
      <c r="B500" s="140"/>
      <c r="C500" s="172" t="s">
        <v>1030</v>
      </c>
      <c r="D500" s="172" t="s">
        <v>184</v>
      </c>
      <c r="E500" s="173" t="s">
        <v>986</v>
      </c>
      <c r="F500" s="174" t="s">
        <v>987</v>
      </c>
      <c r="G500" s="175" t="s">
        <v>153</v>
      </c>
      <c r="H500" s="176">
        <v>180</v>
      </c>
      <c r="I500" s="177"/>
      <c r="J500" s="176">
        <f t="shared" si="40"/>
        <v>0</v>
      </c>
      <c r="K500" s="178"/>
      <c r="L500" s="179"/>
      <c r="M500" s="180" t="s">
        <v>1</v>
      </c>
      <c r="N500" s="181" t="s">
        <v>37</v>
      </c>
      <c r="O500" s="58"/>
      <c r="P500" s="150">
        <f t="shared" si="41"/>
        <v>0</v>
      </c>
      <c r="Q500" s="150">
        <v>0</v>
      </c>
      <c r="R500" s="150">
        <f t="shared" si="42"/>
        <v>0</v>
      </c>
      <c r="S500" s="150">
        <v>0</v>
      </c>
      <c r="T500" s="151">
        <f t="shared" si="43"/>
        <v>0</v>
      </c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R500" s="152" t="s">
        <v>163</v>
      </c>
      <c r="AT500" s="152" t="s">
        <v>184</v>
      </c>
      <c r="AU500" s="152" t="s">
        <v>128</v>
      </c>
      <c r="AY500" s="17" t="s">
        <v>121</v>
      </c>
      <c r="BE500" s="153">
        <f t="shared" si="44"/>
        <v>0</v>
      </c>
      <c r="BF500" s="153">
        <f t="shared" si="45"/>
        <v>0</v>
      </c>
      <c r="BG500" s="153">
        <f t="shared" si="46"/>
        <v>0</v>
      </c>
      <c r="BH500" s="153">
        <f t="shared" si="47"/>
        <v>0</v>
      </c>
      <c r="BI500" s="153">
        <f t="shared" si="48"/>
        <v>0</v>
      </c>
      <c r="BJ500" s="17" t="s">
        <v>128</v>
      </c>
      <c r="BK500" s="154">
        <f t="shared" si="49"/>
        <v>0</v>
      </c>
      <c r="BL500" s="17" t="s">
        <v>127</v>
      </c>
      <c r="BM500" s="152" t="s">
        <v>1031</v>
      </c>
    </row>
    <row r="501" spans="1:65" s="2" customFormat="1" ht="24.15" customHeight="1">
      <c r="A501" s="32"/>
      <c r="B501" s="140"/>
      <c r="C501" s="172" t="s">
        <v>1032</v>
      </c>
      <c r="D501" s="172" t="s">
        <v>184</v>
      </c>
      <c r="E501" s="173" t="s">
        <v>1033</v>
      </c>
      <c r="F501" s="174" t="s">
        <v>1034</v>
      </c>
      <c r="G501" s="175" t="s">
        <v>153</v>
      </c>
      <c r="H501" s="176">
        <v>180</v>
      </c>
      <c r="I501" s="177"/>
      <c r="J501" s="176">
        <f t="shared" si="40"/>
        <v>0</v>
      </c>
      <c r="K501" s="178"/>
      <c r="L501" s="179"/>
      <c r="M501" s="180" t="s">
        <v>1</v>
      </c>
      <c r="N501" s="181" t="s">
        <v>37</v>
      </c>
      <c r="O501" s="58"/>
      <c r="P501" s="150">
        <f t="shared" si="41"/>
        <v>0</v>
      </c>
      <c r="Q501" s="150">
        <v>0</v>
      </c>
      <c r="R501" s="150">
        <f t="shared" si="42"/>
        <v>0</v>
      </c>
      <c r="S501" s="150">
        <v>0</v>
      </c>
      <c r="T501" s="151">
        <f t="shared" si="43"/>
        <v>0</v>
      </c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R501" s="152" t="s">
        <v>163</v>
      </c>
      <c r="AT501" s="152" t="s">
        <v>184</v>
      </c>
      <c r="AU501" s="152" t="s">
        <v>128</v>
      </c>
      <c r="AY501" s="17" t="s">
        <v>121</v>
      </c>
      <c r="BE501" s="153">
        <f t="shared" si="44"/>
        <v>0</v>
      </c>
      <c r="BF501" s="153">
        <f t="shared" si="45"/>
        <v>0</v>
      </c>
      <c r="BG501" s="153">
        <f t="shared" si="46"/>
        <v>0</v>
      </c>
      <c r="BH501" s="153">
        <f t="shared" si="47"/>
        <v>0</v>
      </c>
      <c r="BI501" s="153">
        <f t="shared" si="48"/>
        <v>0</v>
      </c>
      <c r="BJ501" s="17" t="s">
        <v>128</v>
      </c>
      <c r="BK501" s="154">
        <f t="shared" si="49"/>
        <v>0</v>
      </c>
      <c r="BL501" s="17" t="s">
        <v>127</v>
      </c>
      <c r="BM501" s="152" t="s">
        <v>1035</v>
      </c>
    </row>
    <row r="502" spans="1:65" s="2" customFormat="1" ht="24.15" customHeight="1">
      <c r="A502" s="32"/>
      <c r="B502" s="140"/>
      <c r="C502" s="172" t="s">
        <v>1036</v>
      </c>
      <c r="D502" s="172" t="s">
        <v>184</v>
      </c>
      <c r="E502" s="173" t="s">
        <v>1037</v>
      </c>
      <c r="F502" s="174" t="s">
        <v>718</v>
      </c>
      <c r="G502" s="175" t="s">
        <v>153</v>
      </c>
      <c r="H502" s="176">
        <v>180</v>
      </c>
      <c r="I502" s="177"/>
      <c r="J502" s="176">
        <f t="shared" si="40"/>
        <v>0</v>
      </c>
      <c r="K502" s="178"/>
      <c r="L502" s="179"/>
      <c r="M502" s="180" t="s">
        <v>1</v>
      </c>
      <c r="N502" s="181" t="s">
        <v>37</v>
      </c>
      <c r="O502" s="58"/>
      <c r="P502" s="150">
        <f t="shared" si="41"/>
        <v>0</v>
      </c>
      <c r="Q502" s="150">
        <v>0</v>
      </c>
      <c r="R502" s="150">
        <f t="shared" si="42"/>
        <v>0</v>
      </c>
      <c r="S502" s="150">
        <v>0</v>
      </c>
      <c r="T502" s="151">
        <f t="shared" si="43"/>
        <v>0</v>
      </c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R502" s="152" t="s">
        <v>163</v>
      </c>
      <c r="AT502" s="152" t="s">
        <v>184</v>
      </c>
      <c r="AU502" s="152" t="s">
        <v>128</v>
      </c>
      <c r="AY502" s="17" t="s">
        <v>121</v>
      </c>
      <c r="BE502" s="153">
        <f t="shared" si="44"/>
        <v>0</v>
      </c>
      <c r="BF502" s="153">
        <f t="shared" si="45"/>
        <v>0</v>
      </c>
      <c r="BG502" s="153">
        <f t="shared" si="46"/>
        <v>0</v>
      </c>
      <c r="BH502" s="153">
        <f t="shared" si="47"/>
        <v>0</v>
      </c>
      <c r="BI502" s="153">
        <f t="shared" si="48"/>
        <v>0</v>
      </c>
      <c r="BJ502" s="17" t="s">
        <v>128</v>
      </c>
      <c r="BK502" s="154">
        <f t="shared" si="49"/>
        <v>0</v>
      </c>
      <c r="BL502" s="17" t="s">
        <v>127</v>
      </c>
      <c r="BM502" s="152" t="s">
        <v>1038</v>
      </c>
    </row>
    <row r="503" spans="1:65" s="2" customFormat="1" ht="24.15" customHeight="1">
      <c r="A503" s="32"/>
      <c r="B503" s="140"/>
      <c r="C503" s="172" t="s">
        <v>1039</v>
      </c>
      <c r="D503" s="172" t="s">
        <v>184</v>
      </c>
      <c r="E503" s="173" t="s">
        <v>1040</v>
      </c>
      <c r="F503" s="174" t="s">
        <v>1041</v>
      </c>
      <c r="G503" s="175" t="s">
        <v>260</v>
      </c>
      <c r="H503" s="176">
        <v>12.6</v>
      </c>
      <c r="I503" s="177"/>
      <c r="J503" s="176">
        <f t="shared" si="40"/>
        <v>0</v>
      </c>
      <c r="K503" s="178"/>
      <c r="L503" s="179"/>
      <c r="M503" s="180" t="s">
        <v>1</v>
      </c>
      <c r="N503" s="181" t="s">
        <v>37</v>
      </c>
      <c r="O503" s="58"/>
      <c r="P503" s="150">
        <f t="shared" si="41"/>
        <v>0</v>
      </c>
      <c r="Q503" s="150">
        <v>0</v>
      </c>
      <c r="R503" s="150">
        <f t="shared" si="42"/>
        <v>0</v>
      </c>
      <c r="S503" s="150">
        <v>0</v>
      </c>
      <c r="T503" s="151">
        <f t="shared" si="43"/>
        <v>0</v>
      </c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R503" s="152" t="s">
        <v>163</v>
      </c>
      <c r="AT503" s="152" t="s">
        <v>184</v>
      </c>
      <c r="AU503" s="152" t="s">
        <v>128</v>
      </c>
      <c r="AY503" s="17" t="s">
        <v>121</v>
      </c>
      <c r="BE503" s="153">
        <f t="shared" si="44"/>
        <v>0</v>
      </c>
      <c r="BF503" s="153">
        <f t="shared" si="45"/>
        <v>0</v>
      </c>
      <c r="BG503" s="153">
        <f t="shared" si="46"/>
        <v>0</v>
      </c>
      <c r="BH503" s="153">
        <f t="shared" si="47"/>
        <v>0</v>
      </c>
      <c r="BI503" s="153">
        <f t="shared" si="48"/>
        <v>0</v>
      </c>
      <c r="BJ503" s="17" t="s">
        <v>128</v>
      </c>
      <c r="BK503" s="154">
        <f t="shared" si="49"/>
        <v>0</v>
      </c>
      <c r="BL503" s="17" t="s">
        <v>127</v>
      </c>
      <c r="BM503" s="152" t="s">
        <v>1042</v>
      </c>
    </row>
    <row r="504" spans="1:65" s="2" customFormat="1" ht="24.15" customHeight="1">
      <c r="A504" s="32"/>
      <c r="B504" s="140"/>
      <c r="C504" s="172" t="s">
        <v>1043</v>
      </c>
      <c r="D504" s="172" t="s">
        <v>184</v>
      </c>
      <c r="E504" s="173" t="s">
        <v>1044</v>
      </c>
      <c r="F504" s="174" t="s">
        <v>1045</v>
      </c>
      <c r="G504" s="175" t="s">
        <v>260</v>
      </c>
      <c r="H504" s="176">
        <v>126</v>
      </c>
      <c r="I504" s="177"/>
      <c r="J504" s="176">
        <f t="shared" si="40"/>
        <v>0</v>
      </c>
      <c r="K504" s="178"/>
      <c r="L504" s="179"/>
      <c r="M504" s="180" t="s">
        <v>1</v>
      </c>
      <c r="N504" s="181" t="s">
        <v>37</v>
      </c>
      <c r="O504" s="58"/>
      <c r="P504" s="150">
        <f t="shared" si="41"/>
        <v>0</v>
      </c>
      <c r="Q504" s="150">
        <v>0</v>
      </c>
      <c r="R504" s="150">
        <f t="shared" si="42"/>
        <v>0</v>
      </c>
      <c r="S504" s="150">
        <v>0</v>
      </c>
      <c r="T504" s="151">
        <f t="shared" si="43"/>
        <v>0</v>
      </c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R504" s="152" t="s">
        <v>163</v>
      </c>
      <c r="AT504" s="152" t="s">
        <v>184</v>
      </c>
      <c r="AU504" s="152" t="s">
        <v>128</v>
      </c>
      <c r="AY504" s="17" t="s">
        <v>121</v>
      </c>
      <c r="BE504" s="153">
        <f t="shared" si="44"/>
        <v>0</v>
      </c>
      <c r="BF504" s="153">
        <f t="shared" si="45"/>
        <v>0</v>
      </c>
      <c r="BG504" s="153">
        <f t="shared" si="46"/>
        <v>0</v>
      </c>
      <c r="BH504" s="153">
        <f t="shared" si="47"/>
        <v>0</v>
      </c>
      <c r="BI504" s="153">
        <f t="shared" si="48"/>
        <v>0</v>
      </c>
      <c r="BJ504" s="17" t="s">
        <v>128</v>
      </c>
      <c r="BK504" s="154">
        <f t="shared" si="49"/>
        <v>0</v>
      </c>
      <c r="BL504" s="17" t="s">
        <v>127</v>
      </c>
      <c r="BM504" s="152" t="s">
        <v>1046</v>
      </c>
    </row>
    <row r="505" spans="1:65" s="2" customFormat="1" ht="24.15" customHeight="1">
      <c r="A505" s="32"/>
      <c r="B505" s="140"/>
      <c r="C505" s="172" t="s">
        <v>1047</v>
      </c>
      <c r="D505" s="172" t="s">
        <v>184</v>
      </c>
      <c r="E505" s="173" t="s">
        <v>990</v>
      </c>
      <c r="F505" s="174" t="s">
        <v>991</v>
      </c>
      <c r="G505" s="175" t="s">
        <v>126</v>
      </c>
      <c r="H505" s="176">
        <v>126</v>
      </c>
      <c r="I505" s="177"/>
      <c r="J505" s="176">
        <f t="shared" si="40"/>
        <v>0</v>
      </c>
      <c r="K505" s="178"/>
      <c r="L505" s="179"/>
      <c r="M505" s="180" t="s">
        <v>1</v>
      </c>
      <c r="N505" s="181" t="s">
        <v>37</v>
      </c>
      <c r="O505" s="58"/>
      <c r="P505" s="150">
        <f t="shared" si="41"/>
        <v>0</v>
      </c>
      <c r="Q505" s="150">
        <v>0</v>
      </c>
      <c r="R505" s="150">
        <f t="shared" si="42"/>
        <v>0</v>
      </c>
      <c r="S505" s="150">
        <v>0</v>
      </c>
      <c r="T505" s="151">
        <f t="shared" si="43"/>
        <v>0</v>
      </c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R505" s="152" t="s">
        <v>163</v>
      </c>
      <c r="AT505" s="152" t="s">
        <v>184</v>
      </c>
      <c r="AU505" s="152" t="s">
        <v>128</v>
      </c>
      <c r="AY505" s="17" t="s">
        <v>121</v>
      </c>
      <c r="BE505" s="153">
        <f t="shared" si="44"/>
        <v>0</v>
      </c>
      <c r="BF505" s="153">
        <f t="shared" si="45"/>
        <v>0</v>
      </c>
      <c r="BG505" s="153">
        <f t="shared" si="46"/>
        <v>0</v>
      </c>
      <c r="BH505" s="153">
        <f t="shared" si="47"/>
        <v>0</v>
      </c>
      <c r="BI505" s="153">
        <f t="shared" si="48"/>
        <v>0</v>
      </c>
      <c r="BJ505" s="17" t="s">
        <v>128</v>
      </c>
      <c r="BK505" s="154">
        <f t="shared" si="49"/>
        <v>0</v>
      </c>
      <c r="BL505" s="17" t="s">
        <v>127</v>
      </c>
      <c r="BM505" s="152" t="s">
        <v>1048</v>
      </c>
    </row>
    <row r="506" spans="1:65" s="12" customFormat="1" ht="22.95" customHeight="1">
      <c r="B506" s="127"/>
      <c r="D506" s="128" t="s">
        <v>70</v>
      </c>
      <c r="E506" s="138" t="s">
        <v>70</v>
      </c>
      <c r="F506" s="138" t="s">
        <v>1049</v>
      </c>
      <c r="I506" s="130"/>
      <c r="J506" s="139">
        <f>BK506</f>
        <v>0</v>
      </c>
      <c r="L506" s="127"/>
      <c r="M506" s="132"/>
      <c r="N506" s="133"/>
      <c r="O506" s="133"/>
      <c r="P506" s="134">
        <f>SUM(P507:P523)</f>
        <v>0</v>
      </c>
      <c r="Q506" s="133"/>
      <c r="R506" s="134">
        <f>SUM(R507:R523)</f>
        <v>0</v>
      </c>
      <c r="S506" s="133"/>
      <c r="T506" s="135">
        <f>SUM(T507:T523)</f>
        <v>0</v>
      </c>
      <c r="AR506" s="128" t="s">
        <v>127</v>
      </c>
      <c r="AT506" s="136" t="s">
        <v>70</v>
      </c>
      <c r="AU506" s="136" t="s">
        <v>78</v>
      </c>
      <c r="AY506" s="128" t="s">
        <v>121</v>
      </c>
      <c r="BK506" s="137">
        <f>SUM(BK507:BK523)</f>
        <v>0</v>
      </c>
    </row>
    <row r="507" spans="1:65" s="2" customFormat="1" ht="24.15" customHeight="1">
      <c r="A507" s="32"/>
      <c r="B507" s="140"/>
      <c r="C507" s="172" t="s">
        <v>1050</v>
      </c>
      <c r="D507" s="172" t="s">
        <v>184</v>
      </c>
      <c r="E507" s="173" t="s">
        <v>688</v>
      </c>
      <c r="F507" s="174" t="s">
        <v>689</v>
      </c>
      <c r="G507" s="175" t="s">
        <v>690</v>
      </c>
      <c r="H507" s="176">
        <v>17</v>
      </c>
      <c r="I507" s="177"/>
      <c r="J507" s="176">
        <f t="shared" ref="J507:J523" si="50">ROUND(I507*H507,3)</f>
        <v>0</v>
      </c>
      <c r="K507" s="178"/>
      <c r="L507" s="179"/>
      <c r="M507" s="180" t="s">
        <v>1</v>
      </c>
      <c r="N507" s="181" t="s">
        <v>37</v>
      </c>
      <c r="O507" s="58"/>
      <c r="P507" s="150">
        <f t="shared" ref="P507:P523" si="51">O507*H507</f>
        <v>0</v>
      </c>
      <c r="Q507" s="150">
        <v>0</v>
      </c>
      <c r="R507" s="150">
        <f t="shared" ref="R507:R523" si="52">Q507*H507</f>
        <v>0</v>
      </c>
      <c r="S507" s="150">
        <v>0</v>
      </c>
      <c r="T507" s="151">
        <f t="shared" ref="T507:T523" si="53">S507*H507</f>
        <v>0</v>
      </c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R507" s="152" t="s">
        <v>163</v>
      </c>
      <c r="AT507" s="152" t="s">
        <v>184</v>
      </c>
      <c r="AU507" s="152" t="s">
        <v>128</v>
      </c>
      <c r="AY507" s="17" t="s">
        <v>121</v>
      </c>
      <c r="BE507" s="153">
        <f t="shared" ref="BE507:BE523" si="54">IF(N507="základná",J507,0)</f>
        <v>0</v>
      </c>
      <c r="BF507" s="153">
        <f t="shared" ref="BF507:BF523" si="55">IF(N507="znížená",J507,0)</f>
        <v>0</v>
      </c>
      <c r="BG507" s="153">
        <f t="shared" ref="BG507:BG523" si="56">IF(N507="zákl. prenesená",J507,0)</f>
        <v>0</v>
      </c>
      <c r="BH507" s="153">
        <f t="shared" ref="BH507:BH523" si="57">IF(N507="zníž. prenesená",J507,0)</f>
        <v>0</v>
      </c>
      <c r="BI507" s="153">
        <f t="shared" ref="BI507:BI523" si="58">IF(N507="nulová",J507,0)</f>
        <v>0</v>
      </c>
      <c r="BJ507" s="17" t="s">
        <v>128</v>
      </c>
      <c r="BK507" s="154">
        <f t="shared" ref="BK507:BK523" si="59">ROUND(I507*H507,3)</f>
        <v>0</v>
      </c>
      <c r="BL507" s="17" t="s">
        <v>127</v>
      </c>
      <c r="BM507" s="152" t="s">
        <v>1051</v>
      </c>
    </row>
    <row r="508" spans="1:65" s="2" customFormat="1" ht="24.15" customHeight="1">
      <c r="A508" s="32"/>
      <c r="B508" s="140"/>
      <c r="C508" s="172" t="s">
        <v>1052</v>
      </c>
      <c r="D508" s="172" t="s">
        <v>184</v>
      </c>
      <c r="E508" s="173" t="s">
        <v>693</v>
      </c>
      <c r="F508" s="174" t="s">
        <v>694</v>
      </c>
      <c r="G508" s="175" t="s">
        <v>690</v>
      </c>
      <c r="H508" s="176">
        <v>25</v>
      </c>
      <c r="I508" s="177"/>
      <c r="J508" s="176">
        <f t="shared" si="50"/>
        <v>0</v>
      </c>
      <c r="K508" s="178"/>
      <c r="L508" s="179"/>
      <c r="M508" s="180" t="s">
        <v>1</v>
      </c>
      <c r="N508" s="181" t="s">
        <v>37</v>
      </c>
      <c r="O508" s="58"/>
      <c r="P508" s="150">
        <f t="shared" si="51"/>
        <v>0</v>
      </c>
      <c r="Q508" s="150">
        <v>0</v>
      </c>
      <c r="R508" s="150">
        <f t="shared" si="52"/>
        <v>0</v>
      </c>
      <c r="S508" s="150">
        <v>0</v>
      </c>
      <c r="T508" s="151">
        <f t="shared" si="53"/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52" t="s">
        <v>163</v>
      </c>
      <c r="AT508" s="152" t="s">
        <v>184</v>
      </c>
      <c r="AU508" s="152" t="s">
        <v>128</v>
      </c>
      <c r="AY508" s="17" t="s">
        <v>121</v>
      </c>
      <c r="BE508" s="153">
        <f t="shared" si="54"/>
        <v>0</v>
      </c>
      <c r="BF508" s="153">
        <f t="shared" si="55"/>
        <v>0</v>
      </c>
      <c r="BG508" s="153">
        <f t="shared" si="56"/>
        <v>0</v>
      </c>
      <c r="BH508" s="153">
        <f t="shared" si="57"/>
        <v>0</v>
      </c>
      <c r="BI508" s="153">
        <f t="shared" si="58"/>
        <v>0</v>
      </c>
      <c r="BJ508" s="17" t="s">
        <v>128</v>
      </c>
      <c r="BK508" s="154">
        <f t="shared" si="59"/>
        <v>0</v>
      </c>
      <c r="BL508" s="17" t="s">
        <v>127</v>
      </c>
      <c r="BM508" s="152" t="s">
        <v>1053</v>
      </c>
    </row>
    <row r="509" spans="1:65" s="2" customFormat="1" ht="37.950000000000003" customHeight="1">
      <c r="A509" s="32"/>
      <c r="B509" s="140"/>
      <c r="C509" s="172" t="s">
        <v>1054</v>
      </c>
      <c r="D509" s="172" t="s">
        <v>184</v>
      </c>
      <c r="E509" s="173" t="s">
        <v>697</v>
      </c>
      <c r="F509" s="174" t="s">
        <v>698</v>
      </c>
      <c r="G509" s="175" t="s">
        <v>690</v>
      </c>
      <c r="H509" s="176">
        <v>24</v>
      </c>
      <c r="I509" s="177"/>
      <c r="J509" s="176">
        <f t="shared" si="50"/>
        <v>0</v>
      </c>
      <c r="K509" s="178"/>
      <c r="L509" s="179"/>
      <c r="M509" s="180" t="s">
        <v>1</v>
      </c>
      <c r="N509" s="181" t="s">
        <v>37</v>
      </c>
      <c r="O509" s="58"/>
      <c r="P509" s="150">
        <f t="shared" si="51"/>
        <v>0</v>
      </c>
      <c r="Q509" s="150">
        <v>0</v>
      </c>
      <c r="R509" s="150">
        <f t="shared" si="52"/>
        <v>0</v>
      </c>
      <c r="S509" s="150">
        <v>0</v>
      </c>
      <c r="T509" s="151">
        <f t="shared" si="53"/>
        <v>0</v>
      </c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R509" s="152" t="s">
        <v>163</v>
      </c>
      <c r="AT509" s="152" t="s">
        <v>184</v>
      </c>
      <c r="AU509" s="152" t="s">
        <v>128</v>
      </c>
      <c r="AY509" s="17" t="s">
        <v>121</v>
      </c>
      <c r="BE509" s="153">
        <f t="shared" si="54"/>
        <v>0</v>
      </c>
      <c r="BF509" s="153">
        <f t="shared" si="55"/>
        <v>0</v>
      </c>
      <c r="BG509" s="153">
        <f t="shared" si="56"/>
        <v>0</v>
      </c>
      <c r="BH509" s="153">
        <f t="shared" si="57"/>
        <v>0</v>
      </c>
      <c r="BI509" s="153">
        <f t="shared" si="58"/>
        <v>0</v>
      </c>
      <c r="BJ509" s="17" t="s">
        <v>128</v>
      </c>
      <c r="BK509" s="154">
        <f t="shared" si="59"/>
        <v>0</v>
      </c>
      <c r="BL509" s="17" t="s">
        <v>127</v>
      </c>
      <c r="BM509" s="152" t="s">
        <v>1055</v>
      </c>
    </row>
    <row r="510" spans="1:65" s="2" customFormat="1" ht="24.15" customHeight="1">
      <c r="A510" s="32"/>
      <c r="B510" s="140"/>
      <c r="C510" s="172" t="s">
        <v>1056</v>
      </c>
      <c r="D510" s="172" t="s">
        <v>184</v>
      </c>
      <c r="E510" s="173" t="s">
        <v>1004</v>
      </c>
      <c r="F510" s="174" t="s">
        <v>1005</v>
      </c>
      <c r="G510" s="175" t="s">
        <v>690</v>
      </c>
      <c r="H510" s="176">
        <v>24</v>
      </c>
      <c r="I510" s="177"/>
      <c r="J510" s="176">
        <f t="shared" si="50"/>
        <v>0</v>
      </c>
      <c r="K510" s="178"/>
      <c r="L510" s="179"/>
      <c r="M510" s="180" t="s">
        <v>1</v>
      </c>
      <c r="N510" s="181" t="s">
        <v>37</v>
      </c>
      <c r="O510" s="58"/>
      <c r="P510" s="150">
        <f t="shared" si="51"/>
        <v>0</v>
      </c>
      <c r="Q510" s="150">
        <v>0</v>
      </c>
      <c r="R510" s="150">
        <f t="shared" si="52"/>
        <v>0</v>
      </c>
      <c r="S510" s="150">
        <v>0</v>
      </c>
      <c r="T510" s="151">
        <f t="shared" si="53"/>
        <v>0</v>
      </c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R510" s="152" t="s">
        <v>163</v>
      </c>
      <c r="AT510" s="152" t="s">
        <v>184</v>
      </c>
      <c r="AU510" s="152" t="s">
        <v>128</v>
      </c>
      <c r="AY510" s="17" t="s">
        <v>121</v>
      </c>
      <c r="BE510" s="153">
        <f t="shared" si="54"/>
        <v>0</v>
      </c>
      <c r="BF510" s="153">
        <f t="shared" si="55"/>
        <v>0</v>
      </c>
      <c r="BG510" s="153">
        <f t="shared" si="56"/>
        <v>0</v>
      </c>
      <c r="BH510" s="153">
        <f t="shared" si="57"/>
        <v>0</v>
      </c>
      <c r="BI510" s="153">
        <f t="shared" si="58"/>
        <v>0</v>
      </c>
      <c r="BJ510" s="17" t="s">
        <v>128</v>
      </c>
      <c r="BK510" s="154">
        <f t="shared" si="59"/>
        <v>0</v>
      </c>
      <c r="BL510" s="17" t="s">
        <v>127</v>
      </c>
      <c r="BM510" s="152" t="s">
        <v>1057</v>
      </c>
    </row>
    <row r="511" spans="1:65" s="2" customFormat="1" ht="24.15" customHeight="1">
      <c r="A511" s="32"/>
      <c r="B511" s="140"/>
      <c r="C511" s="172" t="s">
        <v>1058</v>
      </c>
      <c r="D511" s="172" t="s">
        <v>184</v>
      </c>
      <c r="E511" s="173" t="s">
        <v>1008</v>
      </c>
      <c r="F511" s="174" t="s">
        <v>1009</v>
      </c>
      <c r="G511" s="175" t="s">
        <v>153</v>
      </c>
      <c r="H511" s="176">
        <v>150</v>
      </c>
      <c r="I511" s="177"/>
      <c r="J511" s="176">
        <f t="shared" si="50"/>
        <v>0</v>
      </c>
      <c r="K511" s="178"/>
      <c r="L511" s="179"/>
      <c r="M511" s="180" t="s">
        <v>1</v>
      </c>
      <c r="N511" s="181" t="s">
        <v>37</v>
      </c>
      <c r="O511" s="58"/>
      <c r="P511" s="150">
        <f t="shared" si="51"/>
        <v>0</v>
      </c>
      <c r="Q511" s="150">
        <v>0</v>
      </c>
      <c r="R511" s="150">
        <f t="shared" si="52"/>
        <v>0</v>
      </c>
      <c r="S511" s="150">
        <v>0</v>
      </c>
      <c r="T511" s="151">
        <f t="shared" si="53"/>
        <v>0</v>
      </c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R511" s="152" t="s">
        <v>163</v>
      </c>
      <c r="AT511" s="152" t="s">
        <v>184</v>
      </c>
      <c r="AU511" s="152" t="s">
        <v>128</v>
      </c>
      <c r="AY511" s="17" t="s">
        <v>121</v>
      </c>
      <c r="BE511" s="153">
        <f t="shared" si="54"/>
        <v>0</v>
      </c>
      <c r="BF511" s="153">
        <f t="shared" si="55"/>
        <v>0</v>
      </c>
      <c r="BG511" s="153">
        <f t="shared" si="56"/>
        <v>0</v>
      </c>
      <c r="BH511" s="153">
        <f t="shared" si="57"/>
        <v>0</v>
      </c>
      <c r="BI511" s="153">
        <f t="shared" si="58"/>
        <v>0</v>
      </c>
      <c r="BJ511" s="17" t="s">
        <v>128</v>
      </c>
      <c r="BK511" s="154">
        <f t="shared" si="59"/>
        <v>0</v>
      </c>
      <c r="BL511" s="17" t="s">
        <v>127</v>
      </c>
      <c r="BM511" s="152" t="s">
        <v>1059</v>
      </c>
    </row>
    <row r="512" spans="1:65" s="2" customFormat="1" ht="24.15" customHeight="1">
      <c r="A512" s="32"/>
      <c r="B512" s="140"/>
      <c r="C512" s="172" t="s">
        <v>1060</v>
      </c>
      <c r="D512" s="172" t="s">
        <v>184</v>
      </c>
      <c r="E512" s="173" t="s">
        <v>1012</v>
      </c>
      <c r="F512" s="174" t="s">
        <v>1013</v>
      </c>
      <c r="G512" s="175" t="s">
        <v>267</v>
      </c>
      <c r="H512" s="176">
        <v>300</v>
      </c>
      <c r="I512" s="177"/>
      <c r="J512" s="176">
        <f t="shared" si="50"/>
        <v>0</v>
      </c>
      <c r="K512" s="178"/>
      <c r="L512" s="179"/>
      <c r="M512" s="180" t="s">
        <v>1</v>
      </c>
      <c r="N512" s="181" t="s">
        <v>37</v>
      </c>
      <c r="O512" s="58"/>
      <c r="P512" s="150">
        <f t="shared" si="51"/>
        <v>0</v>
      </c>
      <c r="Q512" s="150">
        <v>0</v>
      </c>
      <c r="R512" s="150">
        <f t="shared" si="52"/>
        <v>0</v>
      </c>
      <c r="S512" s="150">
        <v>0</v>
      </c>
      <c r="T512" s="151">
        <f t="shared" si="53"/>
        <v>0</v>
      </c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R512" s="152" t="s">
        <v>163</v>
      </c>
      <c r="AT512" s="152" t="s">
        <v>184</v>
      </c>
      <c r="AU512" s="152" t="s">
        <v>128</v>
      </c>
      <c r="AY512" s="17" t="s">
        <v>121</v>
      </c>
      <c r="BE512" s="153">
        <f t="shared" si="54"/>
        <v>0</v>
      </c>
      <c r="BF512" s="153">
        <f t="shared" si="55"/>
        <v>0</v>
      </c>
      <c r="BG512" s="153">
        <f t="shared" si="56"/>
        <v>0</v>
      </c>
      <c r="BH512" s="153">
        <f t="shared" si="57"/>
        <v>0</v>
      </c>
      <c r="BI512" s="153">
        <f t="shared" si="58"/>
        <v>0</v>
      </c>
      <c r="BJ512" s="17" t="s">
        <v>128</v>
      </c>
      <c r="BK512" s="154">
        <f t="shared" si="59"/>
        <v>0</v>
      </c>
      <c r="BL512" s="17" t="s">
        <v>127</v>
      </c>
      <c r="BM512" s="152" t="s">
        <v>1061</v>
      </c>
    </row>
    <row r="513" spans="1:65" s="2" customFormat="1" ht="24.15" customHeight="1">
      <c r="A513" s="32"/>
      <c r="B513" s="140"/>
      <c r="C513" s="172" t="s">
        <v>1062</v>
      </c>
      <c r="D513" s="172" t="s">
        <v>184</v>
      </c>
      <c r="E513" s="173" t="s">
        <v>1063</v>
      </c>
      <c r="F513" s="174" t="s">
        <v>710</v>
      </c>
      <c r="G513" s="175" t="s">
        <v>153</v>
      </c>
      <c r="H513" s="176">
        <v>300</v>
      </c>
      <c r="I513" s="177"/>
      <c r="J513" s="176">
        <f t="shared" si="50"/>
        <v>0</v>
      </c>
      <c r="K513" s="178"/>
      <c r="L513" s="179"/>
      <c r="M513" s="180" t="s">
        <v>1</v>
      </c>
      <c r="N513" s="181" t="s">
        <v>37</v>
      </c>
      <c r="O513" s="58"/>
      <c r="P513" s="150">
        <f t="shared" si="51"/>
        <v>0</v>
      </c>
      <c r="Q513" s="150">
        <v>0</v>
      </c>
      <c r="R513" s="150">
        <f t="shared" si="52"/>
        <v>0</v>
      </c>
      <c r="S513" s="150">
        <v>0</v>
      </c>
      <c r="T513" s="151">
        <f t="shared" si="53"/>
        <v>0</v>
      </c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R513" s="152" t="s">
        <v>163</v>
      </c>
      <c r="AT513" s="152" t="s">
        <v>184</v>
      </c>
      <c r="AU513" s="152" t="s">
        <v>128</v>
      </c>
      <c r="AY513" s="17" t="s">
        <v>121</v>
      </c>
      <c r="BE513" s="153">
        <f t="shared" si="54"/>
        <v>0</v>
      </c>
      <c r="BF513" s="153">
        <f t="shared" si="55"/>
        <v>0</v>
      </c>
      <c r="BG513" s="153">
        <f t="shared" si="56"/>
        <v>0</v>
      </c>
      <c r="BH513" s="153">
        <f t="shared" si="57"/>
        <v>0</v>
      </c>
      <c r="BI513" s="153">
        <f t="shared" si="58"/>
        <v>0</v>
      </c>
      <c r="BJ513" s="17" t="s">
        <v>128</v>
      </c>
      <c r="BK513" s="154">
        <f t="shared" si="59"/>
        <v>0</v>
      </c>
      <c r="BL513" s="17" t="s">
        <v>127</v>
      </c>
      <c r="BM513" s="152" t="s">
        <v>1064</v>
      </c>
    </row>
    <row r="514" spans="1:65" s="2" customFormat="1" ht="24.15" customHeight="1">
      <c r="A514" s="32"/>
      <c r="B514" s="140"/>
      <c r="C514" s="172" t="s">
        <v>1065</v>
      </c>
      <c r="D514" s="172" t="s">
        <v>184</v>
      </c>
      <c r="E514" s="173" t="s">
        <v>978</v>
      </c>
      <c r="F514" s="174" t="s">
        <v>979</v>
      </c>
      <c r="G514" s="175" t="s">
        <v>153</v>
      </c>
      <c r="H514" s="176">
        <v>300</v>
      </c>
      <c r="I514" s="177"/>
      <c r="J514" s="176">
        <f t="shared" si="50"/>
        <v>0</v>
      </c>
      <c r="K514" s="178"/>
      <c r="L514" s="179"/>
      <c r="M514" s="180" t="s">
        <v>1</v>
      </c>
      <c r="N514" s="181" t="s">
        <v>37</v>
      </c>
      <c r="O514" s="58"/>
      <c r="P514" s="150">
        <f t="shared" si="51"/>
        <v>0</v>
      </c>
      <c r="Q514" s="150">
        <v>0</v>
      </c>
      <c r="R514" s="150">
        <f t="shared" si="52"/>
        <v>0</v>
      </c>
      <c r="S514" s="150">
        <v>0</v>
      </c>
      <c r="T514" s="151">
        <f t="shared" si="53"/>
        <v>0</v>
      </c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R514" s="152" t="s">
        <v>163</v>
      </c>
      <c r="AT514" s="152" t="s">
        <v>184</v>
      </c>
      <c r="AU514" s="152" t="s">
        <v>128</v>
      </c>
      <c r="AY514" s="17" t="s">
        <v>121</v>
      </c>
      <c r="BE514" s="153">
        <f t="shared" si="54"/>
        <v>0</v>
      </c>
      <c r="BF514" s="153">
        <f t="shared" si="55"/>
        <v>0</v>
      </c>
      <c r="BG514" s="153">
        <f t="shared" si="56"/>
        <v>0</v>
      </c>
      <c r="BH514" s="153">
        <f t="shared" si="57"/>
        <v>0</v>
      </c>
      <c r="BI514" s="153">
        <f t="shared" si="58"/>
        <v>0</v>
      </c>
      <c r="BJ514" s="17" t="s">
        <v>128</v>
      </c>
      <c r="BK514" s="154">
        <f t="shared" si="59"/>
        <v>0</v>
      </c>
      <c r="BL514" s="17" t="s">
        <v>127</v>
      </c>
      <c r="BM514" s="152" t="s">
        <v>1066</v>
      </c>
    </row>
    <row r="515" spans="1:65" s="2" customFormat="1" ht="24.15" customHeight="1">
      <c r="A515" s="32"/>
      <c r="B515" s="140"/>
      <c r="C515" s="172" t="s">
        <v>1067</v>
      </c>
      <c r="D515" s="172" t="s">
        <v>184</v>
      </c>
      <c r="E515" s="173" t="s">
        <v>1068</v>
      </c>
      <c r="F515" s="174" t="s">
        <v>1022</v>
      </c>
      <c r="G515" s="175" t="s">
        <v>380</v>
      </c>
      <c r="H515" s="176">
        <v>1.0920000000000001</v>
      </c>
      <c r="I515" s="177"/>
      <c r="J515" s="176">
        <f t="shared" si="50"/>
        <v>0</v>
      </c>
      <c r="K515" s="178"/>
      <c r="L515" s="179"/>
      <c r="M515" s="180" t="s">
        <v>1</v>
      </c>
      <c r="N515" s="181" t="s">
        <v>37</v>
      </c>
      <c r="O515" s="58"/>
      <c r="P515" s="150">
        <f t="shared" si="51"/>
        <v>0</v>
      </c>
      <c r="Q515" s="150">
        <v>0</v>
      </c>
      <c r="R515" s="150">
        <f t="shared" si="52"/>
        <v>0</v>
      </c>
      <c r="S515" s="150">
        <v>0</v>
      </c>
      <c r="T515" s="151">
        <f t="shared" si="53"/>
        <v>0</v>
      </c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R515" s="152" t="s">
        <v>163</v>
      </c>
      <c r="AT515" s="152" t="s">
        <v>184</v>
      </c>
      <c r="AU515" s="152" t="s">
        <v>128</v>
      </c>
      <c r="AY515" s="17" t="s">
        <v>121</v>
      </c>
      <c r="BE515" s="153">
        <f t="shared" si="54"/>
        <v>0</v>
      </c>
      <c r="BF515" s="153">
        <f t="shared" si="55"/>
        <v>0</v>
      </c>
      <c r="BG515" s="153">
        <f t="shared" si="56"/>
        <v>0</v>
      </c>
      <c r="BH515" s="153">
        <f t="shared" si="57"/>
        <v>0</v>
      </c>
      <c r="BI515" s="153">
        <f t="shared" si="58"/>
        <v>0</v>
      </c>
      <c r="BJ515" s="17" t="s">
        <v>128</v>
      </c>
      <c r="BK515" s="154">
        <f t="shared" si="59"/>
        <v>0</v>
      </c>
      <c r="BL515" s="17" t="s">
        <v>127</v>
      </c>
      <c r="BM515" s="152" t="s">
        <v>1069</v>
      </c>
    </row>
    <row r="516" spans="1:65" s="2" customFormat="1" ht="24.15" customHeight="1">
      <c r="A516" s="32"/>
      <c r="B516" s="140"/>
      <c r="C516" s="172" t="s">
        <v>1070</v>
      </c>
      <c r="D516" s="172" t="s">
        <v>184</v>
      </c>
      <c r="E516" s="173" t="s">
        <v>1025</v>
      </c>
      <c r="F516" s="174" t="s">
        <v>1026</v>
      </c>
      <c r="G516" s="175" t="s">
        <v>153</v>
      </c>
      <c r="H516" s="176">
        <v>150</v>
      </c>
      <c r="I516" s="177"/>
      <c r="J516" s="176">
        <f t="shared" si="50"/>
        <v>0</v>
      </c>
      <c r="K516" s="178"/>
      <c r="L516" s="179"/>
      <c r="M516" s="180" t="s">
        <v>1</v>
      </c>
      <c r="N516" s="181" t="s">
        <v>37</v>
      </c>
      <c r="O516" s="58"/>
      <c r="P516" s="150">
        <f t="shared" si="51"/>
        <v>0</v>
      </c>
      <c r="Q516" s="150">
        <v>0</v>
      </c>
      <c r="R516" s="150">
        <f t="shared" si="52"/>
        <v>0</v>
      </c>
      <c r="S516" s="150">
        <v>0</v>
      </c>
      <c r="T516" s="151">
        <f t="shared" si="53"/>
        <v>0</v>
      </c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R516" s="152" t="s">
        <v>163</v>
      </c>
      <c r="AT516" s="152" t="s">
        <v>184</v>
      </c>
      <c r="AU516" s="152" t="s">
        <v>128</v>
      </c>
      <c r="AY516" s="17" t="s">
        <v>121</v>
      </c>
      <c r="BE516" s="153">
        <f t="shared" si="54"/>
        <v>0</v>
      </c>
      <c r="BF516" s="153">
        <f t="shared" si="55"/>
        <v>0</v>
      </c>
      <c r="BG516" s="153">
        <f t="shared" si="56"/>
        <v>0</v>
      </c>
      <c r="BH516" s="153">
        <f t="shared" si="57"/>
        <v>0</v>
      </c>
      <c r="BI516" s="153">
        <f t="shared" si="58"/>
        <v>0</v>
      </c>
      <c r="BJ516" s="17" t="s">
        <v>128</v>
      </c>
      <c r="BK516" s="154">
        <f t="shared" si="59"/>
        <v>0</v>
      </c>
      <c r="BL516" s="17" t="s">
        <v>127</v>
      </c>
      <c r="BM516" s="152" t="s">
        <v>1071</v>
      </c>
    </row>
    <row r="517" spans="1:65" s="2" customFormat="1" ht="24.15" customHeight="1">
      <c r="A517" s="32"/>
      <c r="B517" s="140"/>
      <c r="C517" s="172" t="s">
        <v>1072</v>
      </c>
      <c r="D517" s="172" t="s">
        <v>184</v>
      </c>
      <c r="E517" s="173" t="s">
        <v>982</v>
      </c>
      <c r="F517" s="174" t="s">
        <v>983</v>
      </c>
      <c r="G517" s="175" t="s">
        <v>153</v>
      </c>
      <c r="H517" s="176">
        <v>150</v>
      </c>
      <c r="I517" s="177"/>
      <c r="J517" s="176">
        <f t="shared" si="50"/>
        <v>0</v>
      </c>
      <c r="K517" s="178"/>
      <c r="L517" s="179"/>
      <c r="M517" s="180" t="s">
        <v>1</v>
      </c>
      <c r="N517" s="181" t="s">
        <v>37</v>
      </c>
      <c r="O517" s="58"/>
      <c r="P517" s="150">
        <f t="shared" si="51"/>
        <v>0</v>
      </c>
      <c r="Q517" s="150">
        <v>0</v>
      </c>
      <c r="R517" s="150">
        <f t="shared" si="52"/>
        <v>0</v>
      </c>
      <c r="S517" s="150">
        <v>0</v>
      </c>
      <c r="T517" s="151">
        <f t="shared" si="53"/>
        <v>0</v>
      </c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R517" s="152" t="s">
        <v>163</v>
      </c>
      <c r="AT517" s="152" t="s">
        <v>184</v>
      </c>
      <c r="AU517" s="152" t="s">
        <v>128</v>
      </c>
      <c r="AY517" s="17" t="s">
        <v>121</v>
      </c>
      <c r="BE517" s="153">
        <f t="shared" si="54"/>
        <v>0</v>
      </c>
      <c r="BF517" s="153">
        <f t="shared" si="55"/>
        <v>0</v>
      </c>
      <c r="BG517" s="153">
        <f t="shared" si="56"/>
        <v>0</v>
      </c>
      <c r="BH517" s="153">
        <f t="shared" si="57"/>
        <v>0</v>
      </c>
      <c r="BI517" s="153">
        <f t="shared" si="58"/>
        <v>0</v>
      </c>
      <c r="BJ517" s="17" t="s">
        <v>128</v>
      </c>
      <c r="BK517" s="154">
        <f t="shared" si="59"/>
        <v>0</v>
      </c>
      <c r="BL517" s="17" t="s">
        <v>127</v>
      </c>
      <c r="BM517" s="152" t="s">
        <v>1073</v>
      </c>
    </row>
    <row r="518" spans="1:65" s="2" customFormat="1" ht="14.4" customHeight="1">
      <c r="A518" s="32"/>
      <c r="B518" s="140"/>
      <c r="C518" s="172" t="s">
        <v>1074</v>
      </c>
      <c r="D518" s="172" t="s">
        <v>184</v>
      </c>
      <c r="E518" s="173" t="s">
        <v>986</v>
      </c>
      <c r="F518" s="174" t="s">
        <v>987</v>
      </c>
      <c r="G518" s="175" t="s">
        <v>153</v>
      </c>
      <c r="H518" s="176">
        <v>150</v>
      </c>
      <c r="I518" s="177"/>
      <c r="J518" s="176">
        <f t="shared" si="50"/>
        <v>0</v>
      </c>
      <c r="K518" s="178"/>
      <c r="L518" s="179"/>
      <c r="M518" s="180" t="s">
        <v>1</v>
      </c>
      <c r="N518" s="181" t="s">
        <v>37</v>
      </c>
      <c r="O518" s="58"/>
      <c r="P518" s="150">
        <f t="shared" si="51"/>
        <v>0</v>
      </c>
      <c r="Q518" s="150">
        <v>0</v>
      </c>
      <c r="R518" s="150">
        <f t="shared" si="52"/>
        <v>0</v>
      </c>
      <c r="S518" s="150">
        <v>0</v>
      </c>
      <c r="T518" s="151">
        <f t="shared" si="53"/>
        <v>0</v>
      </c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R518" s="152" t="s">
        <v>163</v>
      </c>
      <c r="AT518" s="152" t="s">
        <v>184</v>
      </c>
      <c r="AU518" s="152" t="s">
        <v>128</v>
      </c>
      <c r="AY518" s="17" t="s">
        <v>121</v>
      </c>
      <c r="BE518" s="153">
        <f t="shared" si="54"/>
        <v>0</v>
      </c>
      <c r="BF518" s="153">
        <f t="shared" si="55"/>
        <v>0</v>
      </c>
      <c r="BG518" s="153">
        <f t="shared" si="56"/>
        <v>0</v>
      </c>
      <c r="BH518" s="153">
        <f t="shared" si="57"/>
        <v>0</v>
      </c>
      <c r="BI518" s="153">
        <f t="shared" si="58"/>
        <v>0</v>
      </c>
      <c r="BJ518" s="17" t="s">
        <v>128</v>
      </c>
      <c r="BK518" s="154">
        <f t="shared" si="59"/>
        <v>0</v>
      </c>
      <c r="BL518" s="17" t="s">
        <v>127</v>
      </c>
      <c r="BM518" s="152" t="s">
        <v>1075</v>
      </c>
    </row>
    <row r="519" spans="1:65" s="2" customFormat="1" ht="24.15" customHeight="1">
      <c r="A519" s="32"/>
      <c r="B519" s="140"/>
      <c r="C519" s="172" t="s">
        <v>1076</v>
      </c>
      <c r="D519" s="172" t="s">
        <v>184</v>
      </c>
      <c r="E519" s="173" t="s">
        <v>1033</v>
      </c>
      <c r="F519" s="174" t="s">
        <v>1034</v>
      </c>
      <c r="G519" s="175" t="s">
        <v>153</v>
      </c>
      <c r="H519" s="176">
        <v>150</v>
      </c>
      <c r="I519" s="177"/>
      <c r="J519" s="176">
        <f t="shared" si="50"/>
        <v>0</v>
      </c>
      <c r="K519" s="178"/>
      <c r="L519" s="179"/>
      <c r="M519" s="180" t="s">
        <v>1</v>
      </c>
      <c r="N519" s="181" t="s">
        <v>37</v>
      </c>
      <c r="O519" s="58"/>
      <c r="P519" s="150">
        <f t="shared" si="51"/>
        <v>0</v>
      </c>
      <c r="Q519" s="150">
        <v>0</v>
      </c>
      <c r="R519" s="150">
        <f t="shared" si="52"/>
        <v>0</v>
      </c>
      <c r="S519" s="150">
        <v>0</v>
      </c>
      <c r="T519" s="151">
        <f t="shared" si="53"/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52" t="s">
        <v>163</v>
      </c>
      <c r="AT519" s="152" t="s">
        <v>184</v>
      </c>
      <c r="AU519" s="152" t="s">
        <v>128</v>
      </c>
      <c r="AY519" s="17" t="s">
        <v>121</v>
      </c>
      <c r="BE519" s="153">
        <f t="shared" si="54"/>
        <v>0</v>
      </c>
      <c r="BF519" s="153">
        <f t="shared" si="55"/>
        <v>0</v>
      </c>
      <c r="BG519" s="153">
        <f t="shared" si="56"/>
        <v>0</v>
      </c>
      <c r="BH519" s="153">
        <f t="shared" si="57"/>
        <v>0</v>
      </c>
      <c r="BI519" s="153">
        <f t="shared" si="58"/>
        <v>0</v>
      </c>
      <c r="BJ519" s="17" t="s">
        <v>128</v>
      </c>
      <c r="BK519" s="154">
        <f t="shared" si="59"/>
        <v>0</v>
      </c>
      <c r="BL519" s="17" t="s">
        <v>127</v>
      </c>
      <c r="BM519" s="152" t="s">
        <v>1077</v>
      </c>
    </row>
    <row r="520" spans="1:65" s="2" customFormat="1" ht="24.15" customHeight="1">
      <c r="A520" s="32"/>
      <c r="B520" s="140"/>
      <c r="C520" s="172" t="s">
        <v>1078</v>
      </c>
      <c r="D520" s="172" t="s">
        <v>184</v>
      </c>
      <c r="E520" s="173" t="s">
        <v>1079</v>
      </c>
      <c r="F520" s="174" t="s">
        <v>718</v>
      </c>
      <c r="G520" s="175" t="s">
        <v>153</v>
      </c>
      <c r="H520" s="176">
        <v>150</v>
      </c>
      <c r="I520" s="177"/>
      <c r="J520" s="176">
        <f t="shared" si="50"/>
        <v>0</v>
      </c>
      <c r="K520" s="178"/>
      <c r="L520" s="179"/>
      <c r="M520" s="180" t="s">
        <v>1</v>
      </c>
      <c r="N520" s="181" t="s">
        <v>37</v>
      </c>
      <c r="O520" s="58"/>
      <c r="P520" s="150">
        <f t="shared" si="51"/>
        <v>0</v>
      </c>
      <c r="Q520" s="150">
        <v>0</v>
      </c>
      <c r="R520" s="150">
        <f t="shared" si="52"/>
        <v>0</v>
      </c>
      <c r="S520" s="150">
        <v>0</v>
      </c>
      <c r="T520" s="151">
        <f t="shared" si="53"/>
        <v>0</v>
      </c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R520" s="152" t="s">
        <v>163</v>
      </c>
      <c r="AT520" s="152" t="s">
        <v>184</v>
      </c>
      <c r="AU520" s="152" t="s">
        <v>128</v>
      </c>
      <c r="AY520" s="17" t="s">
        <v>121</v>
      </c>
      <c r="BE520" s="153">
        <f t="shared" si="54"/>
        <v>0</v>
      </c>
      <c r="BF520" s="153">
        <f t="shared" si="55"/>
        <v>0</v>
      </c>
      <c r="BG520" s="153">
        <f t="shared" si="56"/>
        <v>0</v>
      </c>
      <c r="BH520" s="153">
        <f t="shared" si="57"/>
        <v>0</v>
      </c>
      <c r="BI520" s="153">
        <f t="shared" si="58"/>
        <v>0</v>
      </c>
      <c r="BJ520" s="17" t="s">
        <v>128</v>
      </c>
      <c r="BK520" s="154">
        <f t="shared" si="59"/>
        <v>0</v>
      </c>
      <c r="BL520" s="17" t="s">
        <v>127</v>
      </c>
      <c r="BM520" s="152" t="s">
        <v>1080</v>
      </c>
    </row>
    <row r="521" spans="1:65" s="2" customFormat="1" ht="24.15" customHeight="1">
      <c r="A521" s="32"/>
      <c r="B521" s="140"/>
      <c r="C521" s="172" t="s">
        <v>1081</v>
      </c>
      <c r="D521" s="172" t="s">
        <v>184</v>
      </c>
      <c r="E521" s="173" t="s">
        <v>1040</v>
      </c>
      <c r="F521" s="174" t="s">
        <v>1041</v>
      </c>
      <c r="G521" s="175" t="s">
        <v>260</v>
      </c>
      <c r="H521" s="176">
        <v>10.5</v>
      </c>
      <c r="I521" s="177"/>
      <c r="J521" s="176">
        <f t="shared" si="50"/>
        <v>0</v>
      </c>
      <c r="K521" s="178"/>
      <c r="L521" s="179"/>
      <c r="M521" s="180" t="s">
        <v>1</v>
      </c>
      <c r="N521" s="181" t="s">
        <v>37</v>
      </c>
      <c r="O521" s="58"/>
      <c r="P521" s="150">
        <f t="shared" si="51"/>
        <v>0</v>
      </c>
      <c r="Q521" s="150">
        <v>0</v>
      </c>
      <c r="R521" s="150">
        <f t="shared" si="52"/>
        <v>0</v>
      </c>
      <c r="S521" s="150">
        <v>0</v>
      </c>
      <c r="T521" s="151">
        <f t="shared" si="53"/>
        <v>0</v>
      </c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R521" s="152" t="s">
        <v>163</v>
      </c>
      <c r="AT521" s="152" t="s">
        <v>184</v>
      </c>
      <c r="AU521" s="152" t="s">
        <v>128</v>
      </c>
      <c r="AY521" s="17" t="s">
        <v>121</v>
      </c>
      <c r="BE521" s="153">
        <f t="shared" si="54"/>
        <v>0</v>
      </c>
      <c r="BF521" s="153">
        <f t="shared" si="55"/>
        <v>0</v>
      </c>
      <c r="BG521" s="153">
        <f t="shared" si="56"/>
        <v>0</v>
      </c>
      <c r="BH521" s="153">
        <f t="shared" si="57"/>
        <v>0</v>
      </c>
      <c r="BI521" s="153">
        <f t="shared" si="58"/>
        <v>0</v>
      </c>
      <c r="BJ521" s="17" t="s">
        <v>128</v>
      </c>
      <c r="BK521" s="154">
        <f t="shared" si="59"/>
        <v>0</v>
      </c>
      <c r="BL521" s="17" t="s">
        <v>127</v>
      </c>
      <c r="BM521" s="152" t="s">
        <v>1082</v>
      </c>
    </row>
    <row r="522" spans="1:65" s="2" customFormat="1" ht="24.15" customHeight="1">
      <c r="A522" s="32"/>
      <c r="B522" s="140"/>
      <c r="C522" s="172" t="s">
        <v>1083</v>
      </c>
      <c r="D522" s="172" t="s">
        <v>184</v>
      </c>
      <c r="E522" s="173" t="s">
        <v>1044</v>
      </c>
      <c r="F522" s="174" t="s">
        <v>1045</v>
      </c>
      <c r="G522" s="175" t="s">
        <v>260</v>
      </c>
      <c r="H522" s="176">
        <v>105</v>
      </c>
      <c r="I522" s="177"/>
      <c r="J522" s="176">
        <f t="shared" si="50"/>
        <v>0</v>
      </c>
      <c r="K522" s="178"/>
      <c r="L522" s="179"/>
      <c r="M522" s="180" t="s">
        <v>1</v>
      </c>
      <c r="N522" s="181" t="s">
        <v>37</v>
      </c>
      <c r="O522" s="58"/>
      <c r="P522" s="150">
        <f t="shared" si="51"/>
        <v>0</v>
      </c>
      <c r="Q522" s="150">
        <v>0</v>
      </c>
      <c r="R522" s="150">
        <f t="shared" si="52"/>
        <v>0</v>
      </c>
      <c r="S522" s="150">
        <v>0</v>
      </c>
      <c r="T522" s="151">
        <f t="shared" si="53"/>
        <v>0</v>
      </c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R522" s="152" t="s">
        <v>163</v>
      </c>
      <c r="AT522" s="152" t="s">
        <v>184</v>
      </c>
      <c r="AU522" s="152" t="s">
        <v>128</v>
      </c>
      <c r="AY522" s="17" t="s">
        <v>121</v>
      </c>
      <c r="BE522" s="153">
        <f t="shared" si="54"/>
        <v>0</v>
      </c>
      <c r="BF522" s="153">
        <f t="shared" si="55"/>
        <v>0</v>
      </c>
      <c r="BG522" s="153">
        <f t="shared" si="56"/>
        <v>0</v>
      </c>
      <c r="BH522" s="153">
        <f t="shared" si="57"/>
        <v>0</v>
      </c>
      <c r="BI522" s="153">
        <f t="shared" si="58"/>
        <v>0</v>
      </c>
      <c r="BJ522" s="17" t="s">
        <v>128</v>
      </c>
      <c r="BK522" s="154">
        <f t="shared" si="59"/>
        <v>0</v>
      </c>
      <c r="BL522" s="17" t="s">
        <v>127</v>
      </c>
      <c r="BM522" s="152" t="s">
        <v>1084</v>
      </c>
    </row>
    <row r="523" spans="1:65" s="2" customFormat="1" ht="24.15" customHeight="1">
      <c r="A523" s="32"/>
      <c r="B523" s="140"/>
      <c r="C523" s="172" t="s">
        <v>1085</v>
      </c>
      <c r="D523" s="172" t="s">
        <v>184</v>
      </c>
      <c r="E523" s="173" t="s">
        <v>990</v>
      </c>
      <c r="F523" s="174" t="s">
        <v>991</v>
      </c>
      <c r="G523" s="175" t="s">
        <v>126</v>
      </c>
      <c r="H523" s="176">
        <v>105</v>
      </c>
      <c r="I523" s="177"/>
      <c r="J523" s="176">
        <f t="shared" si="50"/>
        <v>0</v>
      </c>
      <c r="K523" s="178"/>
      <c r="L523" s="179"/>
      <c r="M523" s="180" t="s">
        <v>1</v>
      </c>
      <c r="N523" s="181" t="s">
        <v>37</v>
      </c>
      <c r="O523" s="58"/>
      <c r="P523" s="150">
        <f t="shared" si="51"/>
        <v>0</v>
      </c>
      <c r="Q523" s="150">
        <v>0</v>
      </c>
      <c r="R523" s="150">
        <f t="shared" si="52"/>
        <v>0</v>
      </c>
      <c r="S523" s="150">
        <v>0</v>
      </c>
      <c r="T523" s="151">
        <f t="shared" si="53"/>
        <v>0</v>
      </c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R523" s="152" t="s">
        <v>163</v>
      </c>
      <c r="AT523" s="152" t="s">
        <v>184</v>
      </c>
      <c r="AU523" s="152" t="s">
        <v>128</v>
      </c>
      <c r="AY523" s="17" t="s">
        <v>121</v>
      </c>
      <c r="BE523" s="153">
        <f t="shared" si="54"/>
        <v>0</v>
      </c>
      <c r="BF523" s="153">
        <f t="shared" si="55"/>
        <v>0</v>
      </c>
      <c r="BG523" s="153">
        <f t="shared" si="56"/>
        <v>0</v>
      </c>
      <c r="BH523" s="153">
        <f t="shared" si="57"/>
        <v>0</v>
      </c>
      <c r="BI523" s="153">
        <f t="shared" si="58"/>
        <v>0</v>
      </c>
      <c r="BJ523" s="17" t="s">
        <v>128</v>
      </c>
      <c r="BK523" s="154">
        <f t="shared" si="59"/>
        <v>0</v>
      </c>
      <c r="BL523" s="17" t="s">
        <v>127</v>
      </c>
      <c r="BM523" s="152" t="s">
        <v>1086</v>
      </c>
    </row>
    <row r="524" spans="1:65" s="12" customFormat="1" ht="22.95" customHeight="1">
      <c r="B524" s="127"/>
      <c r="D524" s="128" t="s">
        <v>70</v>
      </c>
      <c r="E524" s="138" t="s">
        <v>1087</v>
      </c>
      <c r="F524" s="138" t="s">
        <v>1088</v>
      </c>
      <c r="I524" s="130"/>
      <c r="J524" s="139">
        <f>BK524</f>
        <v>0</v>
      </c>
      <c r="L524" s="127"/>
      <c r="M524" s="132"/>
      <c r="N524" s="133"/>
      <c r="O524" s="133"/>
      <c r="P524" s="134">
        <f>SUM(P525:P572)</f>
        <v>0</v>
      </c>
      <c r="Q524" s="133"/>
      <c r="R524" s="134">
        <f>SUM(R525:R572)</f>
        <v>0</v>
      </c>
      <c r="S524" s="133"/>
      <c r="T524" s="135">
        <f>SUM(T525:T572)</f>
        <v>0</v>
      </c>
      <c r="AR524" s="128" t="s">
        <v>127</v>
      </c>
      <c r="AT524" s="136" t="s">
        <v>70</v>
      </c>
      <c r="AU524" s="136" t="s">
        <v>78</v>
      </c>
      <c r="AY524" s="128" t="s">
        <v>121</v>
      </c>
      <c r="BK524" s="137">
        <f>SUM(BK525:BK572)</f>
        <v>0</v>
      </c>
    </row>
    <row r="525" spans="1:65" s="2" customFormat="1" ht="24.15" customHeight="1">
      <c r="A525" s="32"/>
      <c r="B525" s="140"/>
      <c r="C525" s="172" t="s">
        <v>1089</v>
      </c>
      <c r="D525" s="172" t="s">
        <v>184</v>
      </c>
      <c r="E525" s="173" t="s">
        <v>1090</v>
      </c>
      <c r="F525" s="174" t="s">
        <v>1091</v>
      </c>
      <c r="G525" s="175" t="s">
        <v>126</v>
      </c>
      <c r="H525" s="176">
        <v>12.25</v>
      </c>
      <c r="I525" s="177"/>
      <c r="J525" s="176">
        <f t="shared" ref="J525:J572" si="60">ROUND(I525*H525,3)</f>
        <v>0</v>
      </c>
      <c r="K525" s="178"/>
      <c r="L525" s="179"/>
      <c r="M525" s="180" t="s">
        <v>1</v>
      </c>
      <c r="N525" s="181" t="s">
        <v>37</v>
      </c>
      <c r="O525" s="58"/>
      <c r="P525" s="150">
        <f t="shared" ref="P525:P572" si="61">O525*H525</f>
        <v>0</v>
      </c>
      <c r="Q525" s="150">
        <v>0</v>
      </c>
      <c r="R525" s="150">
        <f t="shared" ref="R525:R572" si="62">Q525*H525</f>
        <v>0</v>
      </c>
      <c r="S525" s="150">
        <v>0</v>
      </c>
      <c r="T525" s="151">
        <f t="shared" ref="T525:T572" si="63">S525*H525</f>
        <v>0</v>
      </c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R525" s="152" t="s">
        <v>163</v>
      </c>
      <c r="AT525" s="152" t="s">
        <v>184</v>
      </c>
      <c r="AU525" s="152" t="s">
        <v>128</v>
      </c>
      <c r="AY525" s="17" t="s">
        <v>121</v>
      </c>
      <c r="BE525" s="153">
        <f t="shared" ref="BE525:BE572" si="64">IF(N525="základná",J525,0)</f>
        <v>0</v>
      </c>
      <c r="BF525" s="153">
        <f t="shared" ref="BF525:BF572" si="65">IF(N525="znížená",J525,0)</f>
        <v>0</v>
      </c>
      <c r="BG525" s="153">
        <f t="shared" ref="BG525:BG572" si="66">IF(N525="zákl. prenesená",J525,0)</f>
        <v>0</v>
      </c>
      <c r="BH525" s="153">
        <f t="shared" ref="BH525:BH572" si="67">IF(N525="zníž. prenesená",J525,0)</f>
        <v>0</v>
      </c>
      <c r="BI525" s="153">
        <f t="shared" ref="BI525:BI572" si="68">IF(N525="nulová",J525,0)</f>
        <v>0</v>
      </c>
      <c r="BJ525" s="17" t="s">
        <v>128</v>
      </c>
      <c r="BK525" s="154">
        <f t="shared" ref="BK525:BK572" si="69">ROUND(I525*H525,3)</f>
        <v>0</v>
      </c>
      <c r="BL525" s="17" t="s">
        <v>127</v>
      </c>
      <c r="BM525" s="152" t="s">
        <v>1092</v>
      </c>
    </row>
    <row r="526" spans="1:65" s="2" customFormat="1" ht="24.15" customHeight="1">
      <c r="A526" s="32"/>
      <c r="B526" s="140"/>
      <c r="C526" s="172" t="s">
        <v>1093</v>
      </c>
      <c r="D526" s="172" t="s">
        <v>184</v>
      </c>
      <c r="E526" s="173" t="s">
        <v>1094</v>
      </c>
      <c r="F526" s="174" t="s">
        <v>1095</v>
      </c>
      <c r="G526" s="175" t="s">
        <v>126</v>
      </c>
      <c r="H526" s="176">
        <v>12.25</v>
      </c>
      <c r="I526" s="177"/>
      <c r="J526" s="176">
        <f t="shared" si="60"/>
        <v>0</v>
      </c>
      <c r="K526" s="178"/>
      <c r="L526" s="179"/>
      <c r="M526" s="180" t="s">
        <v>1</v>
      </c>
      <c r="N526" s="181" t="s">
        <v>37</v>
      </c>
      <c r="O526" s="58"/>
      <c r="P526" s="150">
        <f t="shared" si="61"/>
        <v>0</v>
      </c>
      <c r="Q526" s="150">
        <v>0</v>
      </c>
      <c r="R526" s="150">
        <f t="shared" si="62"/>
        <v>0</v>
      </c>
      <c r="S526" s="150">
        <v>0</v>
      </c>
      <c r="T526" s="151">
        <f t="shared" si="63"/>
        <v>0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52" t="s">
        <v>163</v>
      </c>
      <c r="AT526" s="152" t="s">
        <v>184</v>
      </c>
      <c r="AU526" s="152" t="s">
        <v>128</v>
      </c>
      <c r="AY526" s="17" t="s">
        <v>121</v>
      </c>
      <c r="BE526" s="153">
        <f t="shared" si="64"/>
        <v>0</v>
      </c>
      <c r="BF526" s="153">
        <f t="shared" si="65"/>
        <v>0</v>
      </c>
      <c r="BG526" s="153">
        <f t="shared" si="66"/>
        <v>0</v>
      </c>
      <c r="BH526" s="153">
        <f t="shared" si="67"/>
        <v>0</v>
      </c>
      <c r="BI526" s="153">
        <f t="shared" si="68"/>
        <v>0</v>
      </c>
      <c r="BJ526" s="17" t="s">
        <v>128</v>
      </c>
      <c r="BK526" s="154">
        <f t="shared" si="69"/>
        <v>0</v>
      </c>
      <c r="BL526" s="17" t="s">
        <v>127</v>
      </c>
      <c r="BM526" s="152" t="s">
        <v>1096</v>
      </c>
    </row>
    <row r="527" spans="1:65" s="2" customFormat="1" ht="24.15" customHeight="1">
      <c r="A527" s="32"/>
      <c r="B527" s="140"/>
      <c r="C527" s="172" t="s">
        <v>1097</v>
      </c>
      <c r="D527" s="172" t="s">
        <v>184</v>
      </c>
      <c r="E527" s="173" t="s">
        <v>1098</v>
      </c>
      <c r="F527" s="174" t="s">
        <v>1099</v>
      </c>
      <c r="G527" s="175" t="s">
        <v>126</v>
      </c>
      <c r="H527" s="176">
        <v>8.25</v>
      </c>
      <c r="I527" s="177"/>
      <c r="J527" s="176">
        <f t="shared" si="60"/>
        <v>0</v>
      </c>
      <c r="K527" s="178"/>
      <c r="L527" s="179"/>
      <c r="M527" s="180" t="s">
        <v>1</v>
      </c>
      <c r="N527" s="181" t="s">
        <v>37</v>
      </c>
      <c r="O527" s="58"/>
      <c r="P527" s="150">
        <f t="shared" si="61"/>
        <v>0</v>
      </c>
      <c r="Q527" s="150">
        <v>0</v>
      </c>
      <c r="R527" s="150">
        <f t="shared" si="62"/>
        <v>0</v>
      </c>
      <c r="S527" s="150">
        <v>0</v>
      </c>
      <c r="T527" s="151">
        <f t="shared" si="63"/>
        <v>0</v>
      </c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R527" s="152" t="s">
        <v>163</v>
      </c>
      <c r="AT527" s="152" t="s">
        <v>184</v>
      </c>
      <c r="AU527" s="152" t="s">
        <v>128</v>
      </c>
      <c r="AY527" s="17" t="s">
        <v>121</v>
      </c>
      <c r="BE527" s="153">
        <f t="shared" si="64"/>
        <v>0</v>
      </c>
      <c r="BF527" s="153">
        <f t="shared" si="65"/>
        <v>0</v>
      </c>
      <c r="BG527" s="153">
        <f t="shared" si="66"/>
        <v>0</v>
      </c>
      <c r="BH527" s="153">
        <f t="shared" si="67"/>
        <v>0</v>
      </c>
      <c r="BI527" s="153">
        <f t="shared" si="68"/>
        <v>0</v>
      </c>
      <c r="BJ527" s="17" t="s">
        <v>128</v>
      </c>
      <c r="BK527" s="154">
        <f t="shared" si="69"/>
        <v>0</v>
      </c>
      <c r="BL527" s="17" t="s">
        <v>127</v>
      </c>
      <c r="BM527" s="152" t="s">
        <v>1100</v>
      </c>
    </row>
    <row r="528" spans="1:65" s="2" customFormat="1" ht="24.15" customHeight="1">
      <c r="A528" s="32"/>
      <c r="B528" s="140"/>
      <c r="C528" s="172" t="s">
        <v>1101</v>
      </c>
      <c r="D528" s="172" t="s">
        <v>184</v>
      </c>
      <c r="E528" s="173" t="s">
        <v>1102</v>
      </c>
      <c r="F528" s="174" t="s">
        <v>1103</v>
      </c>
      <c r="G528" s="175" t="s">
        <v>126</v>
      </c>
      <c r="H528" s="176">
        <v>4</v>
      </c>
      <c r="I528" s="177"/>
      <c r="J528" s="176">
        <f t="shared" si="60"/>
        <v>0</v>
      </c>
      <c r="K528" s="178"/>
      <c r="L528" s="179"/>
      <c r="M528" s="180" t="s">
        <v>1</v>
      </c>
      <c r="N528" s="181" t="s">
        <v>37</v>
      </c>
      <c r="O528" s="58"/>
      <c r="P528" s="150">
        <f t="shared" si="61"/>
        <v>0</v>
      </c>
      <c r="Q528" s="150">
        <v>0</v>
      </c>
      <c r="R528" s="150">
        <f t="shared" si="62"/>
        <v>0</v>
      </c>
      <c r="S528" s="150">
        <v>0</v>
      </c>
      <c r="T528" s="151">
        <f t="shared" si="63"/>
        <v>0</v>
      </c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R528" s="152" t="s">
        <v>163</v>
      </c>
      <c r="AT528" s="152" t="s">
        <v>184</v>
      </c>
      <c r="AU528" s="152" t="s">
        <v>128</v>
      </c>
      <c r="AY528" s="17" t="s">
        <v>121</v>
      </c>
      <c r="BE528" s="153">
        <f t="shared" si="64"/>
        <v>0</v>
      </c>
      <c r="BF528" s="153">
        <f t="shared" si="65"/>
        <v>0</v>
      </c>
      <c r="BG528" s="153">
        <f t="shared" si="66"/>
        <v>0</v>
      </c>
      <c r="BH528" s="153">
        <f t="shared" si="67"/>
        <v>0</v>
      </c>
      <c r="BI528" s="153">
        <f t="shared" si="68"/>
        <v>0</v>
      </c>
      <c r="BJ528" s="17" t="s">
        <v>128</v>
      </c>
      <c r="BK528" s="154">
        <f t="shared" si="69"/>
        <v>0</v>
      </c>
      <c r="BL528" s="17" t="s">
        <v>127</v>
      </c>
      <c r="BM528" s="152" t="s">
        <v>1104</v>
      </c>
    </row>
    <row r="529" spans="1:65" s="2" customFormat="1" ht="37.950000000000003" customHeight="1">
      <c r="A529" s="32"/>
      <c r="B529" s="140"/>
      <c r="C529" s="172" t="s">
        <v>1105</v>
      </c>
      <c r="D529" s="172" t="s">
        <v>184</v>
      </c>
      <c r="E529" s="173" t="s">
        <v>1106</v>
      </c>
      <c r="F529" s="174" t="s">
        <v>1107</v>
      </c>
      <c r="G529" s="175" t="s">
        <v>126</v>
      </c>
      <c r="H529" s="176">
        <v>12.25</v>
      </c>
      <c r="I529" s="177"/>
      <c r="J529" s="176">
        <f t="shared" si="60"/>
        <v>0</v>
      </c>
      <c r="K529" s="178"/>
      <c r="L529" s="179"/>
      <c r="M529" s="180" t="s">
        <v>1</v>
      </c>
      <c r="N529" s="181" t="s">
        <v>37</v>
      </c>
      <c r="O529" s="58"/>
      <c r="P529" s="150">
        <f t="shared" si="61"/>
        <v>0</v>
      </c>
      <c r="Q529" s="150">
        <v>0</v>
      </c>
      <c r="R529" s="150">
        <f t="shared" si="62"/>
        <v>0</v>
      </c>
      <c r="S529" s="150">
        <v>0</v>
      </c>
      <c r="T529" s="151">
        <f t="shared" si="63"/>
        <v>0</v>
      </c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R529" s="152" t="s">
        <v>163</v>
      </c>
      <c r="AT529" s="152" t="s">
        <v>184</v>
      </c>
      <c r="AU529" s="152" t="s">
        <v>128</v>
      </c>
      <c r="AY529" s="17" t="s">
        <v>121</v>
      </c>
      <c r="BE529" s="153">
        <f t="shared" si="64"/>
        <v>0</v>
      </c>
      <c r="BF529" s="153">
        <f t="shared" si="65"/>
        <v>0</v>
      </c>
      <c r="BG529" s="153">
        <f t="shared" si="66"/>
        <v>0</v>
      </c>
      <c r="BH529" s="153">
        <f t="shared" si="67"/>
        <v>0</v>
      </c>
      <c r="BI529" s="153">
        <f t="shared" si="68"/>
        <v>0</v>
      </c>
      <c r="BJ529" s="17" t="s">
        <v>128</v>
      </c>
      <c r="BK529" s="154">
        <f t="shared" si="69"/>
        <v>0</v>
      </c>
      <c r="BL529" s="17" t="s">
        <v>127</v>
      </c>
      <c r="BM529" s="152" t="s">
        <v>1108</v>
      </c>
    </row>
    <row r="530" spans="1:65" s="2" customFormat="1" ht="24.15" customHeight="1">
      <c r="A530" s="32"/>
      <c r="B530" s="140"/>
      <c r="C530" s="172" t="s">
        <v>1109</v>
      </c>
      <c r="D530" s="172" t="s">
        <v>184</v>
      </c>
      <c r="E530" s="173" t="s">
        <v>1110</v>
      </c>
      <c r="F530" s="174" t="s">
        <v>1111</v>
      </c>
      <c r="G530" s="175" t="s">
        <v>126</v>
      </c>
      <c r="H530" s="176">
        <v>12.25</v>
      </c>
      <c r="I530" s="177"/>
      <c r="J530" s="176">
        <f t="shared" si="60"/>
        <v>0</v>
      </c>
      <c r="K530" s="178"/>
      <c r="L530" s="179"/>
      <c r="M530" s="180" t="s">
        <v>1</v>
      </c>
      <c r="N530" s="181" t="s">
        <v>37</v>
      </c>
      <c r="O530" s="58"/>
      <c r="P530" s="150">
        <f t="shared" si="61"/>
        <v>0</v>
      </c>
      <c r="Q530" s="150">
        <v>0</v>
      </c>
      <c r="R530" s="150">
        <f t="shared" si="62"/>
        <v>0</v>
      </c>
      <c r="S530" s="150">
        <v>0</v>
      </c>
      <c r="T530" s="151">
        <f t="shared" si="63"/>
        <v>0</v>
      </c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R530" s="152" t="s">
        <v>163</v>
      </c>
      <c r="AT530" s="152" t="s">
        <v>184</v>
      </c>
      <c r="AU530" s="152" t="s">
        <v>128</v>
      </c>
      <c r="AY530" s="17" t="s">
        <v>121</v>
      </c>
      <c r="BE530" s="153">
        <f t="shared" si="64"/>
        <v>0</v>
      </c>
      <c r="BF530" s="153">
        <f t="shared" si="65"/>
        <v>0</v>
      </c>
      <c r="BG530" s="153">
        <f t="shared" si="66"/>
        <v>0</v>
      </c>
      <c r="BH530" s="153">
        <f t="shared" si="67"/>
        <v>0</v>
      </c>
      <c r="BI530" s="153">
        <f t="shared" si="68"/>
        <v>0</v>
      </c>
      <c r="BJ530" s="17" t="s">
        <v>128</v>
      </c>
      <c r="BK530" s="154">
        <f t="shared" si="69"/>
        <v>0</v>
      </c>
      <c r="BL530" s="17" t="s">
        <v>127</v>
      </c>
      <c r="BM530" s="152" t="s">
        <v>1112</v>
      </c>
    </row>
    <row r="531" spans="1:65" s="2" customFormat="1" ht="24.15" customHeight="1">
      <c r="A531" s="32"/>
      <c r="B531" s="140"/>
      <c r="C531" s="172" t="s">
        <v>1113</v>
      </c>
      <c r="D531" s="172" t="s">
        <v>184</v>
      </c>
      <c r="E531" s="173" t="s">
        <v>1114</v>
      </c>
      <c r="F531" s="174" t="s">
        <v>1115</v>
      </c>
      <c r="G531" s="175" t="s">
        <v>153</v>
      </c>
      <c r="H531" s="176">
        <v>70</v>
      </c>
      <c r="I531" s="177"/>
      <c r="J531" s="176">
        <f t="shared" si="60"/>
        <v>0</v>
      </c>
      <c r="K531" s="178"/>
      <c r="L531" s="179"/>
      <c r="M531" s="180" t="s">
        <v>1</v>
      </c>
      <c r="N531" s="181" t="s">
        <v>37</v>
      </c>
      <c r="O531" s="58"/>
      <c r="P531" s="150">
        <f t="shared" si="61"/>
        <v>0</v>
      </c>
      <c r="Q531" s="150">
        <v>0</v>
      </c>
      <c r="R531" s="150">
        <f t="shared" si="62"/>
        <v>0</v>
      </c>
      <c r="S531" s="150">
        <v>0</v>
      </c>
      <c r="T531" s="151">
        <f t="shared" si="63"/>
        <v>0</v>
      </c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R531" s="152" t="s">
        <v>163</v>
      </c>
      <c r="AT531" s="152" t="s">
        <v>184</v>
      </c>
      <c r="AU531" s="152" t="s">
        <v>128</v>
      </c>
      <c r="AY531" s="17" t="s">
        <v>121</v>
      </c>
      <c r="BE531" s="153">
        <f t="shared" si="64"/>
        <v>0</v>
      </c>
      <c r="BF531" s="153">
        <f t="shared" si="65"/>
        <v>0</v>
      </c>
      <c r="BG531" s="153">
        <f t="shared" si="66"/>
        <v>0</v>
      </c>
      <c r="BH531" s="153">
        <f t="shared" si="67"/>
        <v>0</v>
      </c>
      <c r="BI531" s="153">
        <f t="shared" si="68"/>
        <v>0</v>
      </c>
      <c r="BJ531" s="17" t="s">
        <v>128</v>
      </c>
      <c r="BK531" s="154">
        <f t="shared" si="69"/>
        <v>0</v>
      </c>
      <c r="BL531" s="17" t="s">
        <v>127</v>
      </c>
      <c r="BM531" s="152" t="s">
        <v>1116</v>
      </c>
    </row>
    <row r="532" spans="1:65" s="2" customFormat="1" ht="24.15" customHeight="1">
      <c r="A532" s="32"/>
      <c r="B532" s="140"/>
      <c r="C532" s="172" t="s">
        <v>1117</v>
      </c>
      <c r="D532" s="172" t="s">
        <v>184</v>
      </c>
      <c r="E532" s="173" t="s">
        <v>1118</v>
      </c>
      <c r="F532" s="174" t="s">
        <v>1119</v>
      </c>
      <c r="G532" s="175" t="s">
        <v>267</v>
      </c>
      <c r="H532" s="176">
        <v>1</v>
      </c>
      <c r="I532" s="177"/>
      <c r="J532" s="176">
        <f t="shared" si="60"/>
        <v>0</v>
      </c>
      <c r="K532" s="178"/>
      <c r="L532" s="179"/>
      <c r="M532" s="180" t="s">
        <v>1</v>
      </c>
      <c r="N532" s="181" t="s">
        <v>37</v>
      </c>
      <c r="O532" s="58"/>
      <c r="P532" s="150">
        <f t="shared" si="61"/>
        <v>0</v>
      </c>
      <c r="Q532" s="150">
        <v>0</v>
      </c>
      <c r="R532" s="150">
        <f t="shared" si="62"/>
        <v>0</v>
      </c>
      <c r="S532" s="150">
        <v>0</v>
      </c>
      <c r="T532" s="151">
        <f t="shared" si="63"/>
        <v>0</v>
      </c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R532" s="152" t="s">
        <v>163</v>
      </c>
      <c r="AT532" s="152" t="s">
        <v>184</v>
      </c>
      <c r="AU532" s="152" t="s">
        <v>128</v>
      </c>
      <c r="AY532" s="17" t="s">
        <v>121</v>
      </c>
      <c r="BE532" s="153">
        <f t="shared" si="64"/>
        <v>0</v>
      </c>
      <c r="BF532" s="153">
        <f t="shared" si="65"/>
        <v>0</v>
      </c>
      <c r="BG532" s="153">
        <f t="shared" si="66"/>
        <v>0</v>
      </c>
      <c r="BH532" s="153">
        <f t="shared" si="67"/>
        <v>0</v>
      </c>
      <c r="BI532" s="153">
        <f t="shared" si="68"/>
        <v>0</v>
      </c>
      <c r="BJ532" s="17" t="s">
        <v>128</v>
      </c>
      <c r="BK532" s="154">
        <f t="shared" si="69"/>
        <v>0</v>
      </c>
      <c r="BL532" s="17" t="s">
        <v>127</v>
      </c>
      <c r="BM532" s="152" t="s">
        <v>1120</v>
      </c>
    </row>
    <row r="533" spans="1:65" s="2" customFormat="1" ht="24.15" customHeight="1">
      <c r="A533" s="32"/>
      <c r="B533" s="140"/>
      <c r="C533" s="172" t="s">
        <v>1121</v>
      </c>
      <c r="D533" s="172" t="s">
        <v>184</v>
      </c>
      <c r="E533" s="173" t="s">
        <v>1122</v>
      </c>
      <c r="F533" s="174" t="s">
        <v>1123</v>
      </c>
      <c r="G533" s="175" t="s">
        <v>267</v>
      </c>
      <c r="H533" s="176">
        <v>2</v>
      </c>
      <c r="I533" s="177"/>
      <c r="J533" s="176">
        <f t="shared" si="60"/>
        <v>0</v>
      </c>
      <c r="K533" s="178"/>
      <c r="L533" s="179"/>
      <c r="M533" s="180" t="s">
        <v>1</v>
      </c>
      <c r="N533" s="181" t="s">
        <v>37</v>
      </c>
      <c r="O533" s="58"/>
      <c r="P533" s="150">
        <f t="shared" si="61"/>
        <v>0</v>
      </c>
      <c r="Q533" s="150">
        <v>0</v>
      </c>
      <c r="R533" s="150">
        <f t="shared" si="62"/>
        <v>0</v>
      </c>
      <c r="S533" s="150">
        <v>0</v>
      </c>
      <c r="T533" s="151">
        <f t="shared" si="63"/>
        <v>0</v>
      </c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R533" s="152" t="s">
        <v>163</v>
      </c>
      <c r="AT533" s="152" t="s">
        <v>184</v>
      </c>
      <c r="AU533" s="152" t="s">
        <v>128</v>
      </c>
      <c r="AY533" s="17" t="s">
        <v>121</v>
      </c>
      <c r="BE533" s="153">
        <f t="shared" si="64"/>
        <v>0</v>
      </c>
      <c r="BF533" s="153">
        <f t="shared" si="65"/>
        <v>0</v>
      </c>
      <c r="BG533" s="153">
        <f t="shared" si="66"/>
        <v>0</v>
      </c>
      <c r="BH533" s="153">
        <f t="shared" si="67"/>
        <v>0</v>
      </c>
      <c r="BI533" s="153">
        <f t="shared" si="68"/>
        <v>0</v>
      </c>
      <c r="BJ533" s="17" t="s">
        <v>128</v>
      </c>
      <c r="BK533" s="154">
        <f t="shared" si="69"/>
        <v>0</v>
      </c>
      <c r="BL533" s="17" t="s">
        <v>127</v>
      </c>
      <c r="BM533" s="152" t="s">
        <v>1124</v>
      </c>
    </row>
    <row r="534" spans="1:65" s="2" customFormat="1" ht="24.15" customHeight="1">
      <c r="A534" s="32"/>
      <c r="B534" s="140"/>
      <c r="C534" s="172" t="s">
        <v>1125</v>
      </c>
      <c r="D534" s="172" t="s">
        <v>184</v>
      </c>
      <c r="E534" s="173" t="s">
        <v>1126</v>
      </c>
      <c r="F534" s="174" t="s">
        <v>1127</v>
      </c>
      <c r="G534" s="175" t="s">
        <v>1128</v>
      </c>
      <c r="H534" s="176">
        <v>60</v>
      </c>
      <c r="I534" s="177"/>
      <c r="J534" s="176">
        <f t="shared" si="60"/>
        <v>0</v>
      </c>
      <c r="K534" s="178"/>
      <c r="L534" s="179"/>
      <c r="M534" s="180" t="s">
        <v>1</v>
      </c>
      <c r="N534" s="181" t="s">
        <v>37</v>
      </c>
      <c r="O534" s="58"/>
      <c r="P534" s="150">
        <f t="shared" si="61"/>
        <v>0</v>
      </c>
      <c r="Q534" s="150">
        <v>0</v>
      </c>
      <c r="R534" s="150">
        <f t="shared" si="62"/>
        <v>0</v>
      </c>
      <c r="S534" s="150">
        <v>0</v>
      </c>
      <c r="T534" s="151">
        <f t="shared" si="63"/>
        <v>0</v>
      </c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R534" s="152" t="s">
        <v>163</v>
      </c>
      <c r="AT534" s="152" t="s">
        <v>184</v>
      </c>
      <c r="AU534" s="152" t="s">
        <v>128</v>
      </c>
      <c r="AY534" s="17" t="s">
        <v>121</v>
      </c>
      <c r="BE534" s="153">
        <f t="shared" si="64"/>
        <v>0</v>
      </c>
      <c r="BF534" s="153">
        <f t="shared" si="65"/>
        <v>0</v>
      </c>
      <c r="BG534" s="153">
        <f t="shared" si="66"/>
        <v>0</v>
      </c>
      <c r="BH534" s="153">
        <f t="shared" si="67"/>
        <v>0</v>
      </c>
      <c r="BI534" s="153">
        <f t="shared" si="68"/>
        <v>0</v>
      </c>
      <c r="BJ534" s="17" t="s">
        <v>128</v>
      </c>
      <c r="BK534" s="154">
        <f t="shared" si="69"/>
        <v>0</v>
      </c>
      <c r="BL534" s="17" t="s">
        <v>127</v>
      </c>
      <c r="BM534" s="152" t="s">
        <v>1129</v>
      </c>
    </row>
    <row r="535" spans="1:65" s="2" customFormat="1" ht="24.15" customHeight="1">
      <c r="A535" s="32"/>
      <c r="B535" s="140"/>
      <c r="C535" s="172" t="s">
        <v>1130</v>
      </c>
      <c r="D535" s="172" t="s">
        <v>184</v>
      </c>
      <c r="E535" s="173" t="s">
        <v>1131</v>
      </c>
      <c r="F535" s="174" t="s">
        <v>1132</v>
      </c>
      <c r="G535" s="175" t="s">
        <v>153</v>
      </c>
      <c r="H535" s="176">
        <v>4</v>
      </c>
      <c r="I535" s="177"/>
      <c r="J535" s="176">
        <f t="shared" si="60"/>
        <v>0</v>
      </c>
      <c r="K535" s="178"/>
      <c r="L535" s="179"/>
      <c r="M535" s="180" t="s">
        <v>1</v>
      </c>
      <c r="N535" s="181" t="s">
        <v>37</v>
      </c>
      <c r="O535" s="58"/>
      <c r="P535" s="150">
        <f t="shared" si="61"/>
        <v>0</v>
      </c>
      <c r="Q535" s="150">
        <v>0</v>
      </c>
      <c r="R535" s="150">
        <f t="shared" si="62"/>
        <v>0</v>
      </c>
      <c r="S535" s="150">
        <v>0</v>
      </c>
      <c r="T535" s="151">
        <f t="shared" si="63"/>
        <v>0</v>
      </c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R535" s="152" t="s">
        <v>163</v>
      </c>
      <c r="AT535" s="152" t="s">
        <v>184</v>
      </c>
      <c r="AU535" s="152" t="s">
        <v>128</v>
      </c>
      <c r="AY535" s="17" t="s">
        <v>121</v>
      </c>
      <c r="BE535" s="153">
        <f t="shared" si="64"/>
        <v>0</v>
      </c>
      <c r="BF535" s="153">
        <f t="shared" si="65"/>
        <v>0</v>
      </c>
      <c r="BG535" s="153">
        <f t="shared" si="66"/>
        <v>0</v>
      </c>
      <c r="BH535" s="153">
        <f t="shared" si="67"/>
        <v>0</v>
      </c>
      <c r="BI535" s="153">
        <f t="shared" si="68"/>
        <v>0</v>
      </c>
      <c r="BJ535" s="17" t="s">
        <v>128</v>
      </c>
      <c r="BK535" s="154">
        <f t="shared" si="69"/>
        <v>0</v>
      </c>
      <c r="BL535" s="17" t="s">
        <v>127</v>
      </c>
      <c r="BM535" s="152" t="s">
        <v>1133</v>
      </c>
    </row>
    <row r="536" spans="1:65" s="2" customFormat="1" ht="24.15" customHeight="1">
      <c r="A536" s="32"/>
      <c r="B536" s="140"/>
      <c r="C536" s="172" t="s">
        <v>1134</v>
      </c>
      <c r="D536" s="172" t="s">
        <v>184</v>
      </c>
      <c r="E536" s="173" t="s">
        <v>1135</v>
      </c>
      <c r="F536" s="174" t="s">
        <v>1136</v>
      </c>
      <c r="G536" s="175" t="s">
        <v>153</v>
      </c>
      <c r="H536" s="176">
        <v>4</v>
      </c>
      <c r="I536" s="177"/>
      <c r="J536" s="176">
        <f t="shared" si="60"/>
        <v>0</v>
      </c>
      <c r="K536" s="178"/>
      <c r="L536" s="179"/>
      <c r="M536" s="180" t="s">
        <v>1</v>
      </c>
      <c r="N536" s="181" t="s">
        <v>37</v>
      </c>
      <c r="O536" s="58"/>
      <c r="P536" s="150">
        <f t="shared" si="61"/>
        <v>0</v>
      </c>
      <c r="Q536" s="150">
        <v>0</v>
      </c>
      <c r="R536" s="150">
        <f t="shared" si="62"/>
        <v>0</v>
      </c>
      <c r="S536" s="150">
        <v>0</v>
      </c>
      <c r="T536" s="151">
        <f t="shared" si="63"/>
        <v>0</v>
      </c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R536" s="152" t="s">
        <v>163</v>
      </c>
      <c r="AT536" s="152" t="s">
        <v>184</v>
      </c>
      <c r="AU536" s="152" t="s">
        <v>128</v>
      </c>
      <c r="AY536" s="17" t="s">
        <v>121</v>
      </c>
      <c r="BE536" s="153">
        <f t="shared" si="64"/>
        <v>0</v>
      </c>
      <c r="BF536" s="153">
        <f t="shared" si="65"/>
        <v>0</v>
      </c>
      <c r="BG536" s="153">
        <f t="shared" si="66"/>
        <v>0</v>
      </c>
      <c r="BH536" s="153">
        <f t="shared" si="67"/>
        <v>0</v>
      </c>
      <c r="BI536" s="153">
        <f t="shared" si="68"/>
        <v>0</v>
      </c>
      <c r="BJ536" s="17" t="s">
        <v>128</v>
      </c>
      <c r="BK536" s="154">
        <f t="shared" si="69"/>
        <v>0</v>
      </c>
      <c r="BL536" s="17" t="s">
        <v>127</v>
      </c>
      <c r="BM536" s="152" t="s">
        <v>1137</v>
      </c>
    </row>
    <row r="537" spans="1:65" s="2" customFormat="1" ht="24.15" customHeight="1">
      <c r="A537" s="32"/>
      <c r="B537" s="140"/>
      <c r="C537" s="172" t="s">
        <v>1138</v>
      </c>
      <c r="D537" s="172" t="s">
        <v>184</v>
      </c>
      <c r="E537" s="173" t="s">
        <v>1139</v>
      </c>
      <c r="F537" s="174" t="s">
        <v>1140</v>
      </c>
      <c r="G537" s="175" t="s">
        <v>153</v>
      </c>
      <c r="H537" s="176">
        <v>35</v>
      </c>
      <c r="I537" s="177"/>
      <c r="J537" s="176">
        <f t="shared" si="60"/>
        <v>0</v>
      </c>
      <c r="K537" s="178"/>
      <c r="L537" s="179"/>
      <c r="M537" s="180" t="s">
        <v>1</v>
      </c>
      <c r="N537" s="181" t="s">
        <v>37</v>
      </c>
      <c r="O537" s="58"/>
      <c r="P537" s="150">
        <f t="shared" si="61"/>
        <v>0</v>
      </c>
      <c r="Q537" s="150">
        <v>0</v>
      </c>
      <c r="R537" s="150">
        <f t="shared" si="62"/>
        <v>0</v>
      </c>
      <c r="S537" s="150">
        <v>0</v>
      </c>
      <c r="T537" s="151">
        <f t="shared" si="63"/>
        <v>0</v>
      </c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R537" s="152" t="s">
        <v>163</v>
      </c>
      <c r="AT537" s="152" t="s">
        <v>184</v>
      </c>
      <c r="AU537" s="152" t="s">
        <v>128</v>
      </c>
      <c r="AY537" s="17" t="s">
        <v>121</v>
      </c>
      <c r="BE537" s="153">
        <f t="shared" si="64"/>
        <v>0</v>
      </c>
      <c r="BF537" s="153">
        <f t="shared" si="65"/>
        <v>0</v>
      </c>
      <c r="BG537" s="153">
        <f t="shared" si="66"/>
        <v>0</v>
      </c>
      <c r="BH537" s="153">
        <f t="shared" si="67"/>
        <v>0</v>
      </c>
      <c r="BI537" s="153">
        <f t="shared" si="68"/>
        <v>0</v>
      </c>
      <c r="BJ537" s="17" t="s">
        <v>128</v>
      </c>
      <c r="BK537" s="154">
        <f t="shared" si="69"/>
        <v>0</v>
      </c>
      <c r="BL537" s="17" t="s">
        <v>127</v>
      </c>
      <c r="BM537" s="152" t="s">
        <v>1141</v>
      </c>
    </row>
    <row r="538" spans="1:65" s="2" customFormat="1" ht="24.15" customHeight="1">
      <c r="A538" s="32"/>
      <c r="B538" s="140"/>
      <c r="C538" s="172" t="s">
        <v>1142</v>
      </c>
      <c r="D538" s="172" t="s">
        <v>184</v>
      </c>
      <c r="E538" s="173" t="s">
        <v>1143</v>
      </c>
      <c r="F538" s="174" t="s">
        <v>1144</v>
      </c>
      <c r="G538" s="175" t="s">
        <v>153</v>
      </c>
      <c r="H538" s="176">
        <v>35</v>
      </c>
      <c r="I538" s="177"/>
      <c r="J538" s="176">
        <f t="shared" si="60"/>
        <v>0</v>
      </c>
      <c r="K538" s="178"/>
      <c r="L538" s="179"/>
      <c r="M538" s="180" t="s">
        <v>1</v>
      </c>
      <c r="N538" s="181" t="s">
        <v>37</v>
      </c>
      <c r="O538" s="58"/>
      <c r="P538" s="150">
        <f t="shared" si="61"/>
        <v>0</v>
      </c>
      <c r="Q538" s="150">
        <v>0</v>
      </c>
      <c r="R538" s="150">
        <f t="shared" si="62"/>
        <v>0</v>
      </c>
      <c r="S538" s="150">
        <v>0</v>
      </c>
      <c r="T538" s="151">
        <f t="shared" si="63"/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52" t="s">
        <v>163</v>
      </c>
      <c r="AT538" s="152" t="s">
        <v>184</v>
      </c>
      <c r="AU538" s="152" t="s">
        <v>128</v>
      </c>
      <c r="AY538" s="17" t="s">
        <v>121</v>
      </c>
      <c r="BE538" s="153">
        <f t="shared" si="64"/>
        <v>0</v>
      </c>
      <c r="BF538" s="153">
        <f t="shared" si="65"/>
        <v>0</v>
      </c>
      <c r="BG538" s="153">
        <f t="shared" si="66"/>
        <v>0</v>
      </c>
      <c r="BH538" s="153">
        <f t="shared" si="67"/>
        <v>0</v>
      </c>
      <c r="BI538" s="153">
        <f t="shared" si="68"/>
        <v>0</v>
      </c>
      <c r="BJ538" s="17" t="s">
        <v>128</v>
      </c>
      <c r="BK538" s="154">
        <f t="shared" si="69"/>
        <v>0</v>
      </c>
      <c r="BL538" s="17" t="s">
        <v>127</v>
      </c>
      <c r="BM538" s="152" t="s">
        <v>1145</v>
      </c>
    </row>
    <row r="539" spans="1:65" s="2" customFormat="1" ht="24.15" customHeight="1">
      <c r="A539" s="32"/>
      <c r="B539" s="140"/>
      <c r="C539" s="172" t="s">
        <v>1146</v>
      </c>
      <c r="D539" s="172" t="s">
        <v>184</v>
      </c>
      <c r="E539" s="173" t="s">
        <v>1147</v>
      </c>
      <c r="F539" s="174" t="s">
        <v>1148</v>
      </c>
      <c r="G539" s="175" t="s">
        <v>267</v>
      </c>
      <c r="H539" s="176">
        <v>5</v>
      </c>
      <c r="I539" s="177"/>
      <c r="J539" s="176">
        <f t="shared" si="60"/>
        <v>0</v>
      </c>
      <c r="K539" s="178"/>
      <c r="L539" s="179"/>
      <c r="M539" s="180" t="s">
        <v>1</v>
      </c>
      <c r="N539" s="181" t="s">
        <v>37</v>
      </c>
      <c r="O539" s="58"/>
      <c r="P539" s="150">
        <f t="shared" si="61"/>
        <v>0</v>
      </c>
      <c r="Q539" s="150">
        <v>0</v>
      </c>
      <c r="R539" s="150">
        <f t="shared" si="62"/>
        <v>0</v>
      </c>
      <c r="S539" s="150">
        <v>0</v>
      </c>
      <c r="T539" s="151">
        <f t="shared" si="63"/>
        <v>0</v>
      </c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R539" s="152" t="s">
        <v>163</v>
      </c>
      <c r="AT539" s="152" t="s">
        <v>184</v>
      </c>
      <c r="AU539" s="152" t="s">
        <v>128</v>
      </c>
      <c r="AY539" s="17" t="s">
        <v>121</v>
      </c>
      <c r="BE539" s="153">
        <f t="shared" si="64"/>
        <v>0</v>
      </c>
      <c r="BF539" s="153">
        <f t="shared" si="65"/>
        <v>0</v>
      </c>
      <c r="BG539" s="153">
        <f t="shared" si="66"/>
        <v>0</v>
      </c>
      <c r="BH539" s="153">
        <f t="shared" si="67"/>
        <v>0</v>
      </c>
      <c r="BI539" s="153">
        <f t="shared" si="68"/>
        <v>0</v>
      </c>
      <c r="BJ539" s="17" t="s">
        <v>128</v>
      </c>
      <c r="BK539" s="154">
        <f t="shared" si="69"/>
        <v>0</v>
      </c>
      <c r="BL539" s="17" t="s">
        <v>127</v>
      </c>
      <c r="BM539" s="152" t="s">
        <v>1149</v>
      </c>
    </row>
    <row r="540" spans="1:65" s="2" customFormat="1" ht="37.950000000000003" customHeight="1">
      <c r="A540" s="32"/>
      <c r="B540" s="140"/>
      <c r="C540" s="172" t="s">
        <v>1150</v>
      </c>
      <c r="D540" s="172" t="s">
        <v>184</v>
      </c>
      <c r="E540" s="173" t="s">
        <v>1151</v>
      </c>
      <c r="F540" s="174" t="s">
        <v>1152</v>
      </c>
      <c r="G540" s="175" t="s">
        <v>267</v>
      </c>
      <c r="H540" s="176">
        <v>1</v>
      </c>
      <c r="I540" s="177"/>
      <c r="J540" s="176">
        <f t="shared" si="60"/>
        <v>0</v>
      </c>
      <c r="K540" s="178"/>
      <c r="L540" s="179"/>
      <c r="M540" s="180" t="s">
        <v>1</v>
      </c>
      <c r="N540" s="181" t="s">
        <v>37</v>
      </c>
      <c r="O540" s="58"/>
      <c r="P540" s="150">
        <f t="shared" si="61"/>
        <v>0</v>
      </c>
      <c r="Q540" s="150">
        <v>0</v>
      </c>
      <c r="R540" s="150">
        <f t="shared" si="62"/>
        <v>0</v>
      </c>
      <c r="S540" s="150">
        <v>0</v>
      </c>
      <c r="T540" s="151">
        <f t="shared" si="63"/>
        <v>0</v>
      </c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R540" s="152" t="s">
        <v>163</v>
      </c>
      <c r="AT540" s="152" t="s">
        <v>184</v>
      </c>
      <c r="AU540" s="152" t="s">
        <v>128</v>
      </c>
      <c r="AY540" s="17" t="s">
        <v>121</v>
      </c>
      <c r="BE540" s="153">
        <f t="shared" si="64"/>
        <v>0</v>
      </c>
      <c r="BF540" s="153">
        <f t="shared" si="65"/>
        <v>0</v>
      </c>
      <c r="BG540" s="153">
        <f t="shared" si="66"/>
        <v>0</v>
      </c>
      <c r="BH540" s="153">
        <f t="shared" si="67"/>
        <v>0</v>
      </c>
      <c r="BI540" s="153">
        <f t="shared" si="68"/>
        <v>0</v>
      </c>
      <c r="BJ540" s="17" t="s">
        <v>128</v>
      </c>
      <c r="BK540" s="154">
        <f t="shared" si="69"/>
        <v>0</v>
      </c>
      <c r="BL540" s="17" t="s">
        <v>127</v>
      </c>
      <c r="BM540" s="152" t="s">
        <v>1153</v>
      </c>
    </row>
    <row r="541" spans="1:65" s="2" customFormat="1" ht="14.4" customHeight="1">
      <c r="A541" s="32"/>
      <c r="B541" s="140"/>
      <c r="C541" s="172" t="s">
        <v>1154</v>
      </c>
      <c r="D541" s="172" t="s">
        <v>184</v>
      </c>
      <c r="E541" s="173" t="s">
        <v>1155</v>
      </c>
      <c r="F541" s="174" t="s">
        <v>1156</v>
      </c>
      <c r="G541" s="175" t="s">
        <v>267</v>
      </c>
      <c r="H541" s="176">
        <v>1</v>
      </c>
      <c r="I541" s="177"/>
      <c r="J541" s="176">
        <f t="shared" si="60"/>
        <v>0</v>
      </c>
      <c r="K541" s="178"/>
      <c r="L541" s="179"/>
      <c r="M541" s="180" t="s">
        <v>1</v>
      </c>
      <c r="N541" s="181" t="s">
        <v>37</v>
      </c>
      <c r="O541" s="58"/>
      <c r="P541" s="150">
        <f t="shared" si="61"/>
        <v>0</v>
      </c>
      <c r="Q541" s="150">
        <v>0</v>
      </c>
      <c r="R541" s="150">
        <f t="shared" si="62"/>
        <v>0</v>
      </c>
      <c r="S541" s="150">
        <v>0</v>
      </c>
      <c r="T541" s="151">
        <f t="shared" si="63"/>
        <v>0</v>
      </c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R541" s="152" t="s">
        <v>163</v>
      </c>
      <c r="AT541" s="152" t="s">
        <v>184</v>
      </c>
      <c r="AU541" s="152" t="s">
        <v>128</v>
      </c>
      <c r="AY541" s="17" t="s">
        <v>121</v>
      </c>
      <c r="BE541" s="153">
        <f t="shared" si="64"/>
        <v>0</v>
      </c>
      <c r="BF541" s="153">
        <f t="shared" si="65"/>
        <v>0</v>
      </c>
      <c r="BG541" s="153">
        <f t="shared" si="66"/>
        <v>0</v>
      </c>
      <c r="BH541" s="153">
        <f t="shared" si="67"/>
        <v>0</v>
      </c>
      <c r="BI541" s="153">
        <f t="shared" si="68"/>
        <v>0</v>
      </c>
      <c r="BJ541" s="17" t="s">
        <v>128</v>
      </c>
      <c r="BK541" s="154">
        <f t="shared" si="69"/>
        <v>0</v>
      </c>
      <c r="BL541" s="17" t="s">
        <v>127</v>
      </c>
      <c r="BM541" s="152" t="s">
        <v>1157</v>
      </c>
    </row>
    <row r="542" spans="1:65" s="2" customFormat="1" ht="24.15" customHeight="1">
      <c r="A542" s="32"/>
      <c r="B542" s="140"/>
      <c r="C542" s="172" t="s">
        <v>1158</v>
      </c>
      <c r="D542" s="172" t="s">
        <v>184</v>
      </c>
      <c r="E542" s="173" t="s">
        <v>1159</v>
      </c>
      <c r="F542" s="174" t="s">
        <v>1160</v>
      </c>
      <c r="G542" s="175" t="s">
        <v>153</v>
      </c>
      <c r="H542" s="176">
        <v>50</v>
      </c>
      <c r="I542" s="177"/>
      <c r="J542" s="176">
        <f t="shared" si="60"/>
        <v>0</v>
      </c>
      <c r="K542" s="178"/>
      <c r="L542" s="179"/>
      <c r="M542" s="180" t="s">
        <v>1</v>
      </c>
      <c r="N542" s="181" t="s">
        <v>37</v>
      </c>
      <c r="O542" s="58"/>
      <c r="P542" s="150">
        <f t="shared" si="61"/>
        <v>0</v>
      </c>
      <c r="Q542" s="150">
        <v>0</v>
      </c>
      <c r="R542" s="150">
        <f t="shared" si="62"/>
        <v>0</v>
      </c>
      <c r="S542" s="150">
        <v>0</v>
      </c>
      <c r="T542" s="151">
        <f t="shared" si="63"/>
        <v>0</v>
      </c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R542" s="152" t="s">
        <v>163</v>
      </c>
      <c r="AT542" s="152" t="s">
        <v>184</v>
      </c>
      <c r="AU542" s="152" t="s">
        <v>128</v>
      </c>
      <c r="AY542" s="17" t="s">
        <v>121</v>
      </c>
      <c r="BE542" s="153">
        <f t="shared" si="64"/>
        <v>0</v>
      </c>
      <c r="BF542" s="153">
        <f t="shared" si="65"/>
        <v>0</v>
      </c>
      <c r="BG542" s="153">
        <f t="shared" si="66"/>
        <v>0</v>
      </c>
      <c r="BH542" s="153">
        <f t="shared" si="67"/>
        <v>0</v>
      </c>
      <c r="BI542" s="153">
        <f t="shared" si="68"/>
        <v>0</v>
      </c>
      <c r="BJ542" s="17" t="s">
        <v>128</v>
      </c>
      <c r="BK542" s="154">
        <f t="shared" si="69"/>
        <v>0</v>
      </c>
      <c r="BL542" s="17" t="s">
        <v>127</v>
      </c>
      <c r="BM542" s="152" t="s">
        <v>1161</v>
      </c>
    </row>
    <row r="543" spans="1:65" s="2" customFormat="1" ht="37.950000000000003" customHeight="1">
      <c r="A543" s="32"/>
      <c r="B543" s="140"/>
      <c r="C543" s="172" t="s">
        <v>1162</v>
      </c>
      <c r="D543" s="172" t="s">
        <v>184</v>
      </c>
      <c r="E543" s="173" t="s">
        <v>1163</v>
      </c>
      <c r="F543" s="174" t="s">
        <v>1164</v>
      </c>
      <c r="G543" s="175" t="s">
        <v>153</v>
      </c>
      <c r="H543" s="176">
        <v>50</v>
      </c>
      <c r="I543" s="177"/>
      <c r="J543" s="176">
        <f t="shared" si="60"/>
        <v>0</v>
      </c>
      <c r="K543" s="178"/>
      <c r="L543" s="179"/>
      <c r="M543" s="180" t="s">
        <v>1</v>
      </c>
      <c r="N543" s="181" t="s">
        <v>37</v>
      </c>
      <c r="O543" s="58"/>
      <c r="P543" s="150">
        <f t="shared" si="61"/>
        <v>0</v>
      </c>
      <c r="Q543" s="150">
        <v>0</v>
      </c>
      <c r="R543" s="150">
        <f t="shared" si="62"/>
        <v>0</v>
      </c>
      <c r="S543" s="150">
        <v>0</v>
      </c>
      <c r="T543" s="151">
        <f t="shared" si="63"/>
        <v>0</v>
      </c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R543" s="152" t="s">
        <v>163</v>
      </c>
      <c r="AT543" s="152" t="s">
        <v>184</v>
      </c>
      <c r="AU543" s="152" t="s">
        <v>128</v>
      </c>
      <c r="AY543" s="17" t="s">
        <v>121</v>
      </c>
      <c r="BE543" s="153">
        <f t="shared" si="64"/>
        <v>0</v>
      </c>
      <c r="BF543" s="153">
        <f t="shared" si="65"/>
        <v>0</v>
      </c>
      <c r="BG543" s="153">
        <f t="shared" si="66"/>
        <v>0</v>
      </c>
      <c r="BH543" s="153">
        <f t="shared" si="67"/>
        <v>0</v>
      </c>
      <c r="BI543" s="153">
        <f t="shared" si="68"/>
        <v>0</v>
      </c>
      <c r="BJ543" s="17" t="s">
        <v>128</v>
      </c>
      <c r="BK543" s="154">
        <f t="shared" si="69"/>
        <v>0</v>
      </c>
      <c r="BL543" s="17" t="s">
        <v>127</v>
      </c>
      <c r="BM543" s="152" t="s">
        <v>1165</v>
      </c>
    </row>
    <row r="544" spans="1:65" s="2" customFormat="1" ht="24.15" customHeight="1">
      <c r="A544" s="32"/>
      <c r="B544" s="140"/>
      <c r="C544" s="172" t="s">
        <v>1166</v>
      </c>
      <c r="D544" s="172" t="s">
        <v>184</v>
      </c>
      <c r="E544" s="173" t="s">
        <v>1167</v>
      </c>
      <c r="F544" s="174" t="s">
        <v>1168</v>
      </c>
      <c r="G544" s="175" t="s">
        <v>267</v>
      </c>
      <c r="H544" s="176">
        <v>25</v>
      </c>
      <c r="I544" s="177"/>
      <c r="J544" s="176">
        <f t="shared" si="60"/>
        <v>0</v>
      </c>
      <c r="K544" s="178"/>
      <c r="L544" s="179"/>
      <c r="M544" s="180" t="s">
        <v>1</v>
      </c>
      <c r="N544" s="181" t="s">
        <v>37</v>
      </c>
      <c r="O544" s="58"/>
      <c r="P544" s="150">
        <f t="shared" si="61"/>
        <v>0</v>
      </c>
      <c r="Q544" s="150">
        <v>0</v>
      </c>
      <c r="R544" s="150">
        <f t="shared" si="62"/>
        <v>0</v>
      </c>
      <c r="S544" s="150">
        <v>0</v>
      </c>
      <c r="T544" s="151">
        <f t="shared" si="63"/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52" t="s">
        <v>163</v>
      </c>
      <c r="AT544" s="152" t="s">
        <v>184</v>
      </c>
      <c r="AU544" s="152" t="s">
        <v>128</v>
      </c>
      <c r="AY544" s="17" t="s">
        <v>121</v>
      </c>
      <c r="BE544" s="153">
        <f t="shared" si="64"/>
        <v>0</v>
      </c>
      <c r="BF544" s="153">
        <f t="shared" si="65"/>
        <v>0</v>
      </c>
      <c r="BG544" s="153">
        <f t="shared" si="66"/>
        <v>0</v>
      </c>
      <c r="BH544" s="153">
        <f t="shared" si="67"/>
        <v>0</v>
      </c>
      <c r="BI544" s="153">
        <f t="shared" si="68"/>
        <v>0</v>
      </c>
      <c r="BJ544" s="17" t="s">
        <v>128</v>
      </c>
      <c r="BK544" s="154">
        <f t="shared" si="69"/>
        <v>0</v>
      </c>
      <c r="BL544" s="17" t="s">
        <v>127</v>
      </c>
      <c r="BM544" s="152" t="s">
        <v>1169</v>
      </c>
    </row>
    <row r="545" spans="1:65" s="2" customFormat="1" ht="24.15" customHeight="1">
      <c r="A545" s="32"/>
      <c r="B545" s="140"/>
      <c r="C545" s="172" t="s">
        <v>1170</v>
      </c>
      <c r="D545" s="172" t="s">
        <v>184</v>
      </c>
      <c r="E545" s="173" t="s">
        <v>1171</v>
      </c>
      <c r="F545" s="174" t="s">
        <v>1172</v>
      </c>
      <c r="G545" s="175" t="s">
        <v>267</v>
      </c>
      <c r="H545" s="176">
        <v>3</v>
      </c>
      <c r="I545" s="177"/>
      <c r="J545" s="176">
        <f t="shared" si="60"/>
        <v>0</v>
      </c>
      <c r="K545" s="178"/>
      <c r="L545" s="179"/>
      <c r="M545" s="180" t="s">
        <v>1</v>
      </c>
      <c r="N545" s="181" t="s">
        <v>37</v>
      </c>
      <c r="O545" s="58"/>
      <c r="P545" s="150">
        <f t="shared" si="61"/>
        <v>0</v>
      </c>
      <c r="Q545" s="150">
        <v>0</v>
      </c>
      <c r="R545" s="150">
        <f t="shared" si="62"/>
        <v>0</v>
      </c>
      <c r="S545" s="150">
        <v>0</v>
      </c>
      <c r="T545" s="151">
        <f t="shared" si="63"/>
        <v>0</v>
      </c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R545" s="152" t="s">
        <v>163</v>
      </c>
      <c r="AT545" s="152" t="s">
        <v>184</v>
      </c>
      <c r="AU545" s="152" t="s">
        <v>128</v>
      </c>
      <c r="AY545" s="17" t="s">
        <v>121</v>
      </c>
      <c r="BE545" s="153">
        <f t="shared" si="64"/>
        <v>0</v>
      </c>
      <c r="BF545" s="153">
        <f t="shared" si="65"/>
        <v>0</v>
      </c>
      <c r="BG545" s="153">
        <f t="shared" si="66"/>
        <v>0</v>
      </c>
      <c r="BH545" s="153">
        <f t="shared" si="67"/>
        <v>0</v>
      </c>
      <c r="BI545" s="153">
        <f t="shared" si="68"/>
        <v>0</v>
      </c>
      <c r="BJ545" s="17" t="s">
        <v>128</v>
      </c>
      <c r="BK545" s="154">
        <f t="shared" si="69"/>
        <v>0</v>
      </c>
      <c r="BL545" s="17" t="s">
        <v>127</v>
      </c>
      <c r="BM545" s="152" t="s">
        <v>1173</v>
      </c>
    </row>
    <row r="546" spans="1:65" s="2" customFormat="1" ht="14.4" customHeight="1">
      <c r="A546" s="32"/>
      <c r="B546" s="140"/>
      <c r="C546" s="172" t="s">
        <v>1174</v>
      </c>
      <c r="D546" s="172" t="s">
        <v>184</v>
      </c>
      <c r="E546" s="173" t="s">
        <v>1175</v>
      </c>
      <c r="F546" s="174" t="s">
        <v>1176</v>
      </c>
      <c r="G546" s="175" t="s">
        <v>267</v>
      </c>
      <c r="H546" s="176">
        <v>3</v>
      </c>
      <c r="I546" s="177"/>
      <c r="J546" s="176">
        <f t="shared" si="60"/>
        <v>0</v>
      </c>
      <c r="K546" s="178"/>
      <c r="L546" s="179"/>
      <c r="M546" s="180" t="s">
        <v>1</v>
      </c>
      <c r="N546" s="181" t="s">
        <v>37</v>
      </c>
      <c r="O546" s="58"/>
      <c r="P546" s="150">
        <f t="shared" si="61"/>
        <v>0</v>
      </c>
      <c r="Q546" s="150">
        <v>0</v>
      </c>
      <c r="R546" s="150">
        <f t="shared" si="62"/>
        <v>0</v>
      </c>
      <c r="S546" s="150">
        <v>0</v>
      </c>
      <c r="T546" s="151">
        <f t="shared" si="63"/>
        <v>0</v>
      </c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R546" s="152" t="s">
        <v>163</v>
      </c>
      <c r="AT546" s="152" t="s">
        <v>184</v>
      </c>
      <c r="AU546" s="152" t="s">
        <v>128</v>
      </c>
      <c r="AY546" s="17" t="s">
        <v>121</v>
      </c>
      <c r="BE546" s="153">
        <f t="shared" si="64"/>
        <v>0</v>
      </c>
      <c r="BF546" s="153">
        <f t="shared" si="65"/>
        <v>0</v>
      </c>
      <c r="BG546" s="153">
        <f t="shared" si="66"/>
        <v>0</v>
      </c>
      <c r="BH546" s="153">
        <f t="shared" si="67"/>
        <v>0</v>
      </c>
      <c r="BI546" s="153">
        <f t="shared" si="68"/>
        <v>0</v>
      </c>
      <c r="BJ546" s="17" t="s">
        <v>128</v>
      </c>
      <c r="BK546" s="154">
        <f t="shared" si="69"/>
        <v>0</v>
      </c>
      <c r="BL546" s="17" t="s">
        <v>127</v>
      </c>
      <c r="BM546" s="152" t="s">
        <v>1177</v>
      </c>
    </row>
    <row r="547" spans="1:65" s="2" customFormat="1" ht="24.15" customHeight="1">
      <c r="A547" s="32"/>
      <c r="B547" s="140"/>
      <c r="C547" s="172" t="s">
        <v>1178</v>
      </c>
      <c r="D547" s="172" t="s">
        <v>184</v>
      </c>
      <c r="E547" s="173" t="s">
        <v>1179</v>
      </c>
      <c r="F547" s="174" t="s">
        <v>1180</v>
      </c>
      <c r="G547" s="175" t="s">
        <v>267</v>
      </c>
      <c r="H547" s="176">
        <v>6</v>
      </c>
      <c r="I547" s="177"/>
      <c r="J547" s="176">
        <f t="shared" si="60"/>
        <v>0</v>
      </c>
      <c r="K547" s="178"/>
      <c r="L547" s="179"/>
      <c r="M547" s="180" t="s">
        <v>1</v>
      </c>
      <c r="N547" s="181" t="s">
        <v>37</v>
      </c>
      <c r="O547" s="58"/>
      <c r="P547" s="150">
        <f t="shared" si="61"/>
        <v>0</v>
      </c>
      <c r="Q547" s="150">
        <v>0</v>
      </c>
      <c r="R547" s="150">
        <f t="shared" si="62"/>
        <v>0</v>
      </c>
      <c r="S547" s="150">
        <v>0</v>
      </c>
      <c r="T547" s="151">
        <f t="shared" si="63"/>
        <v>0</v>
      </c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R547" s="152" t="s">
        <v>163</v>
      </c>
      <c r="AT547" s="152" t="s">
        <v>184</v>
      </c>
      <c r="AU547" s="152" t="s">
        <v>128</v>
      </c>
      <c r="AY547" s="17" t="s">
        <v>121</v>
      </c>
      <c r="BE547" s="153">
        <f t="shared" si="64"/>
        <v>0</v>
      </c>
      <c r="BF547" s="153">
        <f t="shared" si="65"/>
        <v>0</v>
      </c>
      <c r="BG547" s="153">
        <f t="shared" si="66"/>
        <v>0</v>
      </c>
      <c r="BH547" s="153">
        <f t="shared" si="67"/>
        <v>0</v>
      </c>
      <c r="BI547" s="153">
        <f t="shared" si="68"/>
        <v>0</v>
      </c>
      <c r="BJ547" s="17" t="s">
        <v>128</v>
      </c>
      <c r="BK547" s="154">
        <f t="shared" si="69"/>
        <v>0</v>
      </c>
      <c r="BL547" s="17" t="s">
        <v>127</v>
      </c>
      <c r="BM547" s="152" t="s">
        <v>1181</v>
      </c>
    </row>
    <row r="548" spans="1:65" s="2" customFormat="1" ht="24.15" customHeight="1">
      <c r="A548" s="32"/>
      <c r="B548" s="140"/>
      <c r="C548" s="172" t="s">
        <v>1182</v>
      </c>
      <c r="D548" s="172" t="s">
        <v>184</v>
      </c>
      <c r="E548" s="173" t="s">
        <v>1183</v>
      </c>
      <c r="F548" s="174" t="s">
        <v>1184</v>
      </c>
      <c r="G548" s="175" t="s">
        <v>267</v>
      </c>
      <c r="H548" s="176">
        <v>6</v>
      </c>
      <c r="I548" s="177"/>
      <c r="J548" s="176">
        <f t="shared" si="60"/>
        <v>0</v>
      </c>
      <c r="K548" s="178"/>
      <c r="L548" s="179"/>
      <c r="M548" s="180" t="s">
        <v>1</v>
      </c>
      <c r="N548" s="181" t="s">
        <v>37</v>
      </c>
      <c r="O548" s="58"/>
      <c r="P548" s="150">
        <f t="shared" si="61"/>
        <v>0</v>
      </c>
      <c r="Q548" s="150">
        <v>0</v>
      </c>
      <c r="R548" s="150">
        <f t="shared" si="62"/>
        <v>0</v>
      </c>
      <c r="S548" s="150">
        <v>0</v>
      </c>
      <c r="T548" s="151">
        <f t="shared" si="63"/>
        <v>0</v>
      </c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R548" s="152" t="s">
        <v>163</v>
      </c>
      <c r="AT548" s="152" t="s">
        <v>184</v>
      </c>
      <c r="AU548" s="152" t="s">
        <v>128</v>
      </c>
      <c r="AY548" s="17" t="s">
        <v>121</v>
      </c>
      <c r="BE548" s="153">
        <f t="shared" si="64"/>
        <v>0</v>
      </c>
      <c r="BF548" s="153">
        <f t="shared" si="65"/>
        <v>0</v>
      </c>
      <c r="BG548" s="153">
        <f t="shared" si="66"/>
        <v>0</v>
      </c>
      <c r="BH548" s="153">
        <f t="shared" si="67"/>
        <v>0</v>
      </c>
      <c r="BI548" s="153">
        <f t="shared" si="68"/>
        <v>0</v>
      </c>
      <c r="BJ548" s="17" t="s">
        <v>128</v>
      </c>
      <c r="BK548" s="154">
        <f t="shared" si="69"/>
        <v>0</v>
      </c>
      <c r="BL548" s="17" t="s">
        <v>127</v>
      </c>
      <c r="BM548" s="152" t="s">
        <v>1185</v>
      </c>
    </row>
    <row r="549" spans="1:65" s="2" customFormat="1" ht="14.4" customHeight="1">
      <c r="A549" s="32"/>
      <c r="B549" s="140"/>
      <c r="C549" s="172" t="s">
        <v>1186</v>
      </c>
      <c r="D549" s="172" t="s">
        <v>184</v>
      </c>
      <c r="E549" s="173" t="s">
        <v>1187</v>
      </c>
      <c r="F549" s="174" t="s">
        <v>1188</v>
      </c>
      <c r="G549" s="175" t="s">
        <v>267</v>
      </c>
      <c r="H549" s="176">
        <v>2</v>
      </c>
      <c r="I549" s="177"/>
      <c r="J549" s="176">
        <f t="shared" si="60"/>
        <v>0</v>
      </c>
      <c r="K549" s="178"/>
      <c r="L549" s="179"/>
      <c r="M549" s="180" t="s">
        <v>1</v>
      </c>
      <c r="N549" s="181" t="s">
        <v>37</v>
      </c>
      <c r="O549" s="58"/>
      <c r="P549" s="150">
        <f t="shared" si="61"/>
        <v>0</v>
      </c>
      <c r="Q549" s="150">
        <v>0</v>
      </c>
      <c r="R549" s="150">
        <f t="shared" si="62"/>
        <v>0</v>
      </c>
      <c r="S549" s="150">
        <v>0</v>
      </c>
      <c r="T549" s="151">
        <f t="shared" si="63"/>
        <v>0</v>
      </c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R549" s="152" t="s">
        <v>163</v>
      </c>
      <c r="AT549" s="152" t="s">
        <v>184</v>
      </c>
      <c r="AU549" s="152" t="s">
        <v>128</v>
      </c>
      <c r="AY549" s="17" t="s">
        <v>121</v>
      </c>
      <c r="BE549" s="153">
        <f t="shared" si="64"/>
        <v>0</v>
      </c>
      <c r="BF549" s="153">
        <f t="shared" si="65"/>
        <v>0</v>
      </c>
      <c r="BG549" s="153">
        <f t="shared" si="66"/>
        <v>0</v>
      </c>
      <c r="BH549" s="153">
        <f t="shared" si="67"/>
        <v>0</v>
      </c>
      <c r="BI549" s="153">
        <f t="shared" si="68"/>
        <v>0</v>
      </c>
      <c r="BJ549" s="17" t="s">
        <v>128</v>
      </c>
      <c r="BK549" s="154">
        <f t="shared" si="69"/>
        <v>0</v>
      </c>
      <c r="BL549" s="17" t="s">
        <v>127</v>
      </c>
      <c r="BM549" s="152" t="s">
        <v>1189</v>
      </c>
    </row>
    <row r="550" spans="1:65" s="2" customFormat="1" ht="24.15" customHeight="1">
      <c r="A550" s="32"/>
      <c r="B550" s="140"/>
      <c r="C550" s="172" t="s">
        <v>1190</v>
      </c>
      <c r="D550" s="172" t="s">
        <v>184</v>
      </c>
      <c r="E550" s="173" t="s">
        <v>1191</v>
      </c>
      <c r="F550" s="174" t="s">
        <v>1192</v>
      </c>
      <c r="G550" s="175" t="s">
        <v>267</v>
      </c>
      <c r="H550" s="176">
        <v>2</v>
      </c>
      <c r="I550" s="177"/>
      <c r="J550" s="176">
        <f t="shared" si="60"/>
        <v>0</v>
      </c>
      <c r="K550" s="178"/>
      <c r="L550" s="179"/>
      <c r="M550" s="180" t="s">
        <v>1</v>
      </c>
      <c r="N550" s="181" t="s">
        <v>37</v>
      </c>
      <c r="O550" s="58"/>
      <c r="P550" s="150">
        <f t="shared" si="61"/>
        <v>0</v>
      </c>
      <c r="Q550" s="150">
        <v>0</v>
      </c>
      <c r="R550" s="150">
        <f t="shared" si="62"/>
        <v>0</v>
      </c>
      <c r="S550" s="150">
        <v>0</v>
      </c>
      <c r="T550" s="151">
        <f t="shared" si="63"/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52" t="s">
        <v>163</v>
      </c>
      <c r="AT550" s="152" t="s">
        <v>184</v>
      </c>
      <c r="AU550" s="152" t="s">
        <v>128</v>
      </c>
      <c r="AY550" s="17" t="s">
        <v>121</v>
      </c>
      <c r="BE550" s="153">
        <f t="shared" si="64"/>
        <v>0</v>
      </c>
      <c r="BF550" s="153">
        <f t="shared" si="65"/>
        <v>0</v>
      </c>
      <c r="BG550" s="153">
        <f t="shared" si="66"/>
        <v>0</v>
      </c>
      <c r="BH550" s="153">
        <f t="shared" si="67"/>
        <v>0</v>
      </c>
      <c r="BI550" s="153">
        <f t="shared" si="68"/>
        <v>0</v>
      </c>
      <c r="BJ550" s="17" t="s">
        <v>128</v>
      </c>
      <c r="BK550" s="154">
        <f t="shared" si="69"/>
        <v>0</v>
      </c>
      <c r="BL550" s="17" t="s">
        <v>127</v>
      </c>
      <c r="BM550" s="152" t="s">
        <v>1193</v>
      </c>
    </row>
    <row r="551" spans="1:65" s="2" customFormat="1" ht="24.15" customHeight="1">
      <c r="A551" s="32"/>
      <c r="B551" s="140"/>
      <c r="C551" s="172" t="s">
        <v>1194</v>
      </c>
      <c r="D551" s="172" t="s">
        <v>184</v>
      </c>
      <c r="E551" s="173" t="s">
        <v>1195</v>
      </c>
      <c r="F551" s="174" t="s">
        <v>1196</v>
      </c>
      <c r="G551" s="175" t="s">
        <v>267</v>
      </c>
      <c r="H551" s="176">
        <v>1</v>
      </c>
      <c r="I551" s="177"/>
      <c r="J551" s="176">
        <f t="shared" si="60"/>
        <v>0</v>
      </c>
      <c r="K551" s="178"/>
      <c r="L551" s="179"/>
      <c r="M551" s="180" t="s">
        <v>1</v>
      </c>
      <c r="N551" s="181" t="s">
        <v>37</v>
      </c>
      <c r="O551" s="58"/>
      <c r="P551" s="150">
        <f t="shared" si="61"/>
        <v>0</v>
      </c>
      <c r="Q551" s="150">
        <v>0</v>
      </c>
      <c r="R551" s="150">
        <f t="shared" si="62"/>
        <v>0</v>
      </c>
      <c r="S551" s="150">
        <v>0</v>
      </c>
      <c r="T551" s="151">
        <f t="shared" si="63"/>
        <v>0</v>
      </c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R551" s="152" t="s">
        <v>163</v>
      </c>
      <c r="AT551" s="152" t="s">
        <v>184</v>
      </c>
      <c r="AU551" s="152" t="s">
        <v>128</v>
      </c>
      <c r="AY551" s="17" t="s">
        <v>121</v>
      </c>
      <c r="BE551" s="153">
        <f t="shared" si="64"/>
        <v>0</v>
      </c>
      <c r="BF551" s="153">
        <f t="shared" si="65"/>
        <v>0</v>
      </c>
      <c r="BG551" s="153">
        <f t="shared" si="66"/>
        <v>0</v>
      </c>
      <c r="BH551" s="153">
        <f t="shared" si="67"/>
        <v>0</v>
      </c>
      <c r="BI551" s="153">
        <f t="shared" si="68"/>
        <v>0</v>
      </c>
      <c r="BJ551" s="17" t="s">
        <v>128</v>
      </c>
      <c r="BK551" s="154">
        <f t="shared" si="69"/>
        <v>0</v>
      </c>
      <c r="BL551" s="17" t="s">
        <v>127</v>
      </c>
      <c r="BM551" s="152" t="s">
        <v>1197</v>
      </c>
    </row>
    <row r="552" spans="1:65" s="2" customFormat="1" ht="14.4" customHeight="1">
      <c r="A552" s="32"/>
      <c r="B552" s="140"/>
      <c r="C552" s="172" t="s">
        <v>1198</v>
      </c>
      <c r="D552" s="172" t="s">
        <v>184</v>
      </c>
      <c r="E552" s="173" t="s">
        <v>1199</v>
      </c>
      <c r="F552" s="174" t="s">
        <v>1200</v>
      </c>
      <c r="G552" s="175" t="s">
        <v>153</v>
      </c>
      <c r="H552" s="176">
        <v>100</v>
      </c>
      <c r="I552" s="177"/>
      <c r="J552" s="176">
        <f t="shared" si="60"/>
        <v>0</v>
      </c>
      <c r="K552" s="178"/>
      <c r="L552" s="179"/>
      <c r="M552" s="180" t="s">
        <v>1</v>
      </c>
      <c r="N552" s="181" t="s">
        <v>37</v>
      </c>
      <c r="O552" s="58"/>
      <c r="P552" s="150">
        <f t="shared" si="61"/>
        <v>0</v>
      </c>
      <c r="Q552" s="150">
        <v>0</v>
      </c>
      <c r="R552" s="150">
        <f t="shared" si="62"/>
        <v>0</v>
      </c>
      <c r="S552" s="150">
        <v>0</v>
      </c>
      <c r="T552" s="151">
        <f t="shared" si="63"/>
        <v>0</v>
      </c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R552" s="152" t="s">
        <v>163</v>
      </c>
      <c r="AT552" s="152" t="s">
        <v>184</v>
      </c>
      <c r="AU552" s="152" t="s">
        <v>128</v>
      </c>
      <c r="AY552" s="17" t="s">
        <v>121</v>
      </c>
      <c r="BE552" s="153">
        <f t="shared" si="64"/>
        <v>0</v>
      </c>
      <c r="BF552" s="153">
        <f t="shared" si="65"/>
        <v>0</v>
      </c>
      <c r="BG552" s="153">
        <f t="shared" si="66"/>
        <v>0</v>
      </c>
      <c r="BH552" s="153">
        <f t="shared" si="67"/>
        <v>0</v>
      </c>
      <c r="BI552" s="153">
        <f t="shared" si="68"/>
        <v>0</v>
      </c>
      <c r="BJ552" s="17" t="s">
        <v>128</v>
      </c>
      <c r="BK552" s="154">
        <f t="shared" si="69"/>
        <v>0</v>
      </c>
      <c r="BL552" s="17" t="s">
        <v>127</v>
      </c>
      <c r="BM552" s="152" t="s">
        <v>1201</v>
      </c>
    </row>
    <row r="553" spans="1:65" s="2" customFormat="1" ht="14.4" customHeight="1">
      <c r="A553" s="32"/>
      <c r="B553" s="140"/>
      <c r="C553" s="172" t="s">
        <v>1202</v>
      </c>
      <c r="D553" s="172" t="s">
        <v>184</v>
      </c>
      <c r="E553" s="173" t="s">
        <v>1203</v>
      </c>
      <c r="F553" s="174" t="s">
        <v>1204</v>
      </c>
      <c r="G553" s="175" t="s">
        <v>153</v>
      </c>
      <c r="H553" s="176">
        <v>100</v>
      </c>
      <c r="I553" s="177"/>
      <c r="J553" s="176">
        <f t="shared" si="60"/>
        <v>0</v>
      </c>
      <c r="K553" s="178"/>
      <c r="L553" s="179"/>
      <c r="M553" s="180" t="s">
        <v>1</v>
      </c>
      <c r="N553" s="181" t="s">
        <v>37</v>
      </c>
      <c r="O553" s="58"/>
      <c r="P553" s="150">
        <f t="shared" si="61"/>
        <v>0</v>
      </c>
      <c r="Q553" s="150">
        <v>0</v>
      </c>
      <c r="R553" s="150">
        <f t="shared" si="62"/>
        <v>0</v>
      </c>
      <c r="S553" s="150">
        <v>0</v>
      </c>
      <c r="T553" s="151">
        <f t="shared" si="63"/>
        <v>0</v>
      </c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R553" s="152" t="s">
        <v>163</v>
      </c>
      <c r="AT553" s="152" t="s">
        <v>184</v>
      </c>
      <c r="AU553" s="152" t="s">
        <v>128</v>
      </c>
      <c r="AY553" s="17" t="s">
        <v>121</v>
      </c>
      <c r="BE553" s="153">
        <f t="shared" si="64"/>
        <v>0</v>
      </c>
      <c r="BF553" s="153">
        <f t="shared" si="65"/>
        <v>0</v>
      </c>
      <c r="BG553" s="153">
        <f t="shared" si="66"/>
        <v>0</v>
      </c>
      <c r="BH553" s="153">
        <f t="shared" si="67"/>
        <v>0</v>
      </c>
      <c r="BI553" s="153">
        <f t="shared" si="68"/>
        <v>0</v>
      </c>
      <c r="BJ553" s="17" t="s">
        <v>128</v>
      </c>
      <c r="BK553" s="154">
        <f t="shared" si="69"/>
        <v>0</v>
      </c>
      <c r="BL553" s="17" t="s">
        <v>127</v>
      </c>
      <c r="BM553" s="152" t="s">
        <v>1205</v>
      </c>
    </row>
    <row r="554" spans="1:65" s="2" customFormat="1" ht="14.4" customHeight="1">
      <c r="A554" s="32"/>
      <c r="B554" s="140"/>
      <c r="C554" s="172" t="s">
        <v>1206</v>
      </c>
      <c r="D554" s="172" t="s">
        <v>184</v>
      </c>
      <c r="E554" s="173" t="s">
        <v>1207</v>
      </c>
      <c r="F554" s="174" t="s">
        <v>1208</v>
      </c>
      <c r="G554" s="175" t="s">
        <v>153</v>
      </c>
      <c r="H554" s="176">
        <v>89</v>
      </c>
      <c r="I554" s="177"/>
      <c r="J554" s="176">
        <f t="shared" si="60"/>
        <v>0</v>
      </c>
      <c r="K554" s="178"/>
      <c r="L554" s="179"/>
      <c r="M554" s="180" t="s">
        <v>1</v>
      </c>
      <c r="N554" s="181" t="s">
        <v>37</v>
      </c>
      <c r="O554" s="58"/>
      <c r="P554" s="150">
        <f t="shared" si="61"/>
        <v>0</v>
      </c>
      <c r="Q554" s="150">
        <v>0</v>
      </c>
      <c r="R554" s="150">
        <f t="shared" si="62"/>
        <v>0</v>
      </c>
      <c r="S554" s="150">
        <v>0</v>
      </c>
      <c r="T554" s="151">
        <f t="shared" si="63"/>
        <v>0</v>
      </c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R554" s="152" t="s">
        <v>163</v>
      </c>
      <c r="AT554" s="152" t="s">
        <v>184</v>
      </c>
      <c r="AU554" s="152" t="s">
        <v>128</v>
      </c>
      <c r="AY554" s="17" t="s">
        <v>121</v>
      </c>
      <c r="BE554" s="153">
        <f t="shared" si="64"/>
        <v>0</v>
      </c>
      <c r="BF554" s="153">
        <f t="shared" si="65"/>
        <v>0</v>
      </c>
      <c r="BG554" s="153">
        <f t="shared" si="66"/>
        <v>0</v>
      </c>
      <c r="BH554" s="153">
        <f t="shared" si="67"/>
        <v>0</v>
      </c>
      <c r="BI554" s="153">
        <f t="shared" si="68"/>
        <v>0</v>
      </c>
      <c r="BJ554" s="17" t="s">
        <v>128</v>
      </c>
      <c r="BK554" s="154">
        <f t="shared" si="69"/>
        <v>0</v>
      </c>
      <c r="BL554" s="17" t="s">
        <v>127</v>
      </c>
      <c r="BM554" s="152" t="s">
        <v>1209</v>
      </c>
    </row>
    <row r="555" spans="1:65" s="2" customFormat="1" ht="14.4" customHeight="1">
      <c r="A555" s="32"/>
      <c r="B555" s="140"/>
      <c r="C555" s="172" t="s">
        <v>1210</v>
      </c>
      <c r="D555" s="172" t="s">
        <v>184</v>
      </c>
      <c r="E555" s="173" t="s">
        <v>1203</v>
      </c>
      <c r="F555" s="174" t="s">
        <v>1204</v>
      </c>
      <c r="G555" s="175" t="s">
        <v>153</v>
      </c>
      <c r="H555" s="176">
        <v>89</v>
      </c>
      <c r="I555" s="177"/>
      <c r="J555" s="176">
        <f t="shared" si="60"/>
        <v>0</v>
      </c>
      <c r="K555" s="178"/>
      <c r="L555" s="179"/>
      <c r="M555" s="180" t="s">
        <v>1</v>
      </c>
      <c r="N555" s="181" t="s">
        <v>37</v>
      </c>
      <c r="O555" s="58"/>
      <c r="P555" s="150">
        <f t="shared" si="61"/>
        <v>0</v>
      </c>
      <c r="Q555" s="150">
        <v>0</v>
      </c>
      <c r="R555" s="150">
        <f t="shared" si="62"/>
        <v>0</v>
      </c>
      <c r="S555" s="150">
        <v>0</v>
      </c>
      <c r="T555" s="151">
        <f t="shared" si="63"/>
        <v>0</v>
      </c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R555" s="152" t="s">
        <v>163</v>
      </c>
      <c r="AT555" s="152" t="s">
        <v>184</v>
      </c>
      <c r="AU555" s="152" t="s">
        <v>128</v>
      </c>
      <c r="AY555" s="17" t="s">
        <v>121</v>
      </c>
      <c r="BE555" s="153">
        <f t="shared" si="64"/>
        <v>0</v>
      </c>
      <c r="BF555" s="153">
        <f t="shared" si="65"/>
        <v>0</v>
      </c>
      <c r="BG555" s="153">
        <f t="shared" si="66"/>
        <v>0</v>
      </c>
      <c r="BH555" s="153">
        <f t="shared" si="67"/>
        <v>0</v>
      </c>
      <c r="BI555" s="153">
        <f t="shared" si="68"/>
        <v>0</v>
      </c>
      <c r="BJ555" s="17" t="s">
        <v>128</v>
      </c>
      <c r="BK555" s="154">
        <f t="shared" si="69"/>
        <v>0</v>
      </c>
      <c r="BL555" s="17" t="s">
        <v>127</v>
      </c>
      <c r="BM555" s="152" t="s">
        <v>1211</v>
      </c>
    </row>
    <row r="556" spans="1:65" s="2" customFormat="1" ht="24.15" customHeight="1">
      <c r="A556" s="32"/>
      <c r="B556" s="140"/>
      <c r="C556" s="172" t="s">
        <v>1212</v>
      </c>
      <c r="D556" s="172" t="s">
        <v>184</v>
      </c>
      <c r="E556" s="173" t="s">
        <v>1213</v>
      </c>
      <c r="F556" s="174" t="s">
        <v>1214</v>
      </c>
      <c r="G556" s="175" t="s">
        <v>153</v>
      </c>
      <c r="H556" s="176">
        <v>10</v>
      </c>
      <c r="I556" s="177"/>
      <c r="J556" s="176">
        <f t="shared" si="60"/>
        <v>0</v>
      </c>
      <c r="K556" s="178"/>
      <c r="L556" s="179"/>
      <c r="M556" s="180" t="s">
        <v>1</v>
      </c>
      <c r="N556" s="181" t="s">
        <v>37</v>
      </c>
      <c r="O556" s="58"/>
      <c r="P556" s="150">
        <f t="shared" si="61"/>
        <v>0</v>
      </c>
      <c r="Q556" s="150">
        <v>0</v>
      </c>
      <c r="R556" s="150">
        <f t="shared" si="62"/>
        <v>0</v>
      </c>
      <c r="S556" s="150">
        <v>0</v>
      </c>
      <c r="T556" s="151">
        <f t="shared" si="63"/>
        <v>0</v>
      </c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R556" s="152" t="s">
        <v>163</v>
      </c>
      <c r="AT556" s="152" t="s">
        <v>184</v>
      </c>
      <c r="AU556" s="152" t="s">
        <v>128</v>
      </c>
      <c r="AY556" s="17" t="s">
        <v>121</v>
      </c>
      <c r="BE556" s="153">
        <f t="shared" si="64"/>
        <v>0</v>
      </c>
      <c r="BF556" s="153">
        <f t="shared" si="65"/>
        <v>0</v>
      </c>
      <c r="BG556" s="153">
        <f t="shared" si="66"/>
        <v>0</v>
      </c>
      <c r="BH556" s="153">
        <f t="shared" si="67"/>
        <v>0</v>
      </c>
      <c r="BI556" s="153">
        <f t="shared" si="68"/>
        <v>0</v>
      </c>
      <c r="BJ556" s="17" t="s">
        <v>128</v>
      </c>
      <c r="BK556" s="154">
        <f t="shared" si="69"/>
        <v>0</v>
      </c>
      <c r="BL556" s="17" t="s">
        <v>127</v>
      </c>
      <c r="BM556" s="152" t="s">
        <v>1215</v>
      </c>
    </row>
    <row r="557" spans="1:65" s="2" customFormat="1" ht="24.15" customHeight="1">
      <c r="A557" s="32"/>
      <c r="B557" s="140"/>
      <c r="C557" s="172" t="s">
        <v>1216</v>
      </c>
      <c r="D557" s="172" t="s">
        <v>184</v>
      </c>
      <c r="E557" s="173" t="s">
        <v>1217</v>
      </c>
      <c r="F557" s="174" t="s">
        <v>1218</v>
      </c>
      <c r="G557" s="175" t="s">
        <v>153</v>
      </c>
      <c r="H557" s="176">
        <v>10</v>
      </c>
      <c r="I557" s="177"/>
      <c r="J557" s="176">
        <f t="shared" si="60"/>
        <v>0</v>
      </c>
      <c r="K557" s="178"/>
      <c r="L557" s="179"/>
      <c r="M557" s="180" t="s">
        <v>1</v>
      </c>
      <c r="N557" s="181" t="s">
        <v>37</v>
      </c>
      <c r="O557" s="58"/>
      <c r="P557" s="150">
        <f t="shared" si="61"/>
        <v>0</v>
      </c>
      <c r="Q557" s="150">
        <v>0</v>
      </c>
      <c r="R557" s="150">
        <f t="shared" si="62"/>
        <v>0</v>
      </c>
      <c r="S557" s="150">
        <v>0</v>
      </c>
      <c r="T557" s="151">
        <f t="shared" si="63"/>
        <v>0</v>
      </c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R557" s="152" t="s">
        <v>163</v>
      </c>
      <c r="AT557" s="152" t="s">
        <v>184</v>
      </c>
      <c r="AU557" s="152" t="s">
        <v>128</v>
      </c>
      <c r="AY557" s="17" t="s">
        <v>121</v>
      </c>
      <c r="BE557" s="153">
        <f t="shared" si="64"/>
        <v>0</v>
      </c>
      <c r="BF557" s="153">
        <f t="shared" si="65"/>
        <v>0</v>
      </c>
      <c r="BG557" s="153">
        <f t="shared" si="66"/>
        <v>0</v>
      </c>
      <c r="BH557" s="153">
        <f t="shared" si="67"/>
        <v>0</v>
      </c>
      <c r="BI557" s="153">
        <f t="shared" si="68"/>
        <v>0</v>
      </c>
      <c r="BJ557" s="17" t="s">
        <v>128</v>
      </c>
      <c r="BK557" s="154">
        <f t="shared" si="69"/>
        <v>0</v>
      </c>
      <c r="BL557" s="17" t="s">
        <v>127</v>
      </c>
      <c r="BM557" s="152" t="s">
        <v>1219</v>
      </c>
    </row>
    <row r="558" spans="1:65" s="2" customFormat="1" ht="24.15" customHeight="1">
      <c r="A558" s="32"/>
      <c r="B558" s="140"/>
      <c r="C558" s="172" t="s">
        <v>1220</v>
      </c>
      <c r="D558" s="172" t="s">
        <v>184</v>
      </c>
      <c r="E558" s="173" t="s">
        <v>1221</v>
      </c>
      <c r="F558" s="174" t="s">
        <v>710</v>
      </c>
      <c r="G558" s="175" t="s">
        <v>153</v>
      </c>
      <c r="H558" s="176">
        <v>35</v>
      </c>
      <c r="I558" s="177"/>
      <c r="J558" s="176">
        <f t="shared" si="60"/>
        <v>0</v>
      </c>
      <c r="K558" s="178"/>
      <c r="L558" s="179"/>
      <c r="M558" s="180" t="s">
        <v>1</v>
      </c>
      <c r="N558" s="181" t="s">
        <v>37</v>
      </c>
      <c r="O558" s="58"/>
      <c r="P558" s="150">
        <f t="shared" si="61"/>
        <v>0</v>
      </c>
      <c r="Q558" s="150">
        <v>0</v>
      </c>
      <c r="R558" s="150">
        <f t="shared" si="62"/>
        <v>0</v>
      </c>
      <c r="S558" s="150">
        <v>0</v>
      </c>
      <c r="T558" s="151">
        <f t="shared" si="63"/>
        <v>0</v>
      </c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R558" s="152" t="s">
        <v>163</v>
      </c>
      <c r="AT558" s="152" t="s">
        <v>184</v>
      </c>
      <c r="AU558" s="152" t="s">
        <v>128</v>
      </c>
      <c r="AY558" s="17" t="s">
        <v>121</v>
      </c>
      <c r="BE558" s="153">
        <f t="shared" si="64"/>
        <v>0</v>
      </c>
      <c r="BF558" s="153">
        <f t="shared" si="65"/>
        <v>0</v>
      </c>
      <c r="BG558" s="153">
        <f t="shared" si="66"/>
        <v>0</v>
      </c>
      <c r="BH558" s="153">
        <f t="shared" si="67"/>
        <v>0</v>
      </c>
      <c r="BI558" s="153">
        <f t="shared" si="68"/>
        <v>0</v>
      </c>
      <c r="BJ558" s="17" t="s">
        <v>128</v>
      </c>
      <c r="BK558" s="154">
        <f t="shared" si="69"/>
        <v>0</v>
      </c>
      <c r="BL558" s="17" t="s">
        <v>127</v>
      </c>
      <c r="BM558" s="152" t="s">
        <v>1222</v>
      </c>
    </row>
    <row r="559" spans="1:65" s="2" customFormat="1" ht="24.15" customHeight="1">
      <c r="A559" s="32"/>
      <c r="B559" s="140"/>
      <c r="C559" s="172" t="s">
        <v>1223</v>
      </c>
      <c r="D559" s="172" t="s">
        <v>184</v>
      </c>
      <c r="E559" s="173" t="s">
        <v>1224</v>
      </c>
      <c r="F559" s="174" t="s">
        <v>1225</v>
      </c>
      <c r="G559" s="175" t="s">
        <v>260</v>
      </c>
      <c r="H559" s="176">
        <v>4.9000000000000004</v>
      </c>
      <c r="I559" s="177"/>
      <c r="J559" s="176">
        <f t="shared" si="60"/>
        <v>0</v>
      </c>
      <c r="K559" s="178"/>
      <c r="L559" s="179"/>
      <c r="M559" s="180" t="s">
        <v>1</v>
      </c>
      <c r="N559" s="181" t="s">
        <v>37</v>
      </c>
      <c r="O559" s="58"/>
      <c r="P559" s="150">
        <f t="shared" si="61"/>
        <v>0</v>
      </c>
      <c r="Q559" s="150">
        <v>0</v>
      </c>
      <c r="R559" s="150">
        <f t="shared" si="62"/>
        <v>0</v>
      </c>
      <c r="S559" s="150">
        <v>0</v>
      </c>
      <c r="T559" s="151">
        <f t="shared" si="63"/>
        <v>0</v>
      </c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R559" s="152" t="s">
        <v>163</v>
      </c>
      <c r="AT559" s="152" t="s">
        <v>184</v>
      </c>
      <c r="AU559" s="152" t="s">
        <v>128</v>
      </c>
      <c r="AY559" s="17" t="s">
        <v>121</v>
      </c>
      <c r="BE559" s="153">
        <f t="shared" si="64"/>
        <v>0</v>
      </c>
      <c r="BF559" s="153">
        <f t="shared" si="65"/>
        <v>0</v>
      </c>
      <c r="BG559" s="153">
        <f t="shared" si="66"/>
        <v>0</v>
      </c>
      <c r="BH559" s="153">
        <f t="shared" si="67"/>
        <v>0</v>
      </c>
      <c r="BI559" s="153">
        <f t="shared" si="68"/>
        <v>0</v>
      </c>
      <c r="BJ559" s="17" t="s">
        <v>128</v>
      </c>
      <c r="BK559" s="154">
        <f t="shared" si="69"/>
        <v>0</v>
      </c>
      <c r="BL559" s="17" t="s">
        <v>127</v>
      </c>
      <c r="BM559" s="152" t="s">
        <v>1226</v>
      </c>
    </row>
    <row r="560" spans="1:65" s="2" customFormat="1" ht="24.15" customHeight="1">
      <c r="A560" s="32"/>
      <c r="B560" s="140"/>
      <c r="C560" s="172" t="s">
        <v>1227</v>
      </c>
      <c r="D560" s="172" t="s">
        <v>184</v>
      </c>
      <c r="E560" s="173" t="s">
        <v>1228</v>
      </c>
      <c r="F560" s="174" t="s">
        <v>1229</v>
      </c>
      <c r="G560" s="175" t="s">
        <v>260</v>
      </c>
      <c r="H560" s="176">
        <v>2.4500000000000002</v>
      </c>
      <c r="I560" s="177"/>
      <c r="J560" s="176">
        <f t="shared" si="60"/>
        <v>0</v>
      </c>
      <c r="K560" s="178"/>
      <c r="L560" s="179"/>
      <c r="M560" s="180" t="s">
        <v>1</v>
      </c>
      <c r="N560" s="181" t="s">
        <v>37</v>
      </c>
      <c r="O560" s="58"/>
      <c r="P560" s="150">
        <f t="shared" si="61"/>
        <v>0</v>
      </c>
      <c r="Q560" s="150">
        <v>0</v>
      </c>
      <c r="R560" s="150">
        <f t="shared" si="62"/>
        <v>0</v>
      </c>
      <c r="S560" s="150">
        <v>0</v>
      </c>
      <c r="T560" s="151">
        <f t="shared" si="63"/>
        <v>0</v>
      </c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R560" s="152" t="s">
        <v>163</v>
      </c>
      <c r="AT560" s="152" t="s">
        <v>184</v>
      </c>
      <c r="AU560" s="152" t="s">
        <v>128</v>
      </c>
      <c r="AY560" s="17" t="s">
        <v>121</v>
      </c>
      <c r="BE560" s="153">
        <f t="shared" si="64"/>
        <v>0</v>
      </c>
      <c r="BF560" s="153">
        <f t="shared" si="65"/>
        <v>0</v>
      </c>
      <c r="BG560" s="153">
        <f t="shared" si="66"/>
        <v>0</v>
      </c>
      <c r="BH560" s="153">
        <f t="shared" si="67"/>
        <v>0</v>
      </c>
      <c r="BI560" s="153">
        <f t="shared" si="68"/>
        <v>0</v>
      </c>
      <c r="BJ560" s="17" t="s">
        <v>128</v>
      </c>
      <c r="BK560" s="154">
        <f t="shared" si="69"/>
        <v>0</v>
      </c>
      <c r="BL560" s="17" t="s">
        <v>127</v>
      </c>
      <c r="BM560" s="152" t="s">
        <v>1230</v>
      </c>
    </row>
    <row r="561" spans="1:65" s="2" customFormat="1" ht="24.15" customHeight="1">
      <c r="A561" s="32"/>
      <c r="B561" s="140"/>
      <c r="C561" s="172" t="s">
        <v>1231</v>
      </c>
      <c r="D561" s="172" t="s">
        <v>184</v>
      </c>
      <c r="E561" s="173" t="s">
        <v>978</v>
      </c>
      <c r="F561" s="174" t="s">
        <v>979</v>
      </c>
      <c r="G561" s="175" t="s">
        <v>153</v>
      </c>
      <c r="H561" s="176">
        <v>35</v>
      </c>
      <c r="I561" s="177"/>
      <c r="J561" s="176">
        <f t="shared" si="60"/>
        <v>0</v>
      </c>
      <c r="K561" s="178"/>
      <c r="L561" s="179"/>
      <c r="M561" s="180" t="s">
        <v>1</v>
      </c>
      <c r="N561" s="181" t="s">
        <v>37</v>
      </c>
      <c r="O561" s="58"/>
      <c r="P561" s="150">
        <f t="shared" si="61"/>
        <v>0</v>
      </c>
      <c r="Q561" s="150">
        <v>0</v>
      </c>
      <c r="R561" s="150">
        <f t="shared" si="62"/>
        <v>0</v>
      </c>
      <c r="S561" s="150">
        <v>0</v>
      </c>
      <c r="T561" s="151">
        <f t="shared" si="63"/>
        <v>0</v>
      </c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R561" s="152" t="s">
        <v>163</v>
      </c>
      <c r="AT561" s="152" t="s">
        <v>184</v>
      </c>
      <c r="AU561" s="152" t="s">
        <v>128</v>
      </c>
      <c r="AY561" s="17" t="s">
        <v>121</v>
      </c>
      <c r="BE561" s="153">
        <f t="shared" si="64"/>
        <v>0</v>
      </c>
      <c r="BF561" s="153">
        <f t="shared" si="65"/>
        <v>0</v>
      </c>
      <c r="BG561" s="153">
        <f t="shared" si="66"/>
        <v>0</v>
      </c>
      <c r="BH561" s="153">
        <f t="shared" si="67"/>
        <v>0</v>
      </c>
      <c r="BI561" s="153">
        <f t="shared" si="68"/>
        <v>0</v>
      </c>
      <c r="BJ561" s="17" t="s">
        <v>128</v>
      </c>
      <c r="BK561" s="154">
        <f t="shared" si="69"/>
        <v>0</v>
      </c>
      <c r="BL561" s="17" t="s">
        <v>127</v>
      </c>
      <c r="BM561" s="152" t="s">
        <v>1232</v>
      </c>
    </row>
    <row r="562" spans="1:65" s="2" customFormat="1" ht="14.4" customHeight="1">
      <c r="A562" s="32"/>
      <c r="B562" s="140"/>
      <c r="C562" s="172" t="s">
        <v>1233</v>
      </c>
      <c r="D562" s="172" t="s">
        <v>184</v>
      </c>
      <c r="E562" s="173" t="s">
        <v>1234</v>
      </c>
      <c r="F562" s="174" t="s">
        <v>1235</v>
      </c>
      <c r="G562" s="175" t="s">
        <v>380</v>
      </c>
      <c r="H562" s="176">
        <v>0.255</v>
      </c>
      <c r="I562" s="177"/>
      <c r="J562" s="176">
        <f t="shared" si="60"/>
        <v>0</v>
      </c>
      <c r="K562" s="178"/>
      <c r="L562" s="179"/>
      <c r="M562" s="180" t="s">
        <v>1</v>
      </c>
      <c r="N562" s="181" t="s">
        <v>37</v>
      </c>
      <c r="O562" s="58"/>
      <c r="P562" s="150">
        <f t="shared" si="61"/>
        <v>0</v>
      </c>
      <c r="Q562" s="150">
        <v>0</v>
      </c>
      <c r="R562" s="150">
        <f t="shared" si="62"/>
        <v>0</v>
      </c>
      <c r="S562" s="150">
        <v>0</v>
      </c>
      <c r="T562" s="151">
        <f t="shared" si="63"/>
        <v>0</v>
      </c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R562" s="152" t="s">
        <v>163</v>
      </c>
      <c r="AT562" s="152" t="s">
        <v>184</v>
      </c>
      <c r="AU562" s="152" t="s">
        <v>128</v>
      </c>
      <c r="AY562" s="17" t="s">
        <v>121</v>
      </c>
      <c r="BE562" s="153">
        <f t="shared" si="64"/>
        <v>0</v>
      </c>
      <c r="BF562" s="153">
        <f t="shared" si="65"/>
        <v>0</v>
      </c>
      <c r="BG562" s="153">
        <f t="shared" si="66"/>
        <v>0</v>
      </c>
      <c r="BH562" s="153">
        <f t="shared" si="67"/>
        <v>0</v>
      </c>
      <c r="BI562" s="153">
        <f t="shared" si="68"/>
        <v>0</v>
      </c>
      <c r="BJ562" s="17" t="s">
        <v>128</v>
      </c>
      <c r="BK562" s="154">
        <f t="shared" si="69"/>
        <v>0</v>
      </c>
      <c r="BL562" s="17" t="s">
        <v>127</v>
      </c>
      <c r="BM562" s="152" t="s">
        <v>1236</v>
      </c>
    </row>
    <row r="563" spans="1:65" s="2" customFormat="1" ht="24.15" customHeight="1">
      <c r="A563" s="32"/>
      <c r="B563" s="140"/>
      <c r="C563" s="172" t="s">
        <v>1237</v>
      </c>
      <c r="D563" s="172" t="s">
        <v>184</v>
      </c>
      <c r="E563" s="173" t="s">
        <v>1238</v>
      </c>
      <c r="F563" s="174" t="s">
        <v>775</v>
      </c>
      <c r="G563" s="175" t="s">
        <v>380</v>
      </c>
      <c r="H563" s="176">
        <v>0.255</v>
      </c>
      <c r="I563" s="177"/>
      <c r="J563" s="176">
        <f t="shared" si="60"/>
        <v>0</v>
      </c>
      <c r="K563" s="178"/>
      <c r="L563" s="179"/>
      <c r="M563" s="180" t="s">
        <v>1</v>
      </c>
      <c r="N563" s="181" t="s">
        <v>37</v>
      </c>
      <c r="O563" s="58"/>
      <c r="P563" s="150">
        <f t="shared" si="61"/>
        <v>0</v>
      </c>
      <c r="Q563" s="150">
        <v>0</v>
      </c>
      <c r="R563" s="150">
        <f t="shared" si="62"/>
        <v>0</v>
      </c>
      <c r="S563" s="150">
        <v>0</v>
      </c>
      <c r="T563" s="151">
        <f t="shared" si="63"/>
        <v>0</v>
      </c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R563" s="152" t="s">
        <v>163</v>
      </c>
      <c r="AT563" s="152" t="s">
        <v>184</v>
      </c>
      <c r="AU563" s="152" t="s">
        <v>128</v>
      </c>
      <c r="AY563" s="17" t="s">
        <v>121</v>
      </c>
      <c r="BE563" s="153">
        <f t="shared" si="64"/>
        <v>0</v>
      </c>
      <c r="BF563" s="153">
        <f t="shared" si="65"/>
        <v>0</v>
      </c>
      <c r="BG563" s="153">
        <f t="shared" si="66"/>
        <v>0</v>
      </c>
      <c r="BH563" s="153">
        <f t="shared" si="67"/>
        <v>0</v>
      </c>
      <c r="BI563" s="153">
        <f t="shared" si="68"/>
        <v>0</v>
      </c>
      <c r="BJ563" s="17" t="s">
        <v>128</v>
      </c>
      <c r="BK563" s="154">
        <f t="shared" si="69"/>
        <v>0</v>
      </c>
      <c r="BL563" s="17" t="s">
        <v>127</v>
      </c>
      <c r="BM563" s="152" t="s">
        <v>1239</v>
      </c>
    </row>
    <row r="564" spans="1:65" s="2" customFormat="1" ht="24.15" customHeight="1">
      <c r="A564" s="32"/>
      <c r="B564" s="140"/>
      <c r="C564" s="172" t="s">
        <v>1240</v>
      </c>
      <c r="D564" s="172" t="s">
        <v>184</v>
      </c>
      <c r="E564" s="173" t="s">
        <v>1241</v>
      </c>
      <c r="F564" s="174" t="s">
        <v>1242</v>
      </c>
      <c r="G564" s="175" t="s">
        <v>260</v>
      </c>
      <c r="H564" s="176">
        <v>0.255</v>
      </c>
      <c r="I564" s="177"/>
      <c r="J564" s="176">
        <f t="shared" si="60"/>
        <v>0</v>
      </c>
      <c r="K564" s="178"/>
      <c r="L564" s="179"/>
      <c r="M564" s="180" t="s">
        <v>1</v>
      </c>
      <c r="N564" s="181" t="s">
        <v>37</v>
      </c>
      <c r="O564" s="58"/>
      <c r="P564" s="150">
        <f t="shared" si="61"/>
        <v>0</v>
      </c>
      <c r="Q564" s="150">
        <v>0</v>
      </c>
      <c r="R564" s="150">
        <f t="shared" si="62"/>
        <v>0</v>
      </c>
      <c r="S564" s="150">
        <v>0</v>
      </c>
      <c r="T564" s="151">
        <f t="shared" si="63"/>
        <v>0</v>
      </c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R564" s="152" t="s">
        <v>163</v>
      </c>
      <c r="AT564" s="152" t="s">
        <v>184</v>
      </c>
      <c r="AU564" s="152" t="s">
        <v>128</v>
      </c>
      <c r="AY564" s="17" t="s">
        <v>121</v>
      </c>
      <c r="BE564" s="153">
        <f t="shared" si="64"/>
        <v>0</v>
      </c>
      <c r="BF564" s="153">
        <f t="shared" si="65"/>
        <v>0</v>
      </c>
      <c r="BG564" s="153">
        <f t="shared" si="66"/>
        <v>0</v>
      </c>
      <c r="BH564" s="153">
        <f t="shared" si="67"/>
        <v>0</v>
      </c>
      <c r="BI564" s="153">
        <f t="shared" si="68"/>
        <v>0</v>
      </c>
      <c r="BJ564" s="17" t="s">
        <v>128</v>
      </c>
      <c r="BK564" s="154">
        <f t="shared" si="69"/>
        <v>0</v>
      </c>
      <c r="BL564" s="17" t="s">
        <v>127</v>
      </c>
      <c r="BM564" s="152" t="s">
        <v>1243</v>
      </c>
    </row>
    <row r="565" spans="1:65" s="2" customFormat="1" ht="14.4" customHeight="1">
      <c r="A565" s="32"/>
      <c r="B565" s="140"/>
      <c r="C565" s="172" t="s">
        <v>1244</v>
      </c>
      <c r="D565" s="172" t="s">
        <v>184</v>
      </c>
      <c r="E565" s="173" t="s">
        <v>1245</v>
      </c>
      <c r="F565" s="174" t="s">
        <v>1246</v>
      </c>
      <c r="G565" s="175" t="s">
        <v>126</v>
      </c>
      <c r="H565" s="176">
        <v>1.274</v>
      </c>
      <c r="I565" s="177"/>
      <c r="J565" s="176">
        <f t="shared" si="60"/>
        <v>0</v>
      </c>
      <c r="K565" s="178"/>
      <c r="L565" s="179"/>
      <c r="M565" s="180" t="s">
        <v>1</v>
      </c>
      <c r="N565" s="181" t="s">
        <v>37</v>
      </c>
      <c r="O565" s="58"/>
      <c r="P565" s="150">
        <f t="shared" si="61"/>
        <v>0</v>
      </c>
      <c r="Q565" s="150">
        <v>0</v>
      </c>
      <c r="R565" s="150">
        <f t="shared" si="62"/>
        <v>0</v>
      </c>
      <c r="S565" s="150">
        <v>0</v>
      </c>
      <c r="T565" s="151">
        <f t="shared" si="63"/>
        <v>0</v>
      </c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R565" s="152" t="s">
        <v>163</v>
      </c>
      <c r="AT565" s="152" t="s">
        <v>184</v>
      </c>
      <c r="AU565" s="152" t="s">
        <v>128</v>
      </c>
      <c r="AY565" s="17" t="s">
        <v>121</v>
      </c>
      <c r="BE565" s="153">
        <f t="shared" si="64"/>
        <v>0</v>
      </c>
      <c r="BF565" s="153">
        <f t="shared" si="65"/>
        <v>0</v>
      </c>
      <c r="BG565" s="153">
        <f t="shared" si="66"/>
        <v>0</v>
      </c>
      <c r="BH565" s="153">
        <f t="shared" si="67"/>
        <v>0</v>
      </c>
      <c r="BI565" s="153">
        <f t="shared" si="68"/>
        <v>0</v>
      </c>
      <c r="BJ565" s="17" t="s">
        <v>128</v>
      </c>
      <c r="BK565" s="154">
        <f t="shared" si="69"/>
        <v>0</v>
      </c>
      <c r="BL565" s="17" t="s">
        <v>127</v>
      </c>
      <c r="BM565" s="152" t="s">
        <v>1247</v>
      </c>
    </row>
    <row r="566" spans="1:65" s="2" customFormat="1" ht="24.15" customHeight="1">
      <c r="A566" s="32"/>
      <c r="B566" s="140"/>
      <c r="C566" s="172" t="s">
        <v>1248</v>
      </c>
      <c r="D566" s="172" t="s">
        <v>184</v>
      </c>
      <c r="E566" s="173" t="s">
        <v>1249</v>
      </c>
      <c r="F566" s="174" t="s">
        <v>718</v>
      </c>
      <c r="G566" s="175" t="s">
        <v>153</v>
      </c>
      <c r="H566" s="176">
        <v>35</v>
      </c>
      <c r="I566" s="177"/>
      <c r="J566" s="176">
        <f t="shared" si="60"/>
        <v>0</v>
      </c>
      <c r="K566" s="178"/>
      <c r="L566" s="179"/>
      <c r="M566" s="180" t="s">
        <v>1</v>
      </c>
      <c r="N566" s="181" t="s">
        <v>37</v>
      </c>
      <c r="O566" s="58"/>
      <c r="P566" s="150">
        <f t="shared" si="61"/>
        <v>0</v>
      </c>
      <c r="Q566" s="150">
        <v>0</v>
      </c>
      <c r="R566" s="150">
        <f t="shared" si="62"/>
        <v>0</v>
      </c>
      <c r="S566" s="150">
        <v>0</v>
      </c>
      <c r="T566" s="151">
        <f t="shared" si="63"/>
        <v>0</v>
      </c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R566" s="152" t="s">
        <v>163</v>
      </c>
      <c r="AT566" s="152" t="s">
        <v>184</v>
      </c>
      <c r="AU566" s="152" t="s">
        <v>128</v>
      </c>
      <c r="AY566" s="17" t="s">
        <v>121</v>
      </c>
      <c r="BE566" s="153">
        <f t="shared" si="64"/>
        <v>0</v>
      </c>
      <c r="BF566" s="153">
        <f t="shared" si="65"/>
        <v>0</v>
      </c>
      <c r="BG566" s="153">
        <f t="shared" si="66"/>
        <v>0</v>
      </c>
      <c r="BH566" s="153">
        <f t="shared" si="67"/>
        <v>0</v>
      </c>
      <c r="BI566" s="153">
        <f t="shared" si="68"/>
        <v>0</v>
      </c>
      <c r="BJ566" s="17" t="s">
        <v>128</v>
      </c>
      <c r="BK566" s="154">
        <f t="shared" si="69"/>
        <v>0</v>
      </c>
      <c r="BL566" s="17" t="s">
        <v>127</v>
      </c>
      <c r="BM566" s="152" t="s">
        <v>1250</v>
      </c>
    </row>
    <row r="567" spans="1:65" s="2" customFormat="1" ht="24.15" customHeight="1">
      <c r="A567" s="32"/>
      <c r="B567" s="140"/>
      <c r="C567" s="172" t="s">
        <v>1251</v>
      </c>
      <c r="D567" s="172" t="s">
        <v>184</v>
      </c>
      <c r="E567" s="173" t="s">
        <v>1252</v>
      </c>
      <c r="F567" s="174" t="s">
        <v>1041</v>
      </c>
      <c r="G567" s="175" t="s">
        <v>260</v>
      </c>
      <c r="H567" s="176">
        <v>2.4500000000000002</v>
      </c>
      <c r="I567" s="177"/>
      <c r="J567" s="176">
        <f t="shared" si="60"/>
        <v>0</v>
      </c>
      <c r="K567" s="178"/>
      <c r="L567" s="179"/>
      <c r="M567" s="180" t="s">
        <v>1</v>
      </c>
      <c r="N567" s="181" t="s">
        <v>37</v>
      </c>
      <c r="O567" s="58"/>
      <c r="P567" s="150">
        <f t="shared" si="61"/>
        <v>0</v>
      </c>
      <c r="Q567" s="150">
        <v>0</v>
      </c>
      <c r="R567" s="150">
        <f t="shared" si="62"/>
        <v>0</v>
      </c>
      <c r="S567" s="150">
        <v>0</v>
      </c>
      <c r="T567" s="151">
        <f t="shared" si="63"/>
        <v>0</v>
      </c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R567" s="152" t="s">
        <v>163</v>
      </c>
      <c r="AT567" s="152" t="s">
        <v>184</v>
      </c>
      <c r="AU567" s="152" t="s">
        <v>128</v>
      </c>
      <c r="AY567" s="17" t="s">
        <v>121</v>
      </c>
      <c r="BE567" s="153">
        <f t="shared" si="64"/>
        <v>0</v>
      </c>
      <c r="BF567" s="153">
        <f t="shared" si="65"/>
        <v>0</v>
      </c>
      <c r="BG567" s="153">
        <f t="shared" si="66"/>
        <v>0</v>
      </c>
      <c r="BH567" s="153">
        <f t="shared" si="67"/>
        <v>0</v>
      </c>
      <c r="BI567" s="153">
        <f t="shared" si="68"/>
        <v>0</v>
      </c>
      <c r="BJ567" s="17" t="s">
        <v>128</v>
      </c>
      <c r="BK567" s="154">
        <f t="shared" si="69"/>
        <v>0</v>
      </c>
      <c r="BL567" s="17" t="s">
        <v>127</v>
      </c>
      <c r="BM567" s="152" t="s">
        <v>1253</v>
      </c>
    </row>
    <row r="568" spans="1:65" s="2" customFormat="1" ht="24.15" customHeight="1">
      <c r="A568" s="32"/>
      <c r="B568" s="140"/>
      <c r="C568" s="172" t="s">
        <v>1254</v>
      </c>
      <c r="D568" s="172" t="s">
        <v>184</v>
      </c>
      <c r="E568" s="173" t="s">
        <v>1044</v>
      </c>
      <c r="F568" s="174" t="s">
        <v>1045</v>
      </c>
      <c r="G568" s="175" t="s">
        <v>260</v>
      </c>
      <c r="H568" s="176">
        <v>24.5</v>
      </c>
      <c r="I568" s="177"/>
      <c r="J568" s="176">
        <f t="shared" si="60"/>
        <v>0</v>
      </c>
      <c r="K568" s="178"/>
      <c r="L568" s="179"/>
      <c r="M568" s="180" t="s">
        <v>1</v>
      </c>
      <c r="N568" s="181" t="s">
        <v>37</v>
      </c>
      <c r="O568" s="58"/>
      <c r="P568" s="150">
        <f t="shared" si="61"/>
        <v>0</v>
      </c>
      <c r="Q568" s="150">
        <v>0</v>
      </c>
      <c r="R568" s="150">
        <f t="shared" si="62"/>
        <v>0</v>
      </c>
      <c r="S568" s="150">
        <v>0</v>
      </c>
      <c r="T568" s="151">
        <f t="shared" si="63"/>
        <v>0</v>
      </c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R568" s="152" t="s">
        <v>163</v>
      </c>
      <c r="AT568" s="152" t="s">
        <v>184</v>
      </c>
      <c r="AU568" s="152" t="s">
        <v>128</v>
      </c>
      <c r="AY568" s="17" t="s">
        <v>121</v>
      </c>
      <c r="BE568" s="153">
        <f t="shared" si="64"/>
        <v>0</v>
      </c>
      <c r="BF568" s="153">
        <f t="shared" si="65"/>
        <v>0</v>
      </c>
      <c r="BG568" s="153">
        <f t="shared" si="66"/>
        <v>0</v>
      </c>
      <c r="BH568" s="153">
        <f t="shared" si="67"/>
        <v>0</v>
      </c>
      <c r="BI568" s="153">
        <f t="shared" si="68"/>
        <v>0</v>
      </c>
      <c r="BJ568" s="17" t="s">
        <v>128</v>
      </c>
      <c r="BK568" s="154">
        <f t="shared" si="69"/>
        <v>0</v>
      </c>
      <c r="BL568" s="17" t="s">
        <v>127</v>
      </c>
      <c r="BM568" s="152" t="s">
        <v>1255</v>
      </c>
    </row>
    <row r="569" spans="1:65" s="2" customFormat="1" ht="24.15" customHeight="1">
      <c r="A569" s="32"/>
      <c r="B569" s="140"/>
      <c r="C569" s="172" t="s">
        <v>1256</v>
      </c>
      <c r="D569" s="172" t="s">
        <v>184</v>
      </c>
      <c r="E569" s="173" t="s">
        <v>1257</v>
      </c>
      <c r="F569" s="174" t="s">
        <v>1258</v>
      </c>
      <c r="G569" s="175" t="s">
        <v>267</v>
      </c>
      <c r="H569" s="176">
        <v>1</v>
      </c>
      <c r="I569" s="177"/>
      <c r="J569" s="176">
        <f t="shared" si="60"/>
        <v>0</v>
      </c>
      <c r="K569" s="178"/>
      <c r="L569" s="179"/>
      <c r="M569" s="180" t="s">
        <v>1</v>
      </c>
      <c r="N569" s="181" t="s">
        <v>37</v>
      </c>
      <c r="O569" s="58"/>
      <c r="P569" s="150">
        <f t="shared" si="61"/>
        <v>0</v>
      </c>
      <c r="Q569" s="150">
        <v>0</v>
      </c>
      <c r="R569" s="150">
        <f t="shared" si="62"/>
        <v>0</v>
      </c>
      <c r="S569" s="150">
        <v>0</v>
      </c>
      <c r="T569" s="151">
        <f t="shared" si="63"/>
        <v>0</v>
      </c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R569" s="152" t="s">
        <v>163</v>
      </c>
      <c r="AT569" s="152" t="s">
        <v>184</v>
      </c>
      <c r="AU569" s="152" t="s">
        <v>128</v>
      </c>
      <c r="AY569" s="17" t="s">
        <v>121</v>
      </c>
      <c r="BE569" s="153">
        <f t="shared" si="64"/>
        <v>0</v>
      </c>
      <c r="BF569" s="153">
        <f t="shared" si="65"/>
        <v>0</v>
      </c>
      <c r="BG569" s="153">
        <f t="shared" si="66"/>
        <v>0</v>
      </c>
      <c r="BH569" s="153">
        <f t="shared" si="67"/>
        <v>0</v>
      </c>
      <c r="BI569" s="153">
        <f t="shared" si="68"/>
        <v>0</v>
      </c>
      <c r="BJ569" s="17" t="s">
        <v>128</v>
      </c>
      <c r="BK569" s="154">
        <f t="shared" si="69"/>
        <v>0</v>
      </c>
      <c r="BL569" s="17" t="s">
        <v>127</v>
      </c>
      <c r="BM569" s="152" t="s">
        <v>1259</v>
      </c>
    </row>
    <row r="570" spans="1:65" s="2" customFormat="1" ht="37.950000000000003" customHeight="1">
      <c r="A570" s="32"/>
      <c r="B570" s="140"/>
      <c r="C570" s="172" t="s">
        <v>1260</v>
      </c>
      <c r="D570" s="172" t="s">
        <v>184</v>
      </c>
      <c r="E570" s="173" t="s">
        <v>1261</v>
      </c>
      <c r="F570" s="174" t="s">
        <v>1262</v>
      </c>
      <c r="G570" s="175" t="s">
        <v>1263</v>
      </c>
      <c r="H570" s="176">
        <v>1</v>
      </c>
      <c r="I570" s="177"/>
      <c r="J570" s="176">
        <f t="shared" si="60"/>
        <v>0</v>
      </c>
      <c r="K570" s="178"/>
      <c r="L570" s="179"/>
      <c r="M570" s="180" t="s">
        <v>1</v>
      </c>
      <c r="N570" s="181" t="s">
        <v>37</v>
      </c>
      <c r="O570" s="58"/>
      <c r="P570" s="150">
        <f t="shared" si="61"/>
        <v>0</v>
      </c>
      <c r="Q570" s="150">
        <v>0</v>
      </c>
      <c r="R570" s="150">
        <f t="shared" si="62"/>
        <v>0</v>
      </c>
      <c r="S570" s="150">
        <v>0</v>
      </c>
      <c r="T570" s="151">
        <f t="shared" si="63"/>
        <v>0</v>
      </c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R570" s="152" t="s">
        <v>163</v>
      </c>
      <c r="AT570" s="152" t="s">
        <v>184</v>
      </c>
      <c r="AU570" s="152" t="s">
        <v>128</v>
      </c>
      <c r="AY570" s="17" t="s">
        <v>121</v>
      </c>
      <c r="BE570" s="153">
        <f t="shared" si="64"/>
        <v>0</v>
      </c>
      <c r="BF570" s="153">
        <f t="shared" si="65"/>
        <v>0</v>
      </c>
      <c r="BG570" s="153">
        <f t="shared" si="66"/>
        <v>0</v>
      </c>
      <c r="BH570" s="153">
        <f t="shared" si="67"/>
        <v>0</v>
      </c>
      <c r="BI570" s="153">
        <f t="shared" si="68"/>
        <v>0</v>
      </c>
      <c r="BJ570" s="17" t="s">
        <v>128</v>
      </c>
      <c r="BK570" s="154">
        <f t="shared" si="69"/>
        <v>0</v>
      </c>
      <c r="BL570" s="17" t="s">
        <v>127</v>
      </c>
      <c r="BM570" s="152" t="s">
        <v>1264</v>
      </c>
    </row>
    <row r="571" spans="1:65" s="2" customFormat="1" ht="37.950000000000003" customHeight="1">
      <c r="A571" s="32"/>
      <c r="B571" s="140"/>
      <c r="C571" s="172" t="s">
        <v>1265</v>
      </c>
      <c r="D571" s="172" t="s">
        <v>184</v>
      </c>
      <c r="E571" s="173" t="s">
        <v>1266</v>
      </c>
      <c r="F571" s="174" t="s">
        <v>1267</v>
      </c>
      <c r="G571" s="175" t="s">
        <v>267</v>
      </c>
      <c r="H571" s="176">
        <v>2</v>
      </c>
      <c r="I571" s="177"/>
      <c r="J571" s="176">
        <f t="shared" si="60"/>
        <v>0</v>
      </c>
      <c r="K571" s="178"/>
      <c r="L571" s="179"/>
      <c r="M571" s="180" t="s">
        <v>1</v>
      </c>
      <c r="N571" s="181" t="s">
        <v>37</v>
      </c>
      <c r="O571" s="58"/>
      <c r="P571" s="150">
        <f t="shared" si="61"/>
        <v>0</v>
      </c>
      <c r="Q571" s="150">
        <v>0</v>
      </c>
      <c r="R571" s="150">
        <f t="shared" si="62"/>
        <v>0</v>
      </c>
      <c r="S571" s="150">
        <v>0</v>
      </c>
      <c r="T571" s="151">
        <f t="shared" si="63"/>
        <v>0</v>
      </c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R571" s="152" t="s">
        <v>163</v>
      </c>
      <c r="AT571" s="152" t="s">
        <v>184</v>
      </c>
      <c r="AU571" s="152" t="s">
        <v>128</v>
      </c>
      <c r="AY571" s="17" t="s">
        <v>121</v>
      </c>
      <c r="BE571" s="153">
        <f t="shared" si="64"/>
        <v>0</v>
      </c>
      <c r="BF571" s="153">
        <f t="shared" si="65"/>
        <v>0</v>
      </c>
      <c r="BG571" s="153">
        <f t="shared" si="66"/>
        <v>0</v>
      </c>
      <c r="BH571" s="153">
        <f t="shared" si="67"/>
        <v>0</v>
      </c>
      <c r="BI571" s="153">
        <f t="shared" si="68"/>
        <v>0</v>
      </c>
      <c r="BJ571" s="17" t="s">
        <v>128</v>
      </c>
      <c r="BK571" s="154">
        <f t="shared" si="69"/>
        <v>0</v>
      </c>
      <c r="BL571" s="17" t="s">
        <v>127</v>
      </c>
      <c r="BM571" s="152" t="s">
        <v>1268</v>
      </c>
    </row>
    <row r="572" spans="1:65" s="2" customFormat="1" ht="37.950000000000003" customHeight="1">
      <c r="A572" s="32"/>
      <c r="B572" s="140"/>
      <c r="C572" s="172" t="s">
        <v>1269</v>
      </c>
      <c r="D572" s="172" t="s">
        <v>184</v>
      </c>
      <c r="E572" s="173" t="s">
        <v>1270</v>
      </c>
      <c r="F572" s="174" t="s">
        <v>698</v>
      </c>
      <c r="G572" s="175" t="s">
        <v>1271</v>
      </c>
      <c r="H572" s="176">
        <v>1</v>
      </c>
      <c r="I572" s="177"/>
      <c r="J572" s="176">
        <f t="shared" si="60"/>
        <v>0</v>
      </c>
      <c r="K572" s="178"/>
      <c r="L572" s="179"/>
      <c r="M572" s="189" t="s">
        <v>1</v>
      </c>
      <c r="N572" s="190" t="s">
        <v>37</v>
      </c>
      <c r="O572" s="191"/>
      <c r="P572" s="192">
        <f t="shared" si="61"/>
        <v>0</v>
      </c>
      <c r="Q572" s="192">
        <v>0</v>
      </c>
      <c r="R572" s="192">
        <f t="shared" si="62"/>
        <v>0</v>
      </c>
      <c r="S572" s="192">
        <v>0</v>
      </c>
      <c r="T572" s="193">
        <f t="shared" si="63"/>
        <v>0</v>
      </c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R572" s="152" t="s">
        <v>163</v>
      </c>
      <c r="AT572" s="152" t="s">
        <v>184</v>
      </c>
      <c r="AU572" s="152" t="s">
        <v>128</v>
      </c>
      <c r="AY572" s="17" t="s">
        <v>121</v>
      </c>
      <c r="BE572" s="153">
        <f t="shared" si="64"/>
        <v>0</v>
      </c>
      <c r="BF572" s="153">
        <f t="shared" si="65"/>
        <v>0</v>
      </c>
      <c r="BG572" s="153">
        <f t="shared" si="66"/>
        <v>0</v>
      </c>
      <c r="BH572" s="153">
        <f t="shared" si="67"/>
        <v>0</v>
      </c>
      <c r="BI572" s="153">
        <f t="shared" si="68"/>
        <v>0</v>
      </c>
      <c r="BJ572" s="17" t="s">
        <v>128</v>
      </c>
      <c r="BK572" s="154">
        <f t="shared" si="69"/>
        <v>0</v>
      </c>
      <c r="BL572" s="17" t="s">
        <v>127</v>
      </c>
      <c r="BM572" s="152" t="s">
        <v>1272</v>
      </c>
    </row>
    <row r="573" spans="1:65" s="2" customFormat="1" ht="6.9" customHeight="1">
      <c r="A573" s="32"/>
      <c r="B573" s="47"/>
      <c r="C573" s="48"/>
      <c r="D573" s="48"/>
      <c r="E573" s="48"/>
      <c r="F573" s="48"/>
      <c r="G573" s="48"/>
      <c r="H573" s="48"/>
      <c r="I573" s="48"/>
      <c r="J573" s="48"/>
      <c r="K573" s="48"/>
      <c r="L573" s="33"/>
      <c r="M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</row>
  </sheetData>
  <autoFilter ref="C134:K572" xr:uid="{00000000-0009-0000-0000-000001000000}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Rekapitulácia stavby</vt:lpstr>
      <vt:lpstr>NBS - Úprava vonkajších k...</vt:lpstr>
      <vt:lpstr>'NBS - Úprava vonkajších k...'!Print_Area</vt:lpstr>
      <vt:lpstr>'Rekapitulácia stavby'!Print_Area</vt:lpstr>
      <vt:lpstr>'NBS - Úprava vonkajších k...'!Print_Titles</vt:lpstr>
      <vt:lpstr>'Rekapitulácia stavby'!Print_Titles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MATIA-PC\Maria</dc:creator>
  <cp:lastModifiedBy>Krištínová Ľubomíra</cp:lastModifiedBy>
  <dcterms:created xsi:type="dcterms:W3CDTF">2022-07-21T14:05:53Z</dcterms:created>
  <dcterms:modified xsi:type="dcterms:W3CDTF">2022-07-28T11:58:54Z</dcterms:modified>
</cp:coreProperties>
</file>