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580" windowHeight="11640" activeTab="1"/>
  </bookViews>
  <sheets>
    <sheet name="Rekapitulácia stavby" sheetId="1" r:id="rId1"/>
    <sheet name="SO.01.2 - SO.01.2 - Dopad..." sheetId="3" r:id="rId2"/>
    <sheet name="SO.01.3 - SO.01.3 - Mobil..." sheetId="4" r:id="rId3"/>
  </sheets>
  <definedNames>
    <definedName name="_xlnm._FilterDatabase" localSheetId="1" hidden="1">'SO.01.2 - SO.01.2 - Dopad...'!$C$123:$K$160</definedName>
    <definedName name="_xlnm._FilterDatabase" localSheetId="2" hidden="1">'SO.01.3 - SO.01.3 - Mobil...'!$C$122:$K$139</definedName>
    <definedName name="_xlnm.Print_Titles" localSheetId="0">'Rekapitulácia stavby'!$92:$92</definedName>
    <definedName name="_xlnm.Print_Titles" localSheetId="1">'SO.01.2 - SO.01.2 - Dopad...'!$123:$123</definedName>
    <definedName name="_xlnm.Print_Titles" localSheetId="2">'SO.01.3 - SO.01.3 - Mobil...'!$122:$122</definedName>
    <definedName name="_xlnm.Print_Area" localSheetId="0">'Rekapitulácia stavby'!$D$4:$AO$76,'Rekapitulácia stavby'!$C$82:$AQ$98</definedName>
    <definedName name="_xlnm.Print_Area" localSheetId="1">'SO.01.2 - SO.01.2 - Dopad...'!$C$4:$J$76,'SO.01.2 - SO.01.2 - Dopad...'!$C$82:$J$103,'SO.01.2 - SO.01.2 - Dopad...'!$C$109:$J$160</definedName>
    <definedName name="_xlnm.Print_Area" localSheetId="2">'SO.01.3 - SO.01.3 - Mobil...'!$C$4:$J$76,'SO.01.3 - SO.01.3 - Mobil...'!$C$82:$J$102,'SO.01.3 - SO.01.3 - Mobil...'!$C$108:$J$139</definedName>
  </definedNames>
  <calcPr calcId="145621"/>
</workbook>
</file>

<file path=xl/calcChain.xml><?xml version="1.0" encoding="utf-8"?>
<calcChain xmlns="http://schemas.openxmlformats.org/spreadsheetml/2006/main">
  <c r="J146" i="3" l="1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45" i="3"/>
  <c r="BK146" i="4" l="1"/>
  <c r="J146" i="4" s="1"/>
  <c r="BF146" i="4" s="1"/>
  <c r="BI146" i="4"/>
  <c r="BH146" i="4"/>
  <c r="BG146" i="4"/>
  <c r="BE146" i="4"/>
  <c r="BK145" i="4"/>
  <c r="BI145" i="4"/>
  <c r="BH145" i="4"/>
  <c r="BG145" i="4"/>
  <c r="BE145" i="4"/>
  <c r="J145" i="4"/>
  <c r="BF145" i="4" s="1"/>
  <c r="BK144" i="4"/>
  <c r="BI144" i="4"/>
  <c r="BH144" i="4"/>
  <c r="BG144" i="4"/>
  <c r="BE144" i="4"/>
  <c r="J144" i="4"/>
  <c r="BF144" i="4" s="1"/>
  <c r="BK143" i="4"/>
  <c r="J143" i="4" s="1"/>
  <c r="BF143" i="4" s="1"/>
  <c r="BI143" i="4"/>
  <c r="BH143" i="4"/>
  <c r="BG143" i="4"/>
  <c r="BE143" i="4"/>
  <c r="BK142" i="4"/>
  <c r="J142" i="4" s="1"/>
  <c r="BF142" i="4" s="1"/>
  <c r="BI142" i="4"/>
  <c r="BH142" i="4"/>
  <c r="BG142" i="4"/>
  <c r="BE142" i="4"/>
  <c r="BK141" i="4"/>
  <c r="BK140" i="4" s="1"/>
  <c r="J140" i="4" s="1"/>
  <c r="BI141" i="4"/>
  <c r="BH141" i="4"/>
  <c r="BG141" i="4"/>
  <c r="BE141" i="4"/>
  <c r="BK167" i="3"/>
  <c r="J167" i="3" s="1"/>
  <c r="BF167" i="3" s="1"/>
  <c r="BI167" i="3"/>
  <c r="BH167" i="3"/>
  <c r="BG167" i="3"/>
  <c r="BE167" i="3"/>
  <c r="BK166" i="3"/>
  <c r="BI166" i="3"/>
  <c r="BH166" i="3"/>
  <c r="BG166" i="3"/>
  <c r="BE166" i="3"/>
  <c r="J166" i="3"/>
  <c r="BF166" i="3" s="1"/>
  <c r="BK165" i="3"/>
  <c r="BI165" i="3"/>
  <c r="BH165" i="3"/>
  <c r="BG165" i="3"/>
  <c r="BE165" i="3"/>
  <c r="J165" i="3"/>
  <c r="BF165" i="3" s="1"/>
  <c r="BK164" i="3"/>
  <c r="J164" i="3" s="1"/>
  <c r="BF164" i="3" s="1"/>
  <c r="BI164" i="3"/>
  <c r="BH164" i="3"/>
  <c r="BG164" i="3"/>
  <c r="BE164" i="3"/>
  <c r="BK163" i="3"/>
  <c r="J163" i="3" s="1"/>
  <c r="BF163" i="3" s="1"/>
  <c r="BI163" i="3"/>
  <c r="BH163" i="3"/>
  <c r="BG163" i="3"/>
  <c r="BE163" i="3"/>
  <c r="BK162" i="3"/>
  <c r="BI162" i="3"/>
  <c r="BH162" i="3"/>
  <c r="BG162" i="3"/>
  <c r="BE162" i="3"/>
  <c r="J162" i="3"/>
  <c r="BF162" i="3" s="1"/>
  <c r="J141" i="4" l="1"/>
  <c r="BF141" i="4" s="1"/>
  <c r="BK161" i="3"/>
  <c r="J161" i="3" s="1"/>
  <c r="E17" i="4" l="1"/>
  <c r="F14" i="4"/>
  <c r="E17" i="3"/>
  <c r="F14" i="3"/>
  <c r="J14" i="3"/>
  <c r="J19" i="4"/>
  <c r="J19" i="3"/>
  <c r="J39" i="4" l="1"/>
  <c r="J38" i="4"/>
  <c r="AY97" i="1"/>
  <c r="J37" i="4"/>
  <c r="AX97" i="1"/>
  <c r="BI139" i="4"/>
  <c r="BH139" i="4"/>
  <c r="BG139" i="4"/>
  <c r="BE139" i="4"/>
  <c r="T139" i="4"/>
  <c r="T138" i="4"/>
  <c r="R139" i="4"/>
  <c r="R138" i="4"/>
  <c r="P139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J120" i="4"/>
  <c r="J119" i="4"/>
  <c r="F119" i="4"/>
  <c r="F117" i="4"/>
  <c r="E115" i="4"/>
  <c r="J94" i="4"/>
  <c r="J93" i="4"/>
  <c r="F93" i="4"/>
  <c r="F91" i="4"/>
  <c r="E89" i="4"/>
  <c r="J20" i="4"/>
  <c r="E20" i="4"/>
  <c r="F94" i="4" s="1"/>
  <c r="J14" i="4"/>
  <c r="J117" i="4" s="1"/>
  <c r="E7" i="4"/>
  <c r="E111" i="4" s="1"/>
  <c r="J39" i="3"/>
  <c r="J38" i="3"/>
  <c r="AY96" i="1" s="1"/>
  <c r="J37" i="3"/>
  <c r="AX96" i="1" s="1"/>
  <c r="BI160" i="3"/>
  <c r="BH160" i="3"/>
  <c r="BG160" i="3"/>
  <c r="BE160" i="3"/>
  <c r="T160" i="3"/>
  <c r="T159" i="3" s="1"/>
  <c r="R160" i="3"/>
  <c r="R159" i="3" s="1"/>
  <c r="P160" i="3"/>
  <c r="P159" i="3" s="1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1" i="3"/>
  <c r="BH141" i="3"/>
  <c r="BG141" i="3"/>
  <c r="BE141" i="3"/>
  <c r="T141" i="3"/>
  <c r="R141" i="3"/>
  <c r="P141" i="3"/>
  <c r="BI137" i="3"/>
  <c r="BH137" i="3"/>
  <c r="BG137" i="3"/>
  <c r="BE137" i="3"/>
  <c r="T137" i="3"/>
  <c r="R137" i="3"/>
  <c r="P137" i="3"/>
  <c r="BI132" i="3"/>
  <c r="BH132" i="3"/>
  <c r="BG132" i="3"/>
  <c r="BE132" i="3"/>
  <c r="T132" i="3"/>
  <c r="R132" i="3"/>
  <c r="P132" i="3"/>
  <c r="BI127" i="3"/>
  <c r="BH127" i="3"/>
  <c r="BG127" i="3"/>
  <c r="BE127" i="3"/>
  <c r="T127" i="3"/>
  <c r="R127" i="3"/>
  <c r="P127" i="3"/>
  <c r="J121" i="3"/>
  <c r="J120" i="3"/>
  <c r="F120" i="3"/>
  <c r="F118" i="3"/>
  <c r="E116" i="3"/>
  <c r="J94" i="3"/>
  <c r="J93" i="3"/>
  <c r="F93" i="3"/>
  <c r="F91" i="3"/>
  <c r="E89" i="3"/>
  <c r="J20" i="3"/>
  <c r="E20" i="3"/>
  <c r="F121" i="3" s="1"/>
  <c r="J118" i="3"/>
  <c r="E7" i="3"/>
  <c r="E112" i="3" s="1"/>
  <c r="L90" i="1"/>
  <c r="AM90" i="1"/>
  <c r="AM89" i="1"/>
  <c r="L89" i="1"/>
  <c r="AM87" i="1"/>
  <c r="L87" i="1"/>
  <c r="L85" i="1"/>
  <c r="L84" i="1"/>
  <c r="BK157" i="3"/>
  <c r="BK154" i="3"/>
  <c r="J132" i="3"/>
  <c r="BK156" i="3"/>
  <c r="J137" i="3"/>
  <c r="BK146" i="3"/>
  <c r="BK151" i="3"/>
  <c r="BK133" i="4"/>
  <c r="J127" i="4"/>
  <c r="J128" i="4"/>
  <c r="J136" i="4"/>
  <c r="BK139" i="4"/>
  <c r="BK136" i="4"/>
  <c r="BK126" i="4"/>
  <c r="J160" i="3"/>
  <c r="BK152" i="3"/>
  <c r="BK141" i="3"/>
  <c r="BK149" i="3"/>
  <c r="J127" i="3"/>
  <c r="BK128" i="4"/>
  <c r="BK129" i="4"/>
  <c r="J130" i="4"/>
  <c r="J137" i="4"/>
  <c r="BK130" i="4"/>
  <c r="AS95" i="1"/>
  <c r="BK160" i="3"/>
  <c r="BK137" i="3"/>
  <c r="BK147" i="3"/>
  <c r="J141" i="3"/>
  <c r="J132" i="4"/>
  <c r="J133" i="4"/>
  <c r="BK137" i="4"/>
  <c r="BK134" i="4"/>
  <c r="J126" i="4"/>
  <c r="J134" i="4"/>
  <c r="BK155" i="3"/>
  <c r="BK153" i="3"/>
  <c r="BK148" i="3"/>
  <c r="BK145" i="3"/>
  <c r="BK158" i="3"/>
  <c r="BK127" i="3"/>
  <c r="BK150" i="3"/>
  <c r="BK132" i="3"/>
  <c r="BK131" i="4"/>
  <c r="J139" i="4"/>
  <c r="BK127" i="4"/>
  <c r="BK132" i="4"/>
  <c r="J129" i="4"/>
  <c r="J131" i="4"/>
  <c r="T126" i="3" l="1"/>
  <c r="BK144" i="3"/>
  <c r="R125" i="4"/>
  <c r="R124" i="4" s="1"/>
  <c r="R123" i="4" s="1"/>
  <c r="BK126" i="3"/>
  <c r="J126" i="3" s="1"/>
  <c r="P144" i="3"/>
  <c r="BK125" i="4"/>
  <c r="J125" i="4" s="1"/>
  <c r="J100" i="4" s="1"/>
  <c r="R126" i="3"/>
  <c r="T144" i="3"/>
  <c r="P125" i="4"/>
  <c r="P124" i="4"/>
  <c r="P123" i="4"/>
  <c r="AU97" i="1" s="1"/>
  <c r="P126" i="3"/>
  <c r="P125" i="3" s="1"/>
  <c r="P124" i="3" s="1"/>
  <c r="AU96" i="1" s="1"/>
  <c r="R144" i="3"/>
  <c r="T125" i="4"/>
  <c r="T124" i="4"/>
  <c r="T123" i="4"/>
  <c r="BK159" i="3"/>
  <c r="J102" i="3" s="1"/>
  <c r="BK138" i="4"/>
  <c r="J138" i="4" s="1"/>
  <c r="E85" i="4"/>
  <c r="F120" i="4"/>
  <c r="BF130" i="4"/>
  <c r="BF133" i="4"/>
  <c r="BF127" i="4"/>
  <c r="BF129" i="4"/>
  <c r="BF134" i="4"/>
  <c r="BF136" i="4"/>
  <c r="BF126" i="4"/>
  <c r="BF128" i="4"/>
  <c r="BF137" i="4"/>
  <c r="BF139" i="4"/>
  <c r="J91" i="4"/>
  <c r="BF131" i="4"/>
  <c r="BF132" i="4"/>
  <c r="J91" i="3"/>
  <c r="BF127" i="3"/>
  <c r="BF137" i="3"/>
  <c r="BF141" i="3"/>
  <c r="BF145" i="3"/>
  <c r="BF151" i="3"/>
  <c r="BF152" i="3"/>
  <c r="BF153" i="3"/>
  <c r="BF154" i="3"/>
  <c r="BF155" i="3"/>
  <c r="BF156" i="3"/>
  <c r="BF146" i="3"/>
  <c r="BF150" i="3"/>
  <c r="E85" i="3"/>
  <c r="F94" i="3"/>
  <c r="BF147" i="3"/>
  <c r="BF148" i="3"/>
  <c r="BF149" i="3"/>
  <c r="BF132" i="3"/>
  <c r="BF157" i="3"/>
  <c r="BF158" i="3"/>
  <c r="BF160" i="3"/>
  <c r="F35" i="3"/>
  <c r="AZ96" i="1" s="1"/>
  <c r="F38" i="4"/>
  <c r="BC97" i="1" s="1"/>
  <c r="J35" i="4"/>
  <c r="AV97" i="1" s="1"/>
  <c r="F39" i="3"/>
  <c r="BD96" i="1" s="1"/>
  <c r="J35" i="3"/>
  <c r="AV96" i="1" s="1"/>
  <c r="F39" i="4"/>
  <c r="BD97" i="1" s="1"/>
  <c r="AS94" i="1"/>
  <c r="F38" i="3"/>
  <c r="BC96" i="1" s="1"/>
  <c r="F35" i="4"/>
  <c r="AZ97" i="1" s="1"/>
  <c r="F37" i="4"/>
  <c r="BB97" i="1" s="1"/>
  <c r="F37" i="3"/>
  <c r="BB96" i="1" s="1"/>
  <c r="J144" i="3" l="1"/>
  <c r="J101" i="3" s="1"/>
  <c r="J101" i="4"/>
  <c r="J124" i="4"/>
  <c r="J123" i="4" s="1"/>
  <c r="J100" i="3"/>
  <c r="J124" i="3"/>
  <c r="T125" i="3"/>
  <c r="T124" i="3" s="1"/>
  <c r="R125" i="3"/>
  <c r="R124" i="3" s="1"/>
  <c r="AU95" i="1"/>
  <c r="BK125" i="3"/>
  <c r="BK124" i="4"/>
  <c r="J36" i="3"/>
  <c r="AW96" i="1" s="1"/>
  <c r="AT96" i="1" s="1"/>
  <c r="BD95" i="1"/>
  <c r="F36" i="4"/>
  <c r="BA97" i="1" s="1"/>
  <c r="BC95" i="1"/>
  <c r="AZ95" i="1"/>
  <c r="BB95" i="1"/>
  <c r="AX95" i="1" s="1"/>
  <c r="F36" i="3"/>
  <c r="BA96" i="1" s="1"/>
  <c r="J36" i="4"/>
  <c r="AW97" i="1" s="1"/>
  <c r="AT97" i="1" s="1"/>
  <c r="J99" i="4" l="1"/>
  <c r="J99" i="3"/>
  <c r="AU94" i="1"/>
  <c r="BK123" i="4"/>
  <c r="J98" i="4" s="1"/>
  <c r="BK124" i="3"/>
  <c r="J32" i="3" s="1"/>
  <c r="AG96" i="1" s="1"/>
  <c r="AZ94" i="1"/>
  <c r="W29" i="1" s="1"/>
  <c r="BD94" i="1"/>
  <c r="W33" i="1" s="1"/>
  <c r="BA95" i="1"/>
  <c r="BC94" i="1"/>
  <c r="W32" i="1" s="1"/>
  <c r="BB94" i="1"/>
  <c r="W31" i="1" s="1"/>
  <c r="AY95" i="1"/>
  <c r="AV95" i="1"/>
  <c r="J41" i="3" l="1"/>
  <c r="J98" i="3"/>
  <c r="AN96" i="1"/>
  <c r="AV94" i="1"/>
  <c r="AK29" i="1" s="1"/>
  <c r="J32" i="4"/>
  <c r="AG97" i="1" s="1"/>
  <c r="AX94" i="1"/>
  <c r="BA94" i="1"/>
  <c r="AW94" i="1" s="1"/>
  <c r="AY94" i="1"/>
  <c r="AW95" i="1"/>
  <c r="AT95" i="1" s="1"/>
  <c r="J41" i="4" l="1"/>
  <c r="AN97" i="1"/>
  <c r="AT94" i="1"/>
  <c r="AG95" i="1"/>
  <c r="AG94" i="1" l="1"/>
  <c r="AN95" i="1"/>
  <c r="AN94" i="1" s="1"/>
  <c r="AK26" i="1" l="1"/>
  <c r="W30" i="1"/>
  <c r="AK30" i="1" s="1"/>
  <c r="AK35" i="1" s="1"/>
</calcChain>
</file>

<file path=xl/sharedStrings.xml><?xml version="1.0" encoding="utf-8"?>
<sst xmlns="http://schemas.openxmlformats.org/spreadsheetml/2006/main" count="1139" uniqueCount="253">
  <si>
    <t>Export Komplet</t>
  </si>
  <si>
    <t/>
  </si>
  <si>
    <t>2.0</t>
  </si>
  <si>
    <t>False</t>
  </si>
  <si>
    <t>{eaecae90-f3bb-46e4-8079-e11a46e4bf48}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</si>
  <si>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</si>
  <si>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</si>
  <si>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</si>
  <si>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</si>
  <si>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</si>
  <si>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</si>
  <si>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029/2020-r</t>
  </si>
  <si>
    <t>Stavba:</t>
  </si>
  <si>
    <t>JKSO:</t>
  </si>
  <si>
    <t>KS:</t>
  </si>
  <si>
    <t>Miesto:</t>
  </si>
  <si>
    <t>Dátum:</t>
  </si>
  <si>
    <t>Objednávateľ:</t>
  </si>
  <si>
    <t>IČO:</t>
  </si>
  <si>
    <t>IČ DPH:</t>
  </si>
  <si>
    <t>Zhotoviteľ:</t>
  </si>
  <si>
    <t>Projektant:</t>
  </si>
  <si>
    <t xml:space="preserve">Ing.arch.K. Kolčáková  </t>
  </si>
  <si>
    <t>True</t>
  </si>
  <si>
    <t>0,01</t>
  </si>
  <si>
    <t>Spracovateľ:</t>
  </si>
  <si>
    <t>52 608 069</t>
  </si>
  <si>
    <t xml:space="preserve">BizPartner Agency s.r.o. , Poprad </t>
  </si>
  <si>
    <t>DIČ: 21211134213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</si>
  <si>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</si>
  <si>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</si>
  <si>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</si>
  <si>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</si>
  <si>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</si>
  <si>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</si>
  <si>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</si>
  <si>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</si>
  <si>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</si>
  <si>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</si>
  <si>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</si>
  <si>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</si>
  <si>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</si>
  <si>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</si>
  <si>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</si>
  <si>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</si>
  <si>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</si>
  <si>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</si>
  <si>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</si>
  <si>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</si>
  <si>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</si>
  <si>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</si>
  <si>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</si>
  <si>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</si>
  <si>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</si>
  <si>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</si>
  <si>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</si>
  <si>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</si>
  <si>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</si>
  <si>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</si>
  <si>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</si>
  <si>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</si>
  <si>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</si>
  <si>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</si>
  <si>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</si>
  <si>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</si>
  <si>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</si>
  <si>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</si>
  <si>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</si>
  <si>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</si>
  <si>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</si>
  <si>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</si>
  <si>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</si>
  <si>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</si>
  <si>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</si>
  <si>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SO.01</t>
  </si>
  <si>
    <t>SO.01 - Detské ihrisko</t>
  </si>
  <si>
    <t>STA</t>
  </si>
  <si>
    <t>1</t>
  </si>
  <si>
    <t>{881c5b4d-0743-471d-af6e-c13b8728f5a9}</t>
  </si>
  <si>
    <t>/</t>
  </si>
  <si>
    <t>Časť</t>
  </si>
  <si>
    <t>2</t>
  </si>
  <si>
    <t>SO.01.2</t>
  </si>
  <si>
    <t>{c1b2e18f-7d2a-47a9-94ea-088406005c4a}</t>
  </si>
  <si>
    <t>SO.01.3</t>
  </si>
  <si>
    <t xml:space="preserve">SO.01.3 - Mobiliár ihriska </t>
  </si>
  <si>
    <t>{9e6492fd-d540-40f4-aa26-21be5f493d87}</t>
  </si>
  <si>
    <t>KRYCÍ LIST ROZPOČTU</t>
  </si>
  <si>
    <t>Objekt:</t>
  </si>
  <si>
    <t>SO.01 - SO.01 - Detské ihrisko</t>
  </si>
  <si>
    <t>Časť: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</si>
  <si>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</si>
  <si>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</si>
  <si>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</si>
  <si>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</si>
  <si>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</si>
  <si>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</si>
  <si>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</si>
  <si>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</si>
  <si>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</si>
  <si>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</si>
  <si>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</si>
  <si>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</si>
  <si>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</si>
  <si>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</si>
  <si>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</si>
  <si>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</si>
  <si>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</si>
  <si>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</si>
  <si>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</si>
  <si>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</si>
  <si>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</si>
  <si>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</si>
  <si>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K</t>
  </si>
  <si>
    <t>m2</t>
  </si>
  <si>
    <t>4</t>
  </si>
  <si>
    <t>VV</t>
  </si>
  <si>
    <t>Súčet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</si>
  <si>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</si>
  <si>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</si>
  <si>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</si>
  <si>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</si>
  <si>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</si>
  <si>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</si>
  <si>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</si>
  <si>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</si>
  <si>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</si>
  <si>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</si>
  <si>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t</t>
  </si>
  <si>
    <t>Ostatné konštrukcie a práce-búranie</t>
  </si>
  <si>
    <t>14</t>
  </si>
  <si>
    <t>ks</t>
  </si>
  <si>
    <t>15</t>
  </si>
  <si>
    <t>16</t>
  </si>
  <si>
    <t>17</t>
  </si>
  <si>
    <t>18</t>
  </si>
  <si>
    <t>19</t>
  </si>
  <si>
    <t xml:space="preserve">    5 - Komunikácie</t>
  </si>
  <si>
    <t xml:space="preserve">    99 - Presun hmôt HSV</t>
  </si>
  <si>
    <t>Komunikácie</t>
  </si>
  <si>
    <t>564801111.S</t>
  </si>
  <si>
    <t xml:space="preserve">Podklad zo štrkodrviny s rozprestretím a zhutnením, po zhutnení hr. 30 mm fr. 0-4 mm </t>
  </si>
  <si>
    <t>-2115227226</t>
  </si>
  <si>
    <t xml:space="preserve">" dopadová plocha  hr. 60 mm " </t>
  </si>
  <si>
    <t>155+55,00</t>
  </si>
  <si>
    <t>" dopadová plocha  hr. 40 mm "  47,70</t>
  </si>
  <si>
    <t>564851114.S</t>
  </si>
  <si>
    <t>Podklad zo štrkodrviny s rozprestretím a zhutnením, po zhutnení hr. 180 mm fr. 0-32 mm</t>
  </si>
  <si>
    <t>-233069147</t>
  </si>
  <si>
    <t>589160021.S.01</t>
  </si>
  <si>
    <t>Športový povrch multifunkčný z EPDM + SBR  hr60/50 mm SBR + 10 mm EPDM  vrátane pokládky, farba - mix farieb RAL 6017 - 34%, RAL 6005 - 33%, RAL 1014 - 33%</t>
  </si>
  <si>
    <t>-250982809</t>
  </si>
  <si>
    <t>589160021.S.02</t>
  </si>
  <si>
    <t>Športový povrch multifunkčný z EPDM + SBR  hr.40/30 mm SBR + 10 mm EPDM  vrátane pokládky , farba - mix farieb RAL 6017 - 34%, RAL 6005 - 33%, RAL 1014 - 33%</t>
  </si>
  <si>
    <t>583022256</t>
  </si>
  <si>
    <t>936105111.S.01</t>
  </si>
  <si>
    <t xml:space="preserve">Montáž  a dobetonávka  herných prvkov - Preliezačka so šmykľavkou  </t>
  </si>
  <si>
    <t>súb.</t>
  </si>
  <si>
    <t>194618696</t>
  </si>
  <si>
    <t>M</t>
  </si>
  <si>
    <t>553570007.001</t>
  </si>
  <si>
    <t xml:space="preserve">Detské prvky -Preliezačka so šmykľavkou </t>
  </si>
  <si>
    <t>1065499040</t>
  </si>
  <si>
    <t>936105111.S.02</t>
  </si>
  <si>
    <t xml:space="preserve">Montáž  a dobetonávka  herných prvkov - Balačná dráha </t>
  </si>
  <si>
    <t>1450543675</t>
  </si>
  <si>
    <t>553570007.002</t>
  </si>
  <si>
    <t xml:space="preserve">Detské prvky -zostava Balančná dráha </t>
  </si>
  <si>
    <t>1734574397</t>
  </si>
  <si>
    <t>936105344.S.004</t>
  </si>
  <si>
    <t xml:space="preserve">Dodávka a montáž termostatického hravého  značenia  vrátane dopravy -  Skákaná  rozm. 2100 x 600 mm </t>
  </si>
  <si>
    <t>-154328182</t>
  </si>
  <si>
    <t>936105344.S.005</t>
  </si>
  <si>
    <t xml:space="preserve">Dodávka a montáž termostatického hravého  značenia  vrátane dopravy -  Twister   rozm. 2200 x 1800 mm </t>
  </si>
  <si>
    <t>1940095668</t>
  </si>
  <si>
    <t>936105344.S.006</t>
  </si>
  <si>
    <t xml:space="preserve">Dodávka a montáž termostatického hravého  značenia  vrátane dopravy -  Húsenica s čislami 1-20   rozm. 1742 x 5100 mm </t>
  </si>
  <si>
    <t>-958578915</t>
  </si>
  <si>
    <t>936105344.S.007</t>
  </si>
  <si>
    <t xml:space="preserve">Dodávka a montáž termostatického hravého  značenia  vrátane dopravy -  Labirint   rozm. 4000 x 4088 mm </t>
  </si>
  <si>
    <t>715600389</t>
  </si>
  <si>
    <t>936105344.S.01</t>
  </si>
  <si>
    <t xml:space="preserve">Montáž a betónovanie Hrazdy </t>
  </si>
  <si>
    <t>-343806854</t>
  </si>
  <si>
    <t>553570007.003</t>
  </si>
  <si>
    <t xml:space="preserve">Detské prvky -Hrazda  </t>
  </si>
  <si>
    <t>791074946</t>
  </si>
  <si>
    <t>936105344.S.02</t>
  </si>
  <si>
    <t>Montáž a betónovanie - Trojhojdačka s hniezdom</t>
  </si>
  <si>
    <t>-540780786</t>
  </si>
  <si>
    <t>553570007.004</t>
  </si>
  <si>
    <t>Detské prvky -Trojhojdačka s hniezdom</t>
  </si>
  <si>
    <t>-533740466</t>
  </si>
  <si>
    <t>936105344.S.03</t>
  </si>
  <si>
    <t>Montáž a betónovanie -  Kolotoča na státie</t>
  </si>
  <si>
    <t>-2017443348</t>
  </si>
  <si>
    <t>553570007.005</t>
  </si>
  <si>
    <t>Detské prvky - Kolotoč na státie</t>
  </si>
  <si>
    <t>1102689599</t>
  </si>
  <si>
    <t>99</t>
  </si>
  <si>
    <t>Presun hmôt HSV</t>
  </si>
  <si>
    <t>998222012.S</t>
  </si>
  <si>
    <t>Presun hmôt na spevnených plochách s krytom z kameniva (8233, 8235) pre akékoľvek dľžky</t>
  </si>
  <si>
    <t>-811613107</t>
  </si>
  <si>
    <t xml:space="preserve">SO.01.3 - SO.01.3 - Mobiliár ihriska </t>
  </si>
  <si>
    <t>936104212.S.1</t>
  </si>
  <si>
    <t xml:space="preserve">Osadenie odpadkového koša vrátane spodnej stavby  a kotvenia </t>
  </si>
  <si>
    <t>775520879</t>
  </si>
  <si>
    <t>553560003700.1</t>
  </si>
  <si>
    <t>Kôš odpadkový 55 l, štvorcový, oceľová konštrukcia opatrená ochrannou vrstvou zinku a práškovým vypaľovaným lakom,opláštenie tropickým drevom bez povrchovej úpravy, so strieškou a popolníkom</t>
  </si>
  <si>
    <t>-189601320</t>
  </si>
  <si>
    <t>936124122.S</t>
  </si>
  <si>
    <t xml:space="preserve">Osadenie parkovej lavičky vrátane spodnej stavby  a kotvenia </t>
  </si>
  <si>
    <t>81760702</t>
  </si>
  <si>
    <t>553560001700.S.1</t>
  </si>
  <si>
    <t>Lavička parková s operadlom dĺžka 1,8m, konštrukcia hliníková zliatina ,s vrstvou práškového vypaľovaného laku, sedadlo i operadlo tropické drevo bez povrchovej úpravy</t>
  </si>
  <si>
    <t>506952293</t>
  </si>
  <si>
    <t>936124122.S.1</t>
  </si>
  <si>
    <t xml:space="preserve">Osadenie parkovej lavičky dvojlavičky  vrátane spodnej stavby  a kotvenia </t>
  </si>
  <si>
    <t>1713040867</t>
  </si>
  <si>
    <t>553560001700.S.2</t>
  </si>
  <si>
    <t>Lavička parková dvojlavička s operadlom dĺžka 3,06 m, konštrukcia hliníková zliatina ,s vrstvou práškového vypaľovaného laku, sedadlo i operadlo tropické drevo bez povrchovej úpravy</t>
  </si>
  <si>
    <t>264220059</t>
  </si>
  <si>
    <t>936174312.S</t>
  </si>
  <si>
    <t>Osadenie stojana na bicykle kotevnými skrutkami bez zabetónovania nôh na pevný podklad</t>
  </si>
  <si>
    <t>618175897</t>
  </si>
  <si>
    <t>553560009100.S.1</t>
  </si>
  <si>
    <t>Stojan na bicykle 4 státia, oceľová konštrukcia pozinkovaná , na ukotvenie</t>
  </si>
  <si>
    <t>-723587143</t>
  </si>
  <si>
    <t>311970001100.S.1</t>
  </si>
  <si>
    <t xml:space="preserve">Oceľová kotva do betónu  M10 x 170 mm   vrátanie  vŕtania </t>
  </si>
  <si>
    <t>32</t>
  </si>
  <si>
    <t>-992802072</t>
  </si>
  <si>
    <t>7,61904761904762*1,05 'Prepočítané koeficientom množstva</t>
  </si>
  <si>
    <t>936941131.S</t>
  </si>
  <si>
    <t xml:space="preserve">Osadenie informačnej tabuľe vrátane spodnej stavby  a kotvenia </t>
  </si>
  <si>
    <t>1607807030</t>
  </si>
  <si>
    <t>553560012300.S</t>
  </si>
  <si>
    <t xml:space="preserve">Informačná tabuľa  rozm. 0,5 m x 0,9 m x 1,80 m </t>
  </si>
  <si>
    <t>341501239</t>
  </si>
  <si>
    <t>1852121424</t>
  </si>
  <si>
    <t>kompl.</t>
  </si>
  <si>
    <t xml:space="preserve">SO.01.2 - Hracie prvky  ihriska </t>
  </si>
  <si>
    <t>vyplň dátum</t>
  </si>
  <si>
    <t>Vyplň údaj</t>
  </si>
  <si>
    <t xml:space="preserve"> Vyplň údaj</t>
  </si>
  <si>
    <t>OBNOVA DETSKÉHO IHRISKA PEČIANSKA - 2. etapa</t>
  </si>
  <si>
    <t>MČ Bratislava-Petržalka</t>
  </si>
  <si>
    <t>Bratislava-Petržalka</t>
  </si>
  <si>
    <t xml:space="preserve">SO.01.2 - SO.01.2 - Hracie prvky  ihriska </t>
  </si>
  <si>
    <t>VP</t>
  </si>
  <si>
    <t xml:space="preserve">  Práce naviac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</si>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</sst>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trike/>
      <sz val="8"/>
      <color rgb="FF003366"/>
      <name val="Arial CE"/>
    </font>
    <font>
      <strike/>
      <sz val="10"/>
      <color rgb="FF003366"/>
      <name val="Arial CE"/>
    </font>
    <font>
      <strike/>
      <sz val="9"/>
      <name val="Arial CE"/>
    </font>
    <font>
      <strike/>
      <sz val="8"/>
      <color rgb="FF800080"/>
      <name val="Arial CE"/>
    </font>
    <font>
      <strike/>
      <sz val="7"/>
      <color rgb="FF969696"/>
      <name val="Arial CE"/>
    </font>
    <font>
      <strike/>
      <sz val="8"/>
      <color rgb="FF505050"/>
      <name val="Arial CE"/>
    </font>
    <font>
      <strike/>
      <sz val="8"/>
      <color rgb="FFFF0000"/>
      <name val="Arial CE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 applyProtection="1"/>
    <xf numFmtId="0" fontId="0" fillId="0" borderId="3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6" borderId="0" xfId="0" applyFont="1" applyFill="1" applyAlignment="1" applyProtection="1">
      <alignment horizontal="left" vertical="center"/>
      <protection locked="0"/>
    </xf>
    <xf numFmtId="0" fontId="0" fillId="6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0" fillId="3" borderId="0" xfId="0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" fontId="20" fillId="0" borderId="14" xfId="0" applyNumberFormat="1" applyFont="1" applyBorder="1" applyAlignment="1" applyProtection="1">
      <alignment vertical="center"/>
      <protection locked="0"/>
    </xf>
    <xf numFmtId="4" fontId="20" fillId="0" borderId="0" xfId="0" applyNumberFormat="1" applyFont="1" applyBorder="1" applyAlignment="1" applyProtection="1">
      <alignment vertical="center"/>
      <protection locked="0"/>
    </xf>
    <xf numFmtId="166" fontId="20" fillId="0" borderId="0" xfId="0" applyNumberFormat="1" applyFont="1" applyBorder="1" applyAlignment="1" applyProtection="1">
      <alignment vertical="center"/>
      <protection locked="0"/>
    </xf>
    <xf numFmtId="4" fontId="20" fillId="0" borderId="15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" fontId="28" fillId="0" borderId="14" xfId="0" applyNumberFormat="1" applyFont="1" applyBorder="1" applyAlignment="1" applyProtection="1">
      <alignment vertical="center"/>
      <protection locked="0"/>
    </xf>
    <xf numFmtId="4" fontId="28" fillId="0" borderId="0" xfId="0" applyNumberFormat="1" applyFont="1" applyBorder="1" applyAlignment="1" applyProtection="1">
      <alignment vertical="center"/>
      <protection locked="0"/>
    </xf>
    <xf numFmtId="166" fontId="28" fillId="0" borderId="0" xfId="0" applyNumberFormat="1" applyFont="1" applyBorder="1" applyAlignment="1" applyProtection="1">
      <alignment vertical="center"/>
      <protection locked="0"/>
    </xf>
    <xf numFmtId="4" fontId="28" fillId="0" borderId="15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9" fillId="0" borderId="0" xfId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" fontId="1" fillId="0" borderId="14" xfId="0" applyNumberFormat="1" applyFont="1" applyBorder="1" applyAlignment="1" applyProtection="1">
      <alignment vertical="center"/>
      <protection locked="0"/>
    </xf>
    <xf numFmtId="4" fontId="1" fillId="0" borderId="0" xfId="0" applyNumberFormat="1" applyFont="1" applyBorder="1" applyAlignment="1" applyProtection="1">
      <alignment vertical="center"/>
      <protection locked="0"/>
    </xf>
    <xf numFmtId="166" fontId="1" fillId="0" borderId="0" xfId="0" applyNumberFormat="1" applyFont="1" applyBorder="1" applyAlignment="1" applyProtection="1">
      <alignment vertical="center"/>
      <protection locked="0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2" xfId="0" applyBorder="1" applyProtection="1"/>
    <xf numFmtId="0" fontId="1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Fill="1" applyProtection="1"/>
    <xf numFmtId="0" fontId="0" fillId="0" borderId="4" xfId="0" applyBorder="1" applyProtection="1"/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4" borderId="0" xfId="0" applyFont="1" applyFill="1" applyAlignment="1" applyProtection="1">
      <alignment vertical="center"/>
      <protection locked="0"/>
    </xf>
    <xf numFmtId="0" fontId="0" fillId="4" borderId="8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2" fillId="4" borderId="0" xfId="0" applyFont="1" applyFill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6" fontId="33" fillId="0" borderId="12" xfId="0" applyNumberFormat="1" applyFont="1" applyBorder="1" applyAlignment="1" applyProtection="1">
      <protection locked="0"/>
    </xf>
    <xf numFmtId="166" fontId="33" fillId="0" borderId="13" xfId="0" applyNumberFormat="1" applyFont="1" applyBorder="1" applyAlignment="1" applyProtection="1">
      <protection locked="0"/>
    </xf>
    <xf numFmtId="167" fontId="3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14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166" fontId="8" fillId="0" borderId="0" xfId="0" applyNumberFormat="1" applyFont="1" applyBorder="1" applyAlignment="1" applyProtection="1">
      <protection locked="0"/>
    </xf>
    <xf numFmtId="166" fontId="8" fillId="0" borderId="15" xfId="0" applyNumberFormat="1" applyFont="1" applyBorder="1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7" fontId="8" fillId="0" borderId="0" xfId="0" applyNumberFormat="1" applyFont="1" applyAlignment="1" applyProtection="1">
      <alignment vertical="center"/>
      <protection locked="0"/>
    </xf>
    <xf numFmtId="0" fontId="23" fillId="0" borderId="14" xfId="0" applyFont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166" fontId="23" fillId="0" borderId="0" xfId="0" applyNumberFormat="1" applyFont="1" applyBorder="1" applyAlignment="1" applyProtection="1">
      <alignment vertical="center"/>
      <protection locked="0"/>
    </xf>
    <xf numFmtId="166" fontId="23" fillId="0" borderId="15" xfId="0" applyNumberFormat="1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167" fontId="0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37" fillId="0" borderId="3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  <protection locked="0"/>
    </xf>
    <xf numFmtId="166" fontId="23" fillId="0" borderId="20" xfId="0" applyNumberFormat="1" applyFont="1" applyBorder="1" applyAlignment="1" applyProtection="1">
      <alignment vertical="center"/>
      <protection locked="0"/>
    </xf>
    <xf numFmtId="166" fontId="23" fillId="0" borderId="21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</xf>
    <xf numFmtId="167" fontId="6" fillId="0" borderId="0" xfId="0" applyNumberFormat="1" applyFont="1" applyAlignment="1" applyProtection="1"/>
    <xf numFmtId="0" fontId="0" fillId="5" borderId="22" xfId="0" applyFont="1" applyFill="1" applyBorder="1" applyAlignment="1" applyProtection="1">
      <alignment horizontal="center" vertical="center"/>
      <protection locked="0"/>
    </xf>
    <xf numFmtId="49" fontId="0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5" borderId="22" xfId="0" applyFont="1" applyFill="1" applyBorder="1" applyAlignment="1" applyProtection="1">
      <alignment horizontal="left" vertical="center" wrapText="1"/>
      <protection locked="0"/>
    </xf>
    <xf numFmtId="0" fontId="0" fillId="5" borderId="22" xfId="0" applyFont="1" applyFill="1" applyBorder="1" applyAlignment="1" applyProtection="1">
      <alignment horizontal="center" vertical="center" wrapText="1"/>
      <protection locked="0"/>
    </xf>
    <xf numFmtId="167" fontId="0" fillId="5" borderId="22" xfId="0" applyNumberFormat="1" applyFont="1" applyFill="1" applyBorder="1" applyAlignment="1" applyProtection="1">
      <alignment vertical="center"/>
      <protection locked="0"/>
    </xf>
    <xf numFmtId="167" fontId="0" fillId="0" borderId="22" xfId="0" applyNumberFormat="1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21" fillId="5" borderId="22" xfId="0" applyFont="1" applyFill="1" applyBorder="1" applyAlignment="1" applyProtection="1">
      <alignment horizontal="left" vertical="center"/>
      <protection locked="0"/>
    </xf>
    <xf numFmtId="0" fontId="21" fillId="5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0" fillId="0" borderId="21" xfId="0" applyFont="1" applyBorder="1" applyAlignment="1" applyProtection="1">
      <alignment vertical="center"/>
      <protection locked="0"/>
    </xf>
    <xf numFmtId="167" fontId="22" fillId="0" borderId="22" xfId="0" applyNumberFormat="1" applyFont="1" applyBorder="1" applyAlignment="1" applyProtection="1">
      <alignment vertical="center"/>
    </xf>
    <xf numFmtId="167" fontId="36" fillId="0" borderId="22" xfId="0" applyNumberFormat="1" applyFont="1" applyBorder="1" applyAlignment="1" applyProtection="1">
      <alignment vertical="center"/>
    </xf>
    <xf numFmtId="167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164" fontId="16" fillId="0" borderId="0" xfId="0" applyNumberFormat="1" applyFont="1" applyAlignment="1" applyProtection="1">
      <alignment horizontal="righ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4" borderId="0" xfId="0" applyFont="1" applyFill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right" vertical="center"/>
    </xf>
    <xf numFmtId="0" fontId="4" fillId="4" borderId="7" xfId="0" applyFont="1" applyFill="1" applyBorder="1" applyAlignment="1" applyProtection="1">
      <alignment horizontal="center" vertical="center"/>
    </xf>
    <xf numFmtId="4" fontId="4" fillId="4" borderId="7" xfId="0" applyNumberFormat="1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167" fontId="24" fillId="0" borderId="0" xfId="0" applyNumberFormat="1" applyFont="1" applyAlignment="1" applyProtection="1"/>
    <xf numFmtId="0" fontId="39" fillId="0" borderId="0" xfId="0" applyFont="1" applyAlignment="1" applyProtection="1"/>
    <xf numFmtId="0" fontId="39" fillId="0" borderId="0" xfId="0" applyFont="1" applyAlignment="1" applyProtection="1">
      <alignment horizontal="left"/>
    </xf>
    <xf numFmtId="0" fontId="40" fillId="0" borderId="0" xfId="0" applyFont="1" applyAlignment="1" applyProtection="1">
      <alignment horizontal="left"/>
    </xf>
    <xf numFmtId="167" fontId="40" fillId="0" borderId="0" xfId="0" applyNumberFormat="1" applyFont="1" applyAlignment="1" applyProtection="1"/>
    <xf numFmtId="0" fontId="41" fillId="0" borderId="22" xfId="0" applyFont="1" applyBorder="1" applyAlignment="1" applyProtection="1">
      <alignment horizontal="center" vertical="center"/>
    </xf>
    <xf numFmtId="49" fontId="41" fillId="0" borderId="22" xfId="0" applyNumberFormat="1" applyFont="1" applyBorder="1" applyAlignment="1" applyProtection="1">
      <alignment horizontal="left" vertical="center" wrapText="1"/>
    </xf>
    <xf numFmtId="0" fontId="41" fillId="0" borderId="22" xfId="0" applyFont="1" applyBorder="1" applyAlignment="1" applyProtection="1">
      <alignment horizontal="left" vertical="center" wrapText="1"/>
    </xf>
    <xf numFmtId="0" fontId="41" fillId="0" borderId="22" xfId="0" applyFont="1" applyBorder="1" applyAlignment="1" applyProtection="1">
      <alignment horizontal="center" vertical="center" wrapText="1"/>
    </xf>
    <xf numFmtId="167" fontId="41" fillId="0" borderId="22" xfId="0" applyNumberFormat="1" applyFont="1" applyBorder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43" fillId="0" borderId="0" xfId="0" applyFont="1" applyAlignment="1" applyProtection="1">
      <alignment horizontal="left" vertical="center"/>
    </xf>
    <xf numFmtId="0" fontId="42" fillId="0" borderId="0" xfId="0" applyFont="1" applyAlignment="1" applyProtection="1">
      <alignment horizontal="left" vertical="center"/>
    </xf>
    <xf numFmtId="0" fontId="42" fillId="0" borderId="0" xfId="0" applyFont="1" applyAlignment="1" applyProtection="1">
      <alignment horizontal="left" vertical="center" wrapText="1"/>
    </xf>
    <xf numFmtId="0" fontId="44" fillId="0" borderId="0" xfId="0" applyFont="1" applyAlignment="1" applyProtection="1">
      <alignment vertical="center"/>
    </xf>
    <xf numFmtId="0" fontId="44" fillId="0" borderId="0" xfId="0" applyFont="1" applyAlignment="1" applyProtection="1">
      <alignment horizontal="left" vertical="center"/>
    </xf>
    <xf numFmtId="0" fontId="44" fillId="0" borderId="0" xfId="0" applyFont="1" applyAlignment="1" applyProtection="1">
      <alignment horizontal="left" vertical="center" wrapText="1"/>
    </xf>
    <xf numFmtId="167" fontId="44" fillId="0" borderId="0" xfId="0" applyNumberFormat="1" applyFont="1" applyAlignment="1" applyProtection="1">
      <alignment vertical="center"/>
    </xf>
    <xf numFmtId="0" fontId="45" fillId="0" borderId="0" xfId="0" applyFont="1" applyAlignment="1" applyProtection="1">
      <alignment vertical="center"/>
    </xf>
    <xf numFmtId="0" fontId="45" fillId="0" borderId="0" xfId="0" applyFont="1" applyAlignment="1" applyProtection="1">
      <alignment horizontal="left" vertical="center"/>
    </xf>
    <xf numFmtId="0" fontId="45" fillId="0" borderId="0" xfId="0" applyFont="1" applyAlignment="1" applyProtection="1">
      <alignment horizontal="left" vertical="center" wrapText="1"/>
    </xf>
    <xf numFmtId="167" fontId="45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left" vertical="center"/>
      <protection locked="0"/>
    </xf>
    <xf numFmtId="0" fontId="21" fillId="0" borderId="14" xfId="0" applyFont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" fillId="6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16" fillId="0" borderId="0" xfId="0" applyNumberFormat="1" applyFont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opLeftCell="A109" workbookViewId="0">
      <selection activeCell="AR2" sqref="AR2:BE2"/>
    </sheetView>
  </sheetViews>
  <sheetFormatPr defaultRowHeight="11.25"/>
  <cols>
    <col min="1" max="1" width="8.33203125" style="6" customWidth="1"/>
    <col min="2" max="2" width="1.6640625" style="6" customWidth="1"/>
    <col min="3" max="3" width="4.1640625" style="6" customWidth="1"/>
    <col min="4" max="33" width="2.6640625" style="6" customWidth="1"/>
    <col min="34" max="34" width="3.33203125" style="6" customWidth="1"/>
    <col min="35" max="35" width="31.6640625" style="6" customWidth="1"/>
    <col min="36" max="37" width="2.5" style="6" customWidth="1"/>
    <col min="38" max="38" width="8.33203125" style="6" customWidth="1"/>
    <col min="39" max="39" width="3.33203125" style="6" customWidth="1"/>
    <col min="40" max="40" width="13.33203125" style="6" customWidth="1"/>
    <col min="41" max="41" width="7.5" style="6" customWidth="1"/>
    <col min="42" max="42" width="4.1640625" style="6" customWidth="1"/>
    <col min="43" max="43" width="15.6640625" style="6" hidden="1" customWidth="1"/>
    <col min="44" max="44" width="13.6640625" style="6" customWidth="1"/>
    <col min="45" max="47" width="25.83203125" style="6" hidden="1" customWidth="1"/>
    <col min="48" max="49" width="21.6640625" style="6" hidden="1" customWidth="1"/>
    <col min="50" max="51" width="25" style="6" hidden="1" customWidth="1"/>
    <col min="52" max="52" width="21.6640625" style="6" hidden="1" customWidth="1"/>
    <col min="53" max="53" width="19.1640625" style="6" hidden="1" customWidth="1"/>
    <col min="54" max="54" width="25" style="6" hidden="1" customWidth="1"/>
    <col min="55" max="55" width="21.6640625" style="6" hidden="1" customWidth="1"/>
    <col min="56" max="56" width="19.1640625" style="6" hidden="1" customWidth="1"/>
    <col min="57" max="57" width="66.5" style="6" customWidth="1"/>
    <col min="58" max="70" width="9.33203125" style="6"/>
    <col min="71" max="91" width="9.33203125" style="6" hidden="1"/>
    <col min="92" max="16384" width="9.33203125" style="6"/>
  </cols>
  <sheetData>
    <row r="1" spans="1:74">
      <c r="A1" s="5" t="s">
        <v>0</v>
      </c>
      <c r="AZ1" s="5" t="s">
        <v>1</v>
      </c>
      <c r="BA1" s="5" t="s">
        <v>2</v>
      </c>
      <c r="BB1" s="5" t="s">
        <v>1</v>
      </c>
      <c r="BT1" s="5" t="s">
        <v>3</v>
      </c>
      <c r="BU1" s="5" t="s">
        <v>3</v>
      </c>
      <c r="BV1" s="5" t="s">
        <v>4</v>
      </c>
    </row>
    <row r="2" spans="1:74" ht="36.950000000000003" customHeight="1">
      <c r="AR2" s="284" t="s">
        <v>5</v>
      </c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S2" s="7" t="s">
        <v>6</v>
      </c>
      <c r="BT2" s="7" t="s">
        <v>7</v>
      </c>
    </row>
    <row r="3" spans="1:74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  <c r="BS3" s="7" t="s">
        <v>6</v>
      </c>
      <c r="BT3" s="7" t="s">
        <v>7</v>
      </c>
    </row>
    <row r="4" spans="1:74" ht="24.95" customHeight="1">
      <c r="B4" s="10"/>
      <c r="C4" s="1"/>
      <c r="D4" s="70" t="s">
        <v>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R4" s="10"/>
      <c r="AS4" s="11" t="s">
        <v>9</v>
      </c>
      <c r="BS4" s="7" t="s">
        <v>6</v>
      </c>
    </row>
    <row r="5" spans="1:74" ht="12" customHeight="1">
      <c r="B5" s="10"/>
      <c r="C5" s="1"/>
      <c r="D5" s="71" t="s">
        <v>10</v>
      </c>
      <c r="E5" s="1"/>
      <c r="F5" s="1"/>
      <c r="G5" s="1"/>
      <c r="H5" s="1"/>
      <c r="I5" s="1"/>
      <c r="J5" s="1"/>
      <c r="K5" s="276" t="s">
        <v>11</v>
      </c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R5" s="10"/>
      <c r="BS5" s="7" t="s">
        <v>6</v>
      </c>
    </row>
    <row r="6" spans="1:74" ht="36.950000000000003" customHeight="1">
      <c r="B6" s="10"/>
      <c r="C6" s="1"/>
      <c r="D6" s="72" t="s">
        <v>12</v>
      </c>
      <c r="E6" s="1"/>
      <c r="F6" s="1"/>
      <c r="G6" s="1"/>
      <c r="H6" s="1"/>
      <c r="I6" s="1"/>
      <c r="J6" s="1"/>
      <c r="K6" s="278" t="s">
        <v>246</v>
      </c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R6" s="10"/>
      <c r="BS6" s="7" t="s">
        <v>6</v>
      </c>
    </row>
    <row r="7" spans="1:74" ht="12" customHeight="1">
      <c r="B7" s="10"/>
      <c r="C7" s="1"/>
      <c r="D7" s="73" t="s">
        <v>13</v>
      </c>
      <c r="E7" s="1"/>
      <c r="F7" s="1"/>
      <c r="G7" s="1"/>
      <c r="H7" s="1"/>
      <c r="I7" s="1"/>
      <c r="J7" s="1"/>
      <c r="K7" s="74" t="s">
        <v>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73" t="s">
        <v>14</v>
      </c>
      <c r="AL7" s="1"/>
      <c r="AM7" s="1"/>
      <c r="AN7" s="74" t="s">
        <v>1</v>
      </c>
      <c r="AO7" s="1"/>
      <c r="AR7" s="10"/>
      <c r="BS7" s="7" t="s">
        <v>6</v>
      </c>
    </row>
    <row r="8" spans="1:74" ht="12" customHeight="1">
      <c r="B8" s="10"/>
      <c r="C8" s="1"/>
      <c r="D8" s="73" t="s">
        <v>15</v>
      </c>
      <c r="E8" s="1"/>
      <c r="F8" s="1"/>
      <c r="G8" s="1"/>
      <c r="H8" s="1"/>
      <c r="I8" s="1"/>
      <c r="J8" s="1"/>
      <c r="K8" s="74" t="s">
        <v>248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73" t="s">
        <v>16</v>
      </c>
      <c r="AL8" s="1"/>
      <c r="AM8" s="1"/>
      <c r="AN8" s="13" t="s">
        <v>243</v>
      </c>
      <c r="AO8" s="1"/>
      <c r="AR8" s="10"/>
      <c r="BS8" s="7" t="s">
        <v>6</v>
      </c>
    </row>
    <row r="9" spans="1:74" ht="14.45" customHeight="1">
      <c r="B9" s="1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R9" s="10"/>
      <c r="BS9" s="7" t="s">
        <v>6</v>
      </c>
    </row>
    <row r="10" spans="1:74" ht="12" customHeight="1">
      <c r="B10" s="10"/>
      <c r="C10" s="1"/>
      <c r="D10" s="73" t="s">
        <v>17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73" t="s">
        <v>18</v>
      </c>
      <c r="AL10" s="1"/>
      <c r="AM10" s="1"/>
      <c r="AN10" s="74" t="s">
        <v>1</v>
      </c>
      <c r="AO10" s="1"/>
      <c r="AR10" s="10"/>
      <c r="BS10" s="7" t="s">
        <v>6</v>
      </c>
    </row>
    <row r="11" spans="1:74" ht="18.399999999999999" customHeight="1">
      <c r="B11" s="10"/>
      <c r="C11" s="1"/>
      <c r="D11" s="1"/>
      <c r="E11" s="74" t="s">
        <v>247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73" t="s">
        <v>19</v>
      </c>
      <c r="AL11" s="1"/>
      <c r="AM11" s="1"/>
      <c r="AN11" s="74" t="s">
        <v>1</v>
      </c>
      <c r="AO11" s="1"/>
      <c r="AR11" s="10"/>
      <c r="BS11" s="7" t="s">
        <v>6</v>
      </c>
    </row>
    <row r="12" spans="1:74" ht="6.95" customHeight="1">
      <c r="B12" s="1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R12" s="10"/>
      <c r="BS12" s="7" t="s">
        <v>6</v>
      </c>
    </row>
    <row r="13" spans="1:74" ht="12" customHeight="1">
      <c r="B13" s="10"/>
      <c r="C13" s="1"/>
      <c r="D13" s="73" t="s">
        <v>20</v>
      </c>
      <c r="E13" s="1"/>
      <c r="F13" s="1"/>
      <c r="G13" s="1"/>
      <c r="H13" s="7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73" t="s">
        <v>18</v>
      </c>
      <c r="AL13" s="1"/>
      <c r="AM13" s="1"/>
      <c r="AN13" s="14" t="s">
        <v>244</v>
      </c>
      <c r="AO13" s="1"/>
      <c r="AR13" s="10"/>
      <c r="BS13" s="7" t="s">
        <v>6</v>
      </c>
    </row>
    <row r="14" spans="1:74" ht="12.75">
      <c r="B14" s="10"/>
      <c r="C14" s="1"/>
      <c r="D14" s="1"/>
      <c r="E14" s="283" t="s">
        <v>245</v>
      </c>
      <c r="F14" s="283"/>
      <c r="G14" s="283"/>
      <c r="H14" s="283"/>
      <c r="I14" s="283"/>
      <c r="J14" s="283"/>
      <c r="K14" s="283"/>
      <c r="L14" s="28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73" t="s">
        <v>19</v>
      </c>
      <c r="AL14" s="1"/>
      <c r="AM14" s="75"/>
      <c r="AN14" s="14" t="s">
        <v>244</v>
      </c>
      <c r="AO14" s="1"/>
      <c r="AR14" s="10"/>
      <c r="BS14" s="7" t="s">
        <v>6</v>
      </c>
    </row>
    <row r="15" spans="1:74" ht="6.95" customHeight="1">
      <c r="B15" s="10"/>
      <c r="C15" s="1"/>
      <c r="D15" s="1"/>
      <c r="E15" s="283"/>
      <c r="F15" s="283"/>
      <c r="G15" s="283"/>
      <c r="H15" s="283"/>
      <c r="I15" s="283"/>
      <c r="J15" s="283"/>
      <c r="K15" s="283"/>
      <c r="L15" s="28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R15" s="10"/>
      <c r="BS15" s="7" t="s">
        <v>3</v>
      </c>
    </row>
    <row r="16" spans="1:74" ht="12" customHeight="1">
      <c r="B16" s="10"/>
      <c r="C16" s="1"/>
      <c r="D16" s="73" t="s">
        <v>21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73" t="s">
        <v>18</v>
      </c>
      <c r="AL16" s="1"/>
      <c r="AM16" s="1"/>
      <c r="AN16" s="74" t="s">
        <v>1</v>
      </c>
      <c r="AO16" s="1"/>
      <c r="AP16" s="1"/>
      <c r="AR16" s="10"/>
      <c r="BS16" s="7" t="s">
        <v>3</v>
      </c>
    </row>
    <row r="17" spans="1:71" ht="18.399999999999999" customHeight="1">
      <c r="B17" s="10"/>
      <c r="C17" s="1"/>
      <c r="D17" s="1"/>
      <c r="E17" s="74" t="s">
        <v>22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73" t="s">
        <v>19</v>
      </c>
      <c r="AL17" s="1"/>
      <c r="AM17" s="1"/>
      <c r="AN17" s="74" t="s">
        <v>1</v>
      </c>
      <c r="AO17" s="1"/>
      <c r="AP17" s="1"/>
      <c r="AR17" s="10"/>
      <c r="BS17" s="7" t="s">
        <v>23</v>
      </c>
    </row>
    <row r="18" spans="1:71" ht="6.95" customHeight="1">
      <c r="B18" s="1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R18" s="10"/>
      <c r="BS18" s="7" t="s">
        <v>24</v>
      </c>
    </row>
    <row r="19" spans="1:71" ht="12" customHeight="1">
      <c r="B19" s="10"/>
      <c r="C19" s="1"/>
      <c r="D19" s="73" t="s">
        <v>25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73" t="s">
        <v>18</v>
      </c>
      <c r="AL19" s="1"/>
      <c r="AM19" s="1"/>
      <c r="AN19" s="74" t="s">
        <v>26</v>
      </c>
      <c r="AO19" s="1"/>
      <c r="AP19" s="1"/>
      <c r="AR19" s="10"/>
      <c r="BS19" s="7" t="s">
        <v>24</v>
      </c>
    </row>
    <row r="20" spans="1:71" ht="18.399999999999999" customHeight="1">
      <c r="B20" s="10"/>
      <c r="C20" s="1"/>
      <c r="D20" s="1"/>
      <c r="E20" s="74" t="s">
        <v>27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73" t="s">
        <v>19</v>
      </c>
      <c r="AL20" s="1"/>
      <c r="AM20" s="1"/>
      <c r="AN20" s="74" t="s">
        <v>28</v>
      </c>
      <c r="AO20" s="1"/>
      <c r="AP20" s="1"/>
      <c r="AR20" s="10"/>
      <c r="BS20" s="7" t="s">
        <v>23</v>
      </c>
    </row>
    <row r="21" spans="1:71" ht="6.95" customHeight="1">
      <c r="B21" s="1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R21" s="10"/>
    </row>
    <row r="22" spans="1:71" ht="12" customHeight="1">
      <c r="B22" s="10"/>
      <c r="C22" s="1"/>
      <c r="D22" s="73" t="s">
        <v>29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R22" s="10"/>
    </row>
    <row r="23" spans="1:71" ht="16.5" customHeight="1">
      <c r="B23" s="10"/>
      <c r="C23" s="1"/>
      <c r="D23" s="1"/>
      <c r="E23" s="279" t="s">
        <v>1</v>
      </c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1"/>
      <c r="AP23" s="1"/>
      <c r="AR23" s="10"/>
    </row>
    <row r="24" spans="1:71" ht="6.95" customHeight="1">
      <c r="B24" s="1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R24" s="10"/>
    </row>
    <row r="25" spans="1:71" ht="6.95" customHeight="1">
      <c r="B25" s="10"/>
      <c r="C25" s="1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1"/>
      <c r="AR25" s="10"/>
    </row>
    <row r="26" spans="1:71" s="17" customFormat="1" ht="25.9" customHeight="1">
      <c r="A26" s="15"/>
      <c r="B26" s="2"/>
      <c r="C26" s="77"/>
      <c r="D26" s="78" t="s">
        <v>30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280">
        <f>ROUND(AG94,2)</f>
        <v>0</v>
      </c>
      <c r="AL26" s="281"/>
      <c r="AM26" s="281"/>
      <c r="AN26" s="281"/>
      <c r="AO26" s="281"/>
      <c r="AP26" s="77"/>
      <c r="AQ26" s="15"/>
      <c r="AR26" s="2"/>
      <c r="BE26" s="15"/>
    </row>
    <row r="27" spans="1:71" s="17" customFormat="1" ht="6.95" customHeight="1">
      <c r="A27" s="15"/>
      <c r="B27" s="2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15"/>
      <c r="AR27" s="2"/>
      <c r="BE27" s="15"/>
    </row>
    <row r="28" spans="1:71" s="17" customFormat="1" ht="12.75">
      <c r="A28" s="15"/>
      <c r="B28" s="2"/>
      <c r="C28" s="77"/>
      <c r="D28" s="77"/>
      <c r="E28" s="77"/>
      <c r="F28" s="77"/>
      <c r="G28" s="77"/>
      <c r="H28" s="77"/>
      <c r="I28" s="77"/>
      <c r="J28" s="77"/>
      <c r="K28" s="77"/>
      <c r="L28" s="282" t="s">
        <v>31</v>
      </c>
      <c r="M28" s="282"/>
      <c r="N28" s="282"/>
      <c r="O28" s="282"/>
      <c r="P28" s="282"/>
      <c r="Q28" s="77"/>
      <c r="R28" s="77"/>
      <c r="S28" s="77"/>
      <c r="T28" s="77"/>
      <c r="U28" s="77"/>
      <c r="V28" s="77"/>
      <c r="W28" s="282" t="s">
        <v>32</v>
      </c>
      <c r="X28" s="282"/>
      <c r="Y28" s="282"/>
      <c r="Z28" s="282"/>
      <c r="AA28" s="282"/>
      <c r="AB28" s="282"/>
      <c r="AC28" s="282"/>
      <c r="AD28" s="282"/>
      <c r="AE28" s="282"/>
      <c r="AF28" s="77"/>
      <c r="AG28" s="77"/>
      <c r="AH28" s="77"/>
      <c r="AI28" s="77"/>
      <c r="AJ28" s="77"/>
      <c r="AK28" s="282" t="s">
        <v>33</v>
      </c>
      <c r="AL28" s="282"/>
      <c r="AM28" s="282"/>
      <c r="AN28" s="282"/>
      <c r="AO28" s="282"/>
      <c r="AP28" s="77"/>
      <c r="AQ28" s="15"/>
      <c r="AR28" s="2"/>
      <c r="BE28" s="15"/>
    </row>
    <row r="29" spans="1:71" s="18" customFormat="1" ht="14.45" customHeight="1">
      <c r="B29" s="19"/>
      <c r="C29" s="81"/>
      <c r="D29" s="73" t="s">
        <v>34</v>
      </c>
      <c r="E29" s="81"/>
      <c r="F29" s="82" t="s">
        <v>35</v>
      </c>
      <c r="G29" s="81"/>
      <c r="H29" s="81"/>
      <c r="I29" s="81"/>
      <c r="J29" s="81"/>
      <c r="K29" s="81"/>
      <c r="L29" s="286">
        <v>0.2</v>
      </c>
      <c r="M29" s="287"/>
      <c r="N29" s="287"/>
      <c r="O29" s="287"/>
      <c r="P29" s="287"/>
      <c r="Q29" s="83"/>
      <c r="R29" s="83"/>
      <c r="S29" s="83"/>
      <c r="T29" s="83"/>
      <c r="U29" s="83"/>
      <c r="V29" s="83"/>
      <c r="W29" s="288" t="e">
        <f>ROUND(AZ94, 2)</f>
        <v>#REF!</v>
      </c>
      <c r="X29" s="287"/>
      <c r="Y29" s="287"/>
      <c r="Z29" s="287"/>
      <c r="AA29" s="287"/>
      <c r="AB29" s="287"/>
      <c r="AC29" s="287"/>
      <c r="AD29" s="287"/>
      <c r="AE29" s="287"/>
      <c r="AF29" s="83"/>
      <c r="AG29" s="83"/>
      <c r="AH29" s="83"/>
      <c r="AI29" s="83"/>
      <c r="AJ29" s="83"/>
      <c r="AK29" s="288" t="e">
        <f>ROUND(AV94, 2)</f>
        <v>#REF!</v>
      </c>
      <c r="AL29" s="287"/>
      <c r="AM29" s="287"/>
      <c r="AN29" s="287"/>
      <c r="AO29" s="287"/>
      <c r="AP29" s="83"/>
      <c r="AQ29" s="20"/>
      <c r="AR29" s="21"/>
      <c r="AS29" s="20"/>
      <c r="AT29" s="20"/>
      <c r="AU29" s="20"/>
      <c r="AV29" s="20"/>
      <c r="AW29" s="20"/>
      <c r="AX29" s="20"/>
      <c r="AY29" s="20"/>
      <c r="AZ29" s="20"/>
    </row>
    <row r="30" spans="1:71" s="18" customFormat="1" ht="14.45" customHeight="1">
      <c r="B30" s="19"/>
      <c r="C30" s="81"/>
      <c r="D30" s="81"/>
      <c r="E30" s="81"/>
      <c r="F30" s="82" t="s">
        <v>36</v>
      </c>
      <c r="G30" s="81"/>
      <c r="H30" s="81"/>
      <c r="I30" s="81"/>
      <c r="J30" s="81"/>
      <c r="K30" s="81"/>
      <c r="L30" s="275">
        <v>0.2</v>
      </c>
      <c r="M30" s="274"/>
      <c r="N30" s="274"/>
      <c r="O30" s="274"/>
      <c r="P30" s="274"/>
      <c r="Q30" s="81"/>
      <c r="R30" s="81"/>
      <c r="S30" s="81"/>
      <c r="T30" s="81"/>
      <c r="U30" s="81"/>
      <c r="V30" s="81"/>
      <c r="W30" s="273">
        <f>AG94</f>
        <v>0</v>
      </c>
      <c r="X30" s="274"/>
      <c r="Y30" s="274"/>
      <c r="Z30" s="274"/>
      <c r="AA30" s="274"/>
      <c r="AB30" s="274"/>
      <c r="AC30" s="274"/>
      <c r="AD30" s="274"/>
      <c r="AE30" s="274"/>
      <c r="AF30" s="81"/>
      <c r="AG30" s="81"/>
      <c r="AH30" s="81"/>
      <c r="AI30" s="81"/>
      <c r="AJ30" s="81"/>
      <c r="AK30" s="273">
        <f>(W30/100)*20</f>
        <v>0</v>
      </c>
      <c r="AL30" s="274"/>
      <c r="AM30" s="274"/>
      <c r="AN30" s="274"/>
      <c r="AO30" s="274"/>
      <c r="AP30" s="81"/>
      <c r="AR30" s="19"/>
    </row>
    <row r="31" spans="1:71" s="18" customFormat="1" ht="14.45" hidden="1" customHeight="1">
      <c r="B31" s="19"/>
      <c r="C31" s="81"/>
      <c r="D31" s="81"/>
      <c r="E31" s="81"/>
      <c r="F31" s="73" t="s">
        <v>37</v>
      </c>
      <c r="G31" s="81"/>
      <c r="H31" s="81"/>
      <c r="I31" s="81"/>
      <c r="J31" s="81"/>
      <c r="K31" s="81"/>
      <c r="L31" s="275">
        <v>0.2</v>
      </c>
      <c r="M31" s="274"/>
      <c r="N31" s="274"/>
      <c r="O31" s="274"/>
      <c r="P31" s="274"/>
      <c r="Q31" s="81"/>
      <c r="R31" s="81"/>
      <c r="S31" s="81"/>
      <c r="T31" s="81"/>
      <c r="U31" s="81"/>
      <c r="V31" s="81"/>
      <c r="W31" s="273" t="e">
        <f>ROUND(BB94, 2)</f>
        <v>#REF!</v>
      </c>
      <c r="X31" s="274"/>
      <c r="Y31" s="274"/>
      <c r="Z31" s="274"/>
      <c r="AA31" s="274"/>
      <c r="AB31" s="274"/>
      <c r="AC31" s="274"/>
      <c r="AD31" s="274"/>
      <c r="AE31" s="274"/>
      <c r="AF31" s="81"/>
      <c r="AG31" s="81"/>
      <c r="AH31" s="81"/>
      <c r="AI31" s="81"/>
      <c r="AJ31" s="81"/>
      <c r="AK31" s="273">
        <v>0</v>
      </c>
      <c r="AL31" s="274"/>
      <c r="AM31" s="274"/>
      <c r="AN31" s="274"/>
      <c r="AO31" s="274"/>
      <c r="AP31" s="81"/>
      <c r="AR31" s="19"/>
    </row>
    <row r="32" spans="1:71" s="18" customFormat="1" ht="14.45" hidden="1" customHeight="1">
      <c r="B32" s="19"/>
      <c r="C32" s="81"/>
      <c r="D32" s="81"/>
      <c r="E32" s="81"/>
      <c r="F32" s="73" t="s">
        <v>38</v>
      </c>
      <c r="G32" s="81"/>
      <c r="H32" s="81"/>
      <c r="I32" s="81"/>
      <c r="J32" s="81"/>
      <c r="K32" s="81"/>
      <c r="L32" s="275">
        <v>0.2</v>
      </c>
      <c r="M32" s="274"/>
      <c r="N32" s="274"/>
      <c r="O32" s="274"/>
      <c r="P32" s="274"/>
      <c r="Q32" s="81"/>
      <c r="R32" s="81"/>
      <c r="S32" s="81"/>
      <c r="T32" s="81"/>
      <c r="U32" s="81"/>
      <c r="V32" s="81"/>
      <c r="W32" s="273" t="e">
        <f>ROUND(BC94, 2)</f>
        <v>#REF!</v>
      </c>
      <c r="X32" s="274"/>
      <c r="Y32" s="274"/>
      <c r="Z32" s="274"/>
      <c r="AA32" s="274"/>
      <c r="AB32" s="274"/>
      <c r="AC32" s="274"/>
      <c r="AD32" s="274"/>
      <c r="AE32" s="274"/>
      <c r="AF32" s="81"/>
      <c r="AG32" s="81"/>
      <c r="AH32" s="81"/>
      <c r="AI32" s="81"/>
      <c r="AJ32" s="81"/>
      <c r="AK32" s="273">
        <v>0</v>
      </c>
      <c r="AL32" s="274"/>
      <c r="AM32" s="274"/>
      <c r="AN32" s="274"/>
      <c r="AO32" s="274"/>
      <c r="AP32" s="81"/>
      <c r="AR32" s="19"/>
    </row>
    <row r="33" spans="1:57" s="18" customFormat="1" ht="14.45" hidden="1" customHeight="1">
      <c r="B33" s="19"/>
      <c r="C33" s="81"/>
      <c r="D33" s="81"/>
      <c r="E33" s="81"/>
      <c r="F33" s="82" t="s">
        <v>39</v>
      </c>
      <c r="G33" s="81"/>
      <c r="H33" s="81"/>
      <c r="I33" s="81"/>
      <c r="J33" s="81"/>
      <c r="K33" s="81"/>
      <c r="L33" s="286">
        <v>0</v>
      </c>
      <c r="M33" s="287"/>
      <c r="N33" s="287"/>
      <c r="O33" s="287"/>
      <c r="P33" s="287"/>
      <c r="Q33" s="83"/>
      <c r="R33" s="83"/>
      <c r="S33" s="83"/>
      <c r="T33" s="83"/>
      <c r="U33" s="83"/>
      <c r="V33" s="83"/>
      <c r="W33" s="288" t="e">
        <f>ROUND(BD94, 2)</f>
        <v>#REF!</v>
      </c>
      <c r="X33" s="287"/>
      <c r="Y33" s="287"/>
      <c r="Z33" s="287"/>
      <c r="AA33" s="287"/>
      <c r="AB33" s="287"/>
      <c r="AC33" s="287"/>
      <c r="AD33" s="287"/>
      <c r="AE33" s="287"/>
      <c r="AF33" s="83"/>
      <c r="AG33" s="83"/>
      <c r="AH33" s="83"/>
      <c r="AI33" s="83"/>
      <c r="AJ33" s="83"/>
      <c r="AK33" s="288">
        <v>0</v>
      </c>
      <c r="AL33" s="287"/>
      <c r="AM33" s="287"/>
      <c r="AN33" s="287"/>
      <c r="AO33" s="287"/>
      <c r="AP33" s="83"/>
      <c r="AQ33" s="20"/>
      <c r="AR33" s="21"/>
      <c r="AS33" s="20"/>
      <c r="AT33" s="20"/>
      <c r="AU33" s="20"/>
      <c r="AV33" s="20"/>
      <c r="AW33" s="20"/>
      <c r="AX33" s="20"/>
      <c r="AY33" s="20"/>
      <c r="AZ33" s="20"/>
    </row>
    <row r="34" spans="1:57" s="17" customFormat="1" ht="6.95" customHeight="1">
      <c r="A34" s="15"/>
      <c r="B34" s="2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15"/>
      <c r="AR34" s="2"/>
      <c r="BE34" s="15"/>
    </row>
    <row r="35" spans="1:57" s="17" customFormat="1" ht="25.9" customHeight="1">
      <c r="A35" s="15"/>
      <c r="B35" s="2"/>
      <c r="C35" s="84"/>
      <c r="D35" s="85" t="s">
        <v>40</v>
      </c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7" t="s">
        <v>41</v>
      </c>
      <c r="U35" s="86"/>
      <c r="V35" s="86"/>
      <c r="W35" s="86"/>
      <c r="X35" s="292" t="s">
        <v>42</v>
      </c>
      <c r="Y35" s="290"/>
      <c r="Z35" s="290"/>
      <c r="AA35" s="290"/>
      <c r="AB35" s="290"/>
      <c r="AC35" s="86"/>
      <c r="AD35" s="86"/>
      <c r="AE35" s="86"/>
      <c r="AF35" s="86"/>
      <c r="AG35" s="86"/>
      <c r="AH35" s="86"/>
      <c r="AI35" s="86"/>
      <c r="AJ35" s="86"/>
      <c r="AK35" s="289">
        <f>AK30+W30</f>
        <v>0</v>
      </c>
      <c r="AL35" s="290"/>
      <c r="AM35" s="290"/>
      <c r="AN35" s="290"/>
      <c r="AO35" s="291"/>
      <c r="AP35" s="84"/>
      <c r="AQ35" s="22"/>
      <c r="AR35" s="2"/>
      <c r="BE35" s="15"/>
    </row>
    <row r="36" spans="1:57" s="17" customFormat="1" ht="6.95" customHeight="1">
      <c r="A36" s="15"/>
      <c r="B36" s="2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15"/>
      <c r="AR36" s="2"/>
      <c r="BE36" s="15"/>
    </row>
    <row r="37" spans="1:57" s="17" customFormat="1" ht="14.45" customHeight="1">
      <c r="A37" s="15"/>
      <c r="B37" s="2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15"/>
      <c r="AR37" s="2"/>
      <c r="BE37" s="15"/>
    </row>
    <row r="38" spans="1:57" ht="14.45" customHeight="1">
      <c r="B38" s="10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R38" s="10"/>
    </row>
    <row r="39" spans="1:57" ht="14.45" customHeight="1">
      <c r="B39" s="10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R39" s="10"/>
    </row>
    <row r="40" spans="1:57" ht="14.45" customHeight="1">
      <c r="B40" s="1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R40" s="10"/>
    </row>
    <row r="41" spans="1:57" ht="14.45" customHeight="1">
      <c r="B41" s="10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R41" s="10"/>
    </row>
    <row r="42" spans="1:57" ht="14.45" customHeight="1">
      <c r="B42" s="10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R42" s="10"/>
    </row>
    <row r="43" spans="1:57" ht="14.45" customHeight="1">
      <c r="B43" s="10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R43" s="10"/>
    </row>
    <row r="44" spans="1:57" ht="14.45" customHeight="1">
      <c r="B44" s="1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R44" s="10"/>
    </row>
    <row r="45" spans="1:57" ht="14.45" customHeight="1">
      <c r="B45" s="1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R45" s="10"/>
    </row>
    <row r="46" spans="1:57" ht="14.45" customHeight="1">
      <c r="B46" s="10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R46" s="10"/>
    </row>
    <row r="47" spans="1:57" ht="14.45" customHeight="1">
      <c r="B47" s="10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R47" s="10"/>
    </row>
    <row r="48" spans="1:57" ht="14.45" customHeight="1">
      <c r="B48" s="10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R48" s="10"/>
    </row>
    <row r="49" spans="1:57" s="17" customFormat="1" ht="14.45" customHeight="1">
      <c r="B49" s="23"/>
      <c r="C49" s="80"/>
      <c r="D49" s="88" t="s">
        <v>43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8" t="s">
        <v>44</v>
      </c>
      <c r="AI49" s="89"/>
      <c r="AJ49" s="89"/>
      <c r="AK49" s="89"/>
      <c r="AL49" s="89"/>
      <c r="AM49" s="89"/>
      <c r="AN49" s="89"/>
      <c r="AO49" s="89"/>
      <c r="AP49" s="80"/>
      <c r="AR49" s="23"/>
    </row>
    <row r="50" spans="1:57">
      <c r="B50" s="10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R50" s="10"/>
    </row>
    <row r="51" spans="1:57">
      <c r="B51" s="1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R51" s="10"/>
    </row>
    <row r="52" spans="1:57">
      <c r="B52" s="10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R52" s="10"/>
    </row>
    <row r="53" spans="1:57">
      <c r="B53" s="10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R53" s="10"/>
    </row>
    <row r="54" spans="1:57">
      <c r="B54" s="10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R54" s="10"/>
    </row>
    <row r="55" spans="1:57">
      <c r="B55" s="10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R55" s="10"/>
    </row>
    <row r="56" spans="1:57"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R56" s="10"/>
    </row>
    <row r="57" spans="1:57"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R57" s="10"/>
    </row>
    <row r="58" spans="1:57">
      <c r="B58" s="10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R58" s="10"/>
    </row>
    <row r="59" spans="1:57">
      <c r="B59" s="10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R59" s="10"/>
    </row>
    <row r="60" spans="1:57" s="17" customFormat="1" ht="12.75">
      <c r="A60" s="15"/>
      <c r="B60" s="2"/>
      <c r="C60" s="77"/>
      <c r="D60" s="90" t="s">
        <v>45</v>
      </c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90" t="s">
        <v>46</v>
      </c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90" t="s">
        <v>45</v>
      </c>
      <c r="AI60" s="79"/>
      <c r="AJ60" s="79"/>
      <c r="AK60" s="79"/>
      <c r="AL60" s="79"/>
      <c r="AM60" s="90" t="s">
        <v>46</v>
      </c>
      <c r="AN60" s="79"/>
      <c r="AO60" s="79"/>
      <c r="AP60" s="77"/>
      <c r="AQ60" s="15"/>
      <c r="AR60" s="2"/>
      <c r="BE60" s="15"/>
    </row>
    <row r="61" spans="1:57">
      <c r="B61" s="10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R61" s="10"/>
    </row>
    <row r="62" spans="1:57">
      <c r="B62" s="10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R62" s="10"/>
    </row>
    <row r="63" spans="1:57">
      <c r="B63" s="10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R63" s="10"/>
    </row>
    <row r="64" spans="1:57" s="17" customFormat="1" ht="12.75">
      <c r="A64" s="15"/>
      <c r="B64" s="2"/>
      <c r="C64" s="77"/>
      <c r="D64" s="88" t="s">
        <v>47</v>
      </c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88" t="s">
        <v>48</v>
      </c>
      <c r="AI64" s="91"/>
      <c r="AJ64" s="91"/>
      <c r="AK64" s="91"/>
      <c r="AL64" s="91"/>
      <c r="AM64" s="91"/>
      <c r="AN64" s="91"/>
      <c r="AO64" s="91"/>
      <c r="AP64" s="77"/>
      <c r="AQ64" s="15"/>
      <c r="AR64" s="2"/>
      <c r="BE64" s="15"/>
    </row>
    <row r="65" spans="1:57">
      <c r="B65" s="10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R65" s="10"/>
    </row>
    <row r="66" spans="1:57">
      <c r="B66" s="10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R66" s="10"/>
    </row>
    <row r="67" spans="1:57">
      <c r="B67" s="10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R67" s="10"/>
    </row>
    <row r="68" spans="1:57">
      <c r="B68" s="10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R68" s="10"/>
    </row>
    <row r="69" spans="1:57">
      <c r="B69" s="10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R69" s="10"/>
    </row>
    <row r="70" spans="1:57">
      <c r="B70" s="10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R70" s="10"/>
    </row>
    <row r="71" spans="1:57">
      <c r="B71" s="10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R71" s="10"/>
    </row>
    <row r="72" spans="1:57">
      <c r="B72" s="10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R72" s="10"/>
    </row>
    <row r="73" spans="1:57">
      <c r="B73" s="10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R73" s="10"/>
    </row>
    <row r="74" spans="1:57">
      <c r="B74" s="10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R74" s="10"/>
    </row>
    <row r="75" spans="1:57" s="17" customFormat="1" ht="12.75">
      <c r="A75" s="15"/>
      <c r="B75" s="2"/>
      <c r="C75" s="77"/>
      <c r="D75" s="90" t="s">
        <v>45</v>
      </c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90" t="s">
        <v>46</v>
      </c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90" t="s">
        <v>45</v>
      </c>
      <c r="AI75" s="79"/>
      <c r="AJ75" s="79"/>
      <c r="AK75" s="79"/>
      <c r="AL75" s="79"/>
      <c r="AM75" s="90" t="s">
        <v>46</v>
      </c>
      <c r="AN75" s="79"/>
      <c r="AO75" s="79"/>
      <c r="AP75" s="77"/>
      <c r="AQ75" s="15"/>
      <c r="AR75" s="2"/>
      <c r="BE75" s="15"/>
    </row>
    <row r="76" spans="1:57" s="17" customFormat="1">
      <c r="A76" s="15"/>
      <c r="B76" s="2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15"/>
      <c r="AR76" s="2"/>
      <c r="BE76" s="15"/>
    </row>
    <row r="77" spans="1:57" s="17" customFormat="1" ht="6.95" customHeight="1">
      <c r="A77" s="15"/>
      <c r="B77" s="26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27"/>
      <c r="AR77" s="2"/>
      <c r="BE77" s="15"/>
    </row>
    <row r="78" spans="1:57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57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57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91" s="17" customFormat="1" ht="6.95" customHeight="1">
      <c r="A81" s="15"/>
      <c r="B81" s="28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29"/>
      <c r="AR81" s="2"/>
      <c r="BE81" s="15"/>
    </row>
    <row r="82" spans="1:91" s="17" customFormat="1" ht="24.95" customHeight="1">
      <c r="A82" s="15"/>
      <c r="B82" s="2"/>
      <c r="C82" s="70" t="s">
        <v>49</v>
      </c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15"/>
      <c r="AR82" s="2"/>
      <c r="BE82" s="15"/>
    </row>
    <row r="83" spans="1:91" s="17" customFormat="1" ht="6.95" customHeight="1">
      <c r="A83" s="15"/>
      <c r="B83" s="2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15"/>
      <c r="AR83" s="2"/>
      <c r="BE83" s="15"/>
    </row>
    <row r="84" spans="1:91" s="30" customFormat="1" ht="12" customHeight="1">
      <c r="B84" s="31"/>
      <c r="C84" s="73" t="s">
        <v>10</v>
      </c>
      <c r="D84" s="94"/>
      <c r="E84" s="94"/>
      <c r="F84" s="94"/>
      <c r="G84" s="94"/>
      <c r="H84" s="94"/>
      <c r="I84" s="94"/>
      <c r="J84" s="94"/>
      <c r="K84" s="94"/>
      <c r="L84" s="94" t="str">
        <f>K5</f>
        <v>029/2020-r</v>
      </c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R84" s="31"/>
    </row>
    <row r="85" spans="1:91" s="32" customFormat="1" ht="36.950000000000003" customHeight="1">
      <c r="B85" s="33"/>
      <c r="C85" s="96" t="s">
        <v>12</v>
      </c>
      <c r="D85" s="95"/>
      <c r="E85" s="95"/>
      <c r="F85" s="95"/>
      <c r="G85" s="95"/>
      <c r="H85" s="95"/>
      <c r="I85" s="95"/>
      <c r="J85" s="95"/>
      <c r="K85" s="95"/>
      <c r="L85" s="250" t="str">
        <f>K6</f>
        <v>OBNOVA DETSKÉHO IHRISKA PEČIANSKA - 2. etapa</v>
      </c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1"/>
      <c r="AL85" s="251"/>
      <c r="AM85" s="251"/>
      <c r="AN85" s="251"/>
      <c r="AO85" s="251"/>
      <c r="AP85" s="95"/>
      <c r="AR85" s="33"/>
    </row>
    <row r="86" spans="1:91" s="17" customFormat="1" ht="6.95" customHeight="1">
      <c r="A86" s="15"/>
      <c r="B86" s="2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15"/>
      <c r="AR86" s="2"/>
      <c r="BE86" s="15"/>
    </row>
    <row r="87" spans="1:91" s="17" customFormat="1" ht="12" customHeight="1">
      <c r="A87" s="15"/>
      <c r="B87" s="2"/>
      <c r="C87" s="73" t="s">
        <v>15</v>
      </c>
      <c r="D87" s="77"/>
      <c r="E87" s="77"/>
      <c r="F87" s="77"/>
      <c r="G87" s="77"/>
      <c r="H87" s="77"/>
      <c r="I87" s="77"/>
      <c r="J87" s="77"/>
      <c r="K87" s="77"/>
      <c r="L87" s="97" t="str">
        <f>IF(K8="","",K8)</f>
        <v>Bratislava-Petržalka</v>
      </c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3" t="s">
        <v>16</v>
      </c>
      <c r="AJ87" s="77"/>
      <c r="AK87" s="77"/>
      <c r="AL87" s="77"/>
      <c r="AM87" s="252" t="str">
        <f>IF(AN8= "","",AN8)</f>
        <v>vyplň dátum</v>
      </c>
      <c r="AN87" s="252"/>
      <c r="AO87" s="77"/>
      <c r="AP87" s="77"/>
      <c r="AQ87" s="15"/>
      <c r="AR87" s="2"/>
      <c r="BE87" s="15"/>
    </row>
    <row r="88" spans="1:91" s="17" customFormat="1" ht="6.95" customHeight="1">
      <c r="A88" s="15"/>
      <c r="B88" s="2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15"/>
      <c r="AR88" s="2"/>
      <c r="BE88" s="15"/>
    </row>
    <row r="89" spans="1:91" s="17" customFormat="1" ht="15.2" customHeight="1">
      <c r="A89" s="15"/>
      <c r="B89" s="2"/>
      <c r="C89" s="73" t="s">
        <v>17</v>
      </c>
      <c r="D89" s="77"/>
      <c r="E89" s="77"/>
      <c r="F89" s="77"/>
      <c r="G89" s="77"/>
      <c r="H89" s="77"/>
      <c r="I89" s="77"/>
      <c r="J89" s="77"/>
      <c r="K89" s="77"/>
      <c r="L89" s="94" t="str">
        <f>IF(E11= "","",E11)</f>
        <v>MČ Bratislava-Petržalka</v>
      </c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3" t="s">
        <v>21</v>
      </c>
      <c r="AJ89" s="77"/>
      <c r="AK89" s="77"/>
      <c r="AL89" s="77"/>
      <c r="AM89" s="253" t="str">
        <f>IF(E17="","",E17)</f>
        <v xml:space="preserve">Ing.arch.K. Kolčáková  </v>
      </c>
      <c r="AN89" s="254"/>
      <c r="AO89" s="254"/>
      <c r="AP89" s="254"/>
      <c r="AQ89" s="15"/>
      <c r="AR89" s="2"/>
      <c r="AS89" s="255" t="s">
        <v>50</v>
      </c>
      <c r="AT89" s="256"/>
      <c r="AU89" s="34"/>
      <c r="AV89" s="34"/>
      <c r="AW89" s="34"/>
      <c r="AX89" s="34"/>
      <c r="AY89" s="34"/>
      <c r="AZ89" s="34"/>
      <c r="BA89" s="34"/>
      <c r="BB89" s="34"/>
      <c r="BC89" s="34"/>
      <c r="BD89" s="35"/>
      <c r="BE89" s="15"/>
    </row>
    <row r="90" spans="1:91" s="17" customFormat="1" ht="25.7" customHeight="1">
      <c r="A90" s="15"/>
      <c r="B90" s="2"/>
      <c r="C90" s="73" t="s">
        <v>20</v>
      </c>
      <c r="D90" s="77"/>
      <c r="E90" s="77"/>
      <c r="F90" s="77"/>
      <c r="G90" s="77"/>
      <c r="H90" s="77"/>
      <c r="I90" s="77"/>
      <c r="J90" s="77"/>
      <c r="K90" s="77"/>
      <c r="L90" s="94" t="str">
        <f>IF(E14="","",E14)</f>
        <v xml:space="preserve"> Vyplň údaj</v>
      </c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3" t="s">
        <v>25</v>
      </c>
      <c r="AJ90" s="77"/>
      <c r="AK90" s="77"/>
      <c r="AL90" s="77"/>
      <c r="AM90" s="253" t="str">
        <f>IF(E20="","",E20)</f>
        <v xml:space="preserve">BizPartner Agency s.r.o. , Poprad </v>
      </c>
      <c r="AN90" s="254"/>
      <c r="AO90" s="254"/>
      <c r="AP90" s="254"/>
      <c r="AQ90" s="15"/>
      <c r="AR90" s="2"/>
      <c r="AS90" s="257"/>
      <c r="AT90" s="258"/>
      <c r="AU90" s="36"/>
      <c r="AV90" s="36"/>
      <c r="AW90" s="36"/>
      <c r="AX90" s="36"/>
      <c r="AY90" s="36"/>
      <c r="AZ90" s="36"/>
      <c r="BA90" s="36"/>
      <c r="BB90" s="36"/>
      <c r="BC90" s="36"/>
      <c r="BD90" s="37"/>
      <c r="BE90" s="15"/>
    </row>
    <row r="91" spans="1:91" s="17" customFormat="1" ht="10.9" customHeight="1">
      <c r="A91" s="15"/>
      <c r="B91" s="2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15"/>
      <c r="AR91" s="2"/>
      <c r="AS91" s="257"/>
      <c r="AT91" s="258"/>
      <c r="AU91" s="36"/>
      <c r="AV91" s="36"/>
      <c r="AW91" s="36"/>
      <c r="AX91" s="36"/>
      <c r="AY91" s="36"/>
      <c r="AZ91" s="36"/>
      <c r="BA91" s="36"/>
      <c r="BB91" s="36"/>
      <c r="BC91" s="36"/>
      <c r="BD91" s="37"/>
      <c r="BE91" s="15"/>
    </row>
    <row r="92" spans="1:91" s="17" customFormat="1" ht="29.25" customHeight="1">
      <c r="A92" s="15"/>
      <c r="B92" s="2"/>
      <c r="C92" s="259" t="s">
        <v>51</v>
      </c>
      <c r="D92" s="260"/>
      <c r="E92" s="260"/>
      <c r="F92" s="260"/>
      <c r="G92" s="260"/>
      <c r="H92" s="98"/>
      <c r="I92" s="261" t="s">
        <v>52</v>
      </c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3" t="s">
        <v>53</v>
      </c>
      <c r="AH92" s="260"/>
      <c r="AI92" s="260"/>
      <c r="AJ92" s="260"/>
      <c r="AK92" s="260"/>
      <c r="AL92" s="260"/>
      <c r="AM92" s="260"/>
      <c r="AN92" s="261" t="s">
        <v>54</v>
      </c>
      <c r="AO92" s="260"/>
      <c r="AP92" s="262"/>
      <c r="AQ92" s="38" t="s">
        <v>55</v>
      </c>
      <c r="AR92" s="2"/>
      <c r="AS92" s="39" t="s">
        <v>56</v>
      </c>
      <c r="AT92" s="40" t="s">
        <v>57</v>
      </c>
      <c r="AU92" s="40" t="s">
        <v>58</v>
      </c>
      <c r="AV92" s="40" t="s">
        <v>59</v>
      </c>
      <c r="AW92" s="40" t="s">
        <v>60</v>
      </c>
      <c r="AX92" s="40" t="s">
        <v>61</v>
      </c>
      <c r="AY92" s="40" t="s">
        <v>62</v>
      </c>
      <c r="AZ92" s="40" t="s">
        <v>63</v>
      </c>
      <c r="BA92" s="40" t="s">
        <v>64</v>
      </c>
      <c r="BB92" s="40" t="s">
        <v>65</v>
      </c>
      <c r="BC92" s="40" t="s">
        <v>66</v>
      </c>
      <c r="BD92" s="41" t="s">
        <v>67</v>
      </c>
      <c r="BE92" s="15"/>
    </row>
    <row r="93" spans="1:91" s="17" customFormat="1" ht="10.9" customHeight="1">
      <c r="A93" s="15"/>
      <c r="B93" s="2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15"/>
      <c r="AR93" s="2"/>
      <c r="AS93" s="42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4"/>
      <c r="BE93" s="15"/>
    </row>
    <row r="94" spans="1:91" s="45" customFormat="1" ht="32.450000000000003" customHeight="1">
      <c r="B94" s="46"/>
      <c r="C94" s="100" t="s">
        <v>68</v>
      </c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271">
        <f>AG95</f>
        <v>0</v>
      </c>
      <c r="AH94" s="271"/>
      <c r="AI94" s="271"/>
      <c r="AJ94" s="271"/>
      <c r="AK94" s="271"/>
      <c r="AL94" s="271"/>
      <c r="AM94" s="271"/>
      <c r="AN94" s="272">
        <f>AN95</f>
        <v>0</v>
      </c>
      <c r="AO94" s="272"/>
      <c r="AP94" s="272"/>
      <c r="AQ94" s="47" t="s">
        <v>1</v>
      </c>
      <c r="AR94" s="46"/>
      <c r="AS94" s="48" t="e">
        <f>ROUND(AS95+#REF!+#REF!,2)</f>
        <v>#REF!</v>
      </c>
      <c r="AT94" s="49" t="e">
        <f t="shared" ref="AT94:AT97" si="0">ROUND(SUM(AV94:AW94),2)</f>
        <v>#REF!</v>
      </c>
      <c r="AU94" s="50" t="e">
        <f>ROUND(AU95+#REF!+#REF!,5)</f>
        <v>#REF!</v>
      </c>
      <c r="AV94" s="49" t="e">
        <f>ROUND(AZ94*L29,2)</f>
        <v>#REF!</v>
      </c>
      <c r="AW94" s="49" t="e">
        <f>ROUND(BA94*L30,2)</f>
        <v>#REF!</v>
      </c>
      <c r="AX94" s="49" t="e">
        <f>ROUND(BB94*L29,2)</f>
        <v>#REF!</v>
      </c>
      <c r="AY94" s="49" t="e">
        <f>ROUND(BC94*L30,2)</f>
        <v>#REF!</v>
      </c>
      <c r="AZ94" s="49" t="e">
        <f>ROUND(AZ95+#REF!+#REF!,2)</f>
        <v>#REF!</v>
      </c>
      <c r="BA94" s="49" t="e">
        <f>ROUND(BA95+#REF!+#REF!,2)</f>
        <v>#REF!</v>
      </c>
      <c r="BB94" s="49" t="e">
        <f>ROUND(BB95+#REF!+#REF!,2)</f>
        <v>#REF!</v>
      </c>
      <c r="BC94" s="49" t="e">
        <f>ROUND(BC95+#REF!+#REF!,2)</f>
        <v>#REF!</v>
      </c>
      <c r="BD94" s="51" t="e">
        <f>ROUND(BD95+#REF!+#REF!,2)</f>
        <v>#REF!</v>
      </c>
      <c r="BS94" s="52" t="s">
        <v>69</v>
      </c>
      <c r="BT94" s="52" t="s">
        <v>70</v>
      </c>
      <c r="BU94" s="53" t="s">
        <v>71</v>
      </c>
      <c r="BV94" s="52" t="s">
        <v>72</v>
      </c>
      <c r="BW94" s="52" t="s">
        <v>4</v>
      </c>
      <c r="BX94" s="52" t="s">
        <v>73</v>
      </c>
      <c r="CL94" s="52" t="s">
        <v>1</v>
      </c>
    </row>
    <row r="95" spans="1:91" s="54" customFormat="1" ht="16.5" customHeight="1">
      <c r="B95" s="55"/>
      <c r="C95" s="102"/>
      <c r="D95" s="266" t="s">
        <v>74</v>
      </c>
      <c r="E95" s="266"/>
      <c r="F95" s="266"/>
      <c r="G95" s="266"/>
      <c r="H95" s="266"/>
      <c r="I95" s="103"/>
      <c r="J95" s="266" t="s">
        <v>75</v>
      </c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U95" s="266"/>
      <c r="V95" s="266"/>
      <c r="W95" s="266"/>
      <c r="X95" s="266"/>
      <c r="Y95" s="266"/>
      <c r="Z95" s="266"/>
      <c r="AA95" s="266"/>
      <c r="AB95" s="266"/>
      <c r="AC95" s="266"/>
      <c r="AD95" s="266"/>
      <c r="AE95" s="266"/>
      <c r="AF95" s="266"/>
      <c r="AG95" s="267">
        <f>ROUND(SUM(AG96:AG97),2)</f>
        <v>0</v>
      </c>
      <c r="AH95" s="265"/>
      <c r="AI95" s="265"/>
      <c r="AJ95" s="265"/>
      <c r="AK95" s="265"/>
      <c r="AL95" s="265"/>
      <c r="AM95" s="265"/>
      <c r="AN95" s="264">
        <f t="shared" ref="AN95:AN97" si="1">SUM(AG95,AT95)</f>
        <v>0</v>
      </c>
      <c r="AO95" s="265"/>
      <c r="AP95" s="265"/>
      <c r="AQ95" s="56" t="s">
        <v>76</v>
      </c>
      <c r="AR95" s="55"/>
      <c r="AS95" s="57">
        <f>ROUND(SUM(AS96:AS97),2)</f>
        <v>0</v>
      </c>
      <c r="AT95" s="58">
        <f t="shared" si="0"/>
        <v>0</v>
      </c>
      <c r="AU95" s="59">
        <f>ROUND(SUM(AU96:AU97),5)</f>
        <v>214.4674</v>
      </c>
      <c r="AV95" s="58">
        <f>ROUND(AZ95*L29,2)</f>
        <v>0</v>
      </c>
      <c r="AW95" s="58">
        <f>ROUND(BA95*L30,2)</f>
        <v>0</v>
      </c>
      <c r="AX95" s="58">
        <f>ROUND(BB95*L29,2)</f>
        <v>0</v>
      </c>
      <c r="AY95" s="58">
        <f>ROUND(BC95*L30,2)</f>
        <v>0</v>
      </c>
      <c r="AZ95" s="58">
        <f>ROUND(SUM(AZ96:AZ97),2)</f>
        <v>0</v>
      </c>
      <c r="BA95" s="58">
        <f>ROUND(SUM(BA96:BA97),2)</f>
        <v>0</v>
      </c>
      <c r="BB95" s="58">
        <f>ROUND(SUM(BB96:BB97),2)</f>
        <v>0</v>
      </c>
      <c r="BC95" s="58">
        <f>ROUND(SUM(BC96:BC97),2)</f>
        <v>0</v>
      </c>
      <c r="BD95" s="60">
        <f>ROUND(SUM(BD96:BD97),2)</f>
        <v>0</v>
      </c>
      <c r="BS95" s="61" t="s">
        <v>69</v>
      </c>
      <c r="BT95" s="61" t="s">
        <v>77</v>
      </c>
      <c r="BU95" s="61" t="s">
        <v>71</v>
      </c>
      <c r="BV95" s="61" t="s">
        <v>72</v>
      </c>
      <c r="BW95" s="61" t="s">
        <v>78</v>
      </c>
      <c r="BX95" s="61" t="s">
        <v>4</v>
      </c>
      <c r="CL95" s="61" t="s">
        <v>1</v>
      </c>
      <c r="CM95" s="61" t="s">
        <v>70</v>
      </c>
    </row>
    <row r="96" spans="1:91" s="30" customFormat="1" ht="23.25" customHeight="1">
      <c r="A96" s="62" t="s">
        <v>79</v>
      </c>
      <c r="B96" s="31"/>
      <c r="C96" s="104"/>
      <c r="D96" s="104"/>
      <c r="E96" s="268" t="s">
        <v>82</v>
      </c>
      <c r="F96" s="268"/>
      <c r="G96" s="268"/>
      <c r="H96" s="268"/>
      <c r="I96" s="268"/>
      <c r="J96" s="104"/>
      <c r="K96" s="268" t="s">
        <v>242</v>
      </c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9">
        <f>'SO.01.2 - SO.01.2 - Dopad...'!J32</f>
        <v>0</v>
      </c>
      <c r="AH96" s="270"/>
      <c r="AI96" s="270"/>
      <c r="AJ96" s="270"/>
      <c r="AK96" s="270"/>
      <c r="AL96" s="270"/>
      <c r="AM96" s="270"/>
      <c r="AN96" s="269">
        <f t="shared" si="1"/>
        <v>0</v>
      </c>
      <c r="AO96" s="270"/>
      <c r="AP96" s="270"/>
      <c r="AQ96" s="64" t="s">
        <v>80</v>
      </c>
      <c r="AR96" s="31"/>
      <c r="AS96" s="65">
        <v>0</v>
      </c>
      <c r="AT96" s="66">
        <f t="shared" si="0"/>
        <v>0</v>
      </c>
      <c r="AU96" s="67">
        <f>'SO.01.2 - SO.01.2 - Dopad...'!P124</f>
        <v>203.12200000000001</v>
      </c>
      <c r="AV96" s="66">
        <f>'SO.01.2 - SO.01.2 - Dopad...'!J35</f>
        <v>0</v>
      </c>
      <c r="AW96" s="66">
        <f>'SO.01.2 - SO.01.2 - Dopad...'!J36</f>
        <v>0</v>
      </c>
      <c r="AX96" s="66">
        <f>'SO.01.2 - SO.01.2 - Dopad...'!J37</f>
        <v>0</v>
      </c>
      <c r="AY96" s="66">
        <f>'SO.01.2 - SO.01.2 - Dopad...'!J38</f>
        <v>0</v>
      </c>
      <c r="AZ96" s="66">
        <f>'SO.01.2 - SO.01.2 - Dopad...'!F35</f>
        <v>0</v>
      </c>
      <c r="BA96" s="66">
        <f>'SO.01.2 - SO.01.2 - Dopad...'!F36</f>
        <v>0</v>
      </c>
      <c r="BB96" s="66">
        <f>'SO.01.2 - SO.01.2 - Dopad...'!F37</f>
        <v>0</v>
      </c>
      <c r="BC96" s="66">
        <f>'SO.01.2 - SO.01.2 - Dopad...'!F38</f>
        <v>0</v>
      </c>
      <c r="BD96" s="68">
        <f>'SO.01.2 - SO.01.2 - Dopad...'!F39</f>
        <v>0</v>
      </c>
      <c r="BT96" s="12" t="s">
        <v>81</v>
      </c>
      <c r="BV96" s="12" t="s">
        <v>72</v>
      </c>
      <c r="BW96" s="12" t="s">
        <v>83</v>
      </c>
      <c r="BX96" s="12" t="s">
        <v>78</v>
      </c>
      <c r="CL96" s="12" t="s">
        <v>1</v>
      </c>
    </row>
    <row r="97" spans="1:90" s="30" customFormat="1" ht="16.5" customHeight="1">
      <c r="A97" s="62" t="s">
        <v>79</v>
      </c>
      <c r="B97" s="31"/>
      <c r="C97" s="104"/>
      <c r="D97" s="104"/>
      <c r="E97" s="268" t="s">
        <v>84</v>
      </c>
      <c r="F97" s="268"/>
      <c r="G97" s="268"/>
      <c r="H97" s="268"/>
      <c r="I97" s="268"/>
      <c r="J97" s="104"/>
      <c r="K97" s="268" t="s">
        <v>85</v>
      </c>
      <c r="L97" s="268"/>
      <c r="M97" s="268"/>
      <c r="N97" s="268"/>
      <c r="O97" s="268"/>
      <c r="P97" s="268"/>
      <c r="Q97" s="268"/>
      <c r="R97" s="268"/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8"/>
      <c r="AG97" s="269">
        <f>'SO.01.3 - SO.01.3 - Mobil...'!J32</f>
        <v>0</v>
      </c>
      <c r="AH97" s="270"/>
      <c r="AI97" s="270"/>
      <c r="AJ97" s="270"/>
      <c r="AK97" s="270"/>
      <c r="AL97" s="270"/>
      <c r="AM97" s="270"/>
      <c r="AN97" s="269">
        <f t="shared" si="1"/>
        <v>0</v>
      </c>
      <c r="AO97" s="270"/>
      <c r="AP97" s="270"/>
      <c r="AQ97" s="64" t="s">
        <v>80</v>
      </c>
      <c r="AR97" s="31"/>
      <c r="AS97" s="65">
        <v>0</v>
      </c>
      <c r="AT97" s="66">
        <f t="shared" si="0"/>
        <v>0</v>
      </c>
      <c r="AU97" s="67">
        <f>'SO.01.3 - SO.01.3 - Mobil...'!P123</f>
        <v>11.3454</v>
      </c>
      <c r="AV97" s="66">
        <f>'SO.01.3 - SO.01.3 - Mobil...'!J35</f>
        <v>0</v>
      </c>
      <c r="AW97" s="66">
        <f>'SO.01.3 - SO.01.3 - Mobil...'!J36</f>
        <v>0</v>
      </c>
      <c r="AX97" s="66">
        <f>'SO.01.3 - SO.01.3 - Mobil...'!J37</f>
        <v>0</v>
      </c>
      <c r="AY97" s="66">
        <f>'SO.01.3 - SO.01.3 - Mobil...'!J38</f>
        <v>0</v>
      </c>
      <c r="AZ97" s="66">
        <f>'SO.01.3 - SO.01.3 - Mobil...'!F35</f>
        <v>0</v>
      </c>
      <c r="BA97" s="66">
        <f>'SO.01.3 - SO.01.3 - Mobil...'!F36</f>
        <v>0</v>
      </c>
      <c r="BB97" s="66">
        <f>'SO.01.3 - SO.01.3 - Mobil...'!F37</f>
        <v>0</v>
      </c>
      <c r="BC97" s="66">
        <f>'SO.01.3 - SO.01.3 - Mobil...'!F38</f>
        <v>0</v>
      </c>
      <c r="BD97" s="68">
        <f>'SO.01.3 - SO.01.3 - Mobil...'!F39</f>
        <v>0</v>
      </c>
      <c r="BT97" s="12" t="s">
        <v>81</v>
      </c>
      <c r="BV97" s="12" t="s">
        <v>72</v>
      </c>
      <c r="BW97" s="12" t="s">
        <v>86</v>
      </c>
      <c r="BX97" s="12" t="s">
        <v>78</v>
      </c>
      <c r="CL97" s="12" t="s">
        <v>1</v>
      </c>
    </row>
    <row r="98" spans="1:90" s="17" customFormat="1" ht="30" customHeight="1">
      <c r="A98" s="15"/>
      <c r="B98" s="2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15"/>
      <c r="AR98" s="2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90" s="17" customFormat="1" ht="6.95" customHeight="1">
      <c r="A99" s="15"/>
      <c r="B99" s="26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27"/>
      <c r="AR99" s="2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</sheetData>
  <sheetProtection password="C3F7" sheet="1" objects="1" scenarios="1" selectLockedCells="1"/>
  <mergeCells count="49">
    <mergeCell ref="AR2:BE2"/>
    <mergeCell ref="L33:P33"/>
    <mergeCell ref="W33:AE33"/>
    <mergeCell ref="AK33:AO33"/>
    <mergeCell ref="AK35:AO35"/>
    <mergeCell ref="X35:AB35"/>
    <mergeCell ref="L31:P31"/>
    <mergeCell ref="AK31:AO31"/>
    <mergeCell ref="W31:AE31"/>
    <mergeCell ref="L32:P32"/>
    <mergeCell ref="W32:AE32"/>
    <mergeCell ref="AK32:AO32"/>
    <mergeCell ref="W29:AE29"/>
    <mergeCell ref="AK29:AO29"/>
    <mergeCell ref="L29:P29"/>
    <mergeCell ref="AK30:AO30"/>
    <mergeCell ref="K5:AO5"/>
    <mergeCell ref="K6:AO6"/>
    <mergeCell ref="E23:AN23"/>
    <mergeCell ref="AK26:AO26"/>
    <mergeCell ref="AK28:AO28"/>
    <mergeCell ref="L28:P28"/>
    <mergeCell ref="W28:AE28"/>
    <mergeCell ref="E14:L15"/>
    <mergeCell ref="K97:AF97"/>
    <mergeCell ref="AN97:AP97"/>
    <mergeCell ref="AG97:AM97"/>
    <mergeCell ref="E97:I97"/>
    <mergeCell ref="W30:AE30"/>
    <mergeCell ref="L30:P30"/>
    <mergeCell ref="K96:AF96"/>
    <mergeCell ref="AG96:AM96"/>
    <mergeCell ref="E96:I96"/>
    <mergeCell ref="AN96:AP96"/>
    <mergeCell ref="AG94:AM94"/>
    <mergeCell ref="AN94:AP94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L85:AO85"/>
    <mergeCell ref="AM87:AN87"/>
    <mergeCell ref="AM89:AP89"/>
    <mergeCell ref="AS89:AT91"/>
    <mergeCell ref="AM90:AP90"/>
  </mergeCells>
  <hyperlinks>
    <hyperlink ref="A96" location="'SO.01.2 - SO.01.2 - Dopad...'!C2" display="/"/>
    <hyperlink ref="A97" location="'SO.01.3 - SO.01.3 - Mobil...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8"/>
  <sheetViews>
    <sheetView showGridLines="0" tabSelected="1" workbookViewId="0">
      <selection activeCell="I157" sqref="I157"/>
    </sheetView>
  </sheetViews>
  <sheetFormatPr defaultRowHeight="11.25"/>
  <cols>
    <col min="1" max="1" width="8.33203125" style="6" customWidth="1"/>
    <col min="2" max="2" width="1.1640625" style="6" customWidth="1"/>
    <col min="3" max="3" width="4.1640625" style="6" customWidth="1"/>
    <col min="4" max="4" width="4.33203125" style="6" customWidth="1"/>
    <col min="5" max="5" width="17.1640625" style="6" customWidth="1"/>
    <col min="6" max="6" width="50.83203125" style="6" customWidth="1"/>
    <col min="7" max="7" width="7.5" style="6" customWidth="1"/>
    <col min="8" max="8" width="14" style="6" customWidth="1"/>
    <col min="9" max="9" width="15.83203125" style="6" customWidth="1"/>
    <col min="10" max="10" width="22.33203125" style="6" customWidth="1"/>
    <col min="11" max="11" width="22.33203125" style="6" hidden="1" customWidth="1"/>
    <col min="12" max="12" width="9.33203125" style="6" customWidth="1"/>
    <col min="13" max="13" width="10.83203125" style="6" hidden="1" customWidth="1"/>
    <col min="14" max="14" width="9.33203125" style="6" hidden="1"/>
    <col min="15" max="20" width="14.1640625" style="6" hidden="1" customWidth="1"/>
    <col min="21" max="21" width="16.33203125" style="6" hidden="1" customWidth="1"/>
    <col min="22" max="22" width="12.33203125" style="6" customWidth="1"/>
    <col min="23" max="23" width="16.33203125" style="6" customWidth="1"/>
    <col min="24" max="24" width="12.33203125" style="6" customWidth="1"/>
    <col min="25" max="25" width="15" style="6" customWidth="1"/>
    <col min="26" max="26" width="11" style="6" customWidth="1"/>
    <col min="27" max="27" width="15" style="6" customWidth="1"/>
    <col min="28" max="28" width="16.33203125" style="6" customWidth="1"/>
    <col min="29" max="29" width="11" style="6" customWidth="1"/>
    <col min="30" max="30" width="15" style="6" customWidth="1"/>
    <col min="31" max="31" width="16.33203125" style="6" customWidth="1"/>
    <col min="32" max="43" width="9.33203125" style="6"/>
    <col min="44" max="65" width="9.33203125" style="6" hidden="1"/>
    <col min="66" max="16384" width="9.33203125" style="6"/>
  </cols>
  <sheetData>
    <row r="2" spans="1:46" ht="36.950000000000003" customHeight="1">
      <c r="L2" s="284" t="s">
        <v>5</v>
      </c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7" t="s">
        <v>83</v>
      </c>
    </row>
    <row r="3" spans="1:46" ht="6.95" customHeight="1">
      <c r="B3" s="8"/>
      <c r="C3" s="9"/>
      <c r="D3" s="9"/>
      <c r="E3" s="9"/>
      <c r="F3" s="9"/>
      <c r="G3" s="9"/>
      <c r="H3" s="9"/>
      <c r="I3" s="9"/>
      <c r="J3" s="9"/>
      <c r="K3" s="9"/>
      <c r="L3" s="10"/>
      <c r="AT3" s="7" t="s">
        <v>70</v>
      </c>
    </row>
    <row r="4" spans="1:46" ht="24.95" customHeight="1">
      <c r="B4" s="10"/>
      <c r="C4" s="1"/>
      <c r="D4" s="70" t="s">
        <v>87</v>
      </c>
      <c r="E4" s="1"/>
      <c r="F4" s="1"/>
      <c r="G4" s="1"/>
      <c r="H4" s="1"/>
      <c r="I4" s="1"/>
      <c r="J4" s="1"/>
      <c r="L4" s="10"/>
      <c r="M4" s="105" t="s">
        <v>9</v>
      </c>
      <c r="AT4" s="7" t="s">
        <v>3</v>
      </c>
    </row>
    <row r="5" spans="1:46" ht="6.95" customHeight="1">
      <c r="B5" s="10"/>
      <c r="C5" s="1"/>
      <c r="D5" s="1"/>
      <c r="E5" s="1"/>
      <c r="F5" s="1"/>
      <c r="G5" s="1"/>
      <c r="H5" s="1"/>
      <c r="I5" s="1"/>
      <c r="J5" s="1"/>
      <c r="L5" s="10"/>
    </row>
    <row r="6" spans="1:46" ht="12" customHeight="1">
      <c r="B6" s="10"/>
      <c r="C6" s="1"/>
      <c r="D6" s="73" t="s">
        <v>12</v>
      </c>
      <c r="E6" s="1"/>
      <c r="F6" s="1"/>
      <c r="G6" s="1"/>
      <c r="H6" s="1"/>
      <c r="I6" s="1"/>
      <c r="J6" s="1"/>
      <c r="L6" s="10"/>
    </row>
    <row r="7" spans="1:46" ht="16.5" customHeight="1">
      <c r="B7" s="10"/>
      <c r="C7" s="1"/>
      <c r="D7" s="1"/>
      <c r="E7" s="294" t="str">
        <f>'Rekapitulácia stavby'!K6</f>
        <v>OBNOVA DETSKÉHO IHRISKA PEČIANSKA - 2. etapa</v>
      </c>
      <c r="F7" s="295"/>
      <c r="G7" s="295"/>
      <c r="H7" s="295"/>
      <c r="I7" s="1"/>
      <c r="J7" s="1"/>
      <c r="L7" s="10"/>
    </row>
    <row r="8" spans="1:46" ht="12" customHeight="1">
      <c r="B8" s="10"/>
      <c r="C8" s="1"/>
      <c r="D8" s="73" t="s">
        <v>88</v>
      </c>
      <c r="E8" s="1"/>
      <c r="F8" s="1"/>
      <c r="G8" s="1"/>
      <c r="H8" s="1"/>
      <c r="I8" s="1"/>
      <c r="J8" s="1"/>
      <c r="L8" s="10"/>
    </row>
    <row r="9" spans="1:46" s="17" customFormat="1" ht="16.5" customHeight="1">
      <c r="A9" s="15"/>
      <c r="B9" s="2"/>
      <c r="C9" s="77"/>
      <c r="D9" s="77"/>
      <c r="E9" s="294" t="s">
        <v>89</v>
      </c>
      <c r="F9" s="293"/>
      <c r="G9" s="293"/>
      <c r="H9" s="293"/>
      <c r="I9" s="77"/>
      <c r="J9" s="77"/>
      <c r="K9" s="15"/>
      <c r="L9" s="23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46" s="17" customFormat="1" ht="12" customHeight="1">
      <c r="A10" s="15"/>
      <c r="B10" s="2"/>
      <c r="C10" s="77"/>
      <c r="D10" s="73" t="s">
        <v>90</v>
      </c>
      <c r="E10" s="77"/>
      <c r="F10" s="77"/>
      <c r="G10" s="77"/>
      <c r="H10" s="77"/>
      <c r="I10" s="77"/>
      <c r="J10" s="77"/>
      <c r="K10" s="15"/>
      <c r="L10" s="23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46" s="17" customFormat="1" ht="30" customHeight="1">
      <c r="A11" s="15"/>
      <c r="B11" s="2"/>
      <c r="C11" s="77"/>
      <c r="D11" s="77"/>
      <c r="E11" s="250" t="s">
        <v>249</v>
      </c>
      <c r="F11" s="293"/>
      <c r="G11" s="293"/>
      <c r="H11" s="293"/>
      <c r="I11" s="77"/>
      <c r="J11" s="77"/>
      <c r="K11" s="15"/>
      <c r="L11" s="23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46" s="17" customFormat="1">
      <c r="A12" s="15"/>
      <c r="B12" s="2"/>
      <c r="C12" s="77"/>
      <c r="D12" s="77"/>
      <c r="E12" s="77"/>
      <c r="F12" s="77"/>
      <c r="G12" s="77"/>
      <c r="H12" s="77"/>
      <c r="I12" s="77"/>
      <c r="J12" s="77"/>
      <c r="K12" s="15"/>
      <c r="L12" s="23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46" s="17" customFormat="1" ht="12" customHeight="1">
      <c r="A13" s="15"/>
      <c r="B13" s="2"/>
      <c r="C13" s="77"/>
      <c r="D13" s="73" t="s">
        <v>13</v>
      </c>
      <c r="E13" s="77"/>
      <c r="F13" s="74" t="s">
        <v>1</v>
      </c>
      <c r="G13" s="77"/>
      <c r="H13" s="77"/>
      <c r="I13" s="73" t="s">
        <v>14</v>
      </c>
      <c r="J13" s="74" t="s">
        <v>1</v>
      </c>
      <c r="K13" s="15"/>
      <c r="L13" s="23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46" s="17" customFormat="1" ht="12" customHeight="1">
      <c r="A14" s="15"/>
      <c r="B14" s="2"/>
      <c r="C14" s="77"/>
      <c r="D14" s="73" t="s">
        <v>15</v>
      </c>
      <c r="E14" s="77"/>
      <c r="F14" s="74" t="str">
        <f>'Rekapitulácia stavby'!K8</f>
        <v>Bratislava-Petržalka</v>
      </c>
      <c r="G14" s="77"/>
      <c r="H14" s="77"/>
      <c r="I14" s="73" t="s">
        <v>16</v>
      </c>
      <c r="J14" s="192" t="str">
        <f>'Rekapitulácia stavby'!AN8</f>
        <v>vyplň dátum</v>
      </c>
      <c r="K14" s="15"/>
      <c r="L14" s="23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46" s="17" customFormat="1" ht="10.9" customHeight="1">
      <c r="A15" s="15"/>
      <c r="B15" s="2"/>
      <c r="C15" s="77"/>
      <c r="D15" s="77"/>
      <c r="E15" s="77"/>
      <c r="F15" s="77"/>
      <c r="G15" s="77"/>
      <c r="H15" s="77"/>
      <c r="I15" s="77"/>
      <c r="J15" s="77"/>
      <c r="K15" s="15"/>
      <c r="L15" s="23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6" s="17" customFormat="1" ht="12" customHeight="1">
      <c r="A16" s="15"/>
      <c r="B16" s="2"/>
      <c r="C16" s="77"/>
      <c r="D16" s="73" t="s">
        <v>17</v>
      </c>
      <c r="E16" s="77"/>
      <c r="F16" s="77"/>
      <c r="G16" s="77"/>
      <c r="H16" s="77"/>
      <c r="I16" s="73" t="s">
        <v>18</v>
      </c>
      <c r="J16" s="74" t="s">
        <v>1</v>
      </c>
      <c r="K16" s="15"/>
      <c r="L16" s="23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7" customFormat="1" ht="18" customHeight="1">
      <c r="A17" s="15"/>
      <c r="B17" s="2"/>
      <c r="C17" s="77"/>
      <c r="D17" s="77"/>
      <c r="E17" s="74" t="str">
        <f>'Rekapitulácia stavby'!E11</f>
        <v>MČ Bratislava-Petržalka</v>
      </c>
      <c r="F17" s="77"/>
      <c r="G17" s="77"/>
      <c r="H17" s="77"/>
      <c r="I17" s="73" t="s">
        <v>19</v>
      </c>
      <c r="J17" s="74" t="s">
        <v>1</v>
      </c>
      <c r="K17" s="15"/>
      <c r="L17" s="23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7" customFormat="1" ht="6.95" customHeight="1">
      <c r="A18" s="15"/>
      <c r="B18" s="2"/>
      <c r="C18" s="77"/>
      <c r="D18" s="77"/>
      <c r="E18" s="77"/>
      <c r="F18" s="77"/>
      <c r="G18" s="77"/>
      <c r="H18" s="77"/>
      <c r="I18" s="77"/>
      <c r="J18" s="77"/>
      <c r="K18" s="15"/>
      <c r="L18" s="23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s="17" customFormat="1" ht="12" customHeight="1">
      <c r="A19" s="15"/>
      <c r="B19" s="2"/>
      <c r="C19" s="77"/>
      <c r="D19" s="73" t="s">
        <v>20</v>
      </c>
      <c r="E19" s="77"/>
      <c r="F19" s="77"/>
      <c r="G19" s="77"/>
      <c r="H19" s="77"/>
      <c r="I19" s="73" t="s">
        <v>18</v>
      </c>
      <c r="J19" s="74" t="str">
        <f>'Rekapitulácia stavby'!AN13</f>
        <v>Vyplň údaj</v>
      </c>
      <c r="K19" s="15"/>
      <c r="L19" s="23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17" customFormat="1" ht="18" customHeight="1">
      <c r="A20" s="15"/>
      <c r="B20" s="2"/>
      <c r="C20" s="77"/>
      <c r="D20" s="77"/>
      <c r="E20" s="276" t="str">
        <f>'Rekapitulácia stavby'!E14</f>
        <v xml:space="preserve"> Vyplň údaj</v>
      </c>
      <c r="F20" s="276"/>
      <c r="G20" s="276"/>
      <c r="H20" s="276"/>
      <c r="I20" s="73" t="s">
        <v>19</v>
      </c>
      <c r="J20" s="74" t="str">
        <f>'Rekapitulácia stavby'!AN14</f>
        <v>Vyplň údaj</v>
      </c>
      <c r="K20" s="15"/>
      <c r="L20" s="23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17" customFormat="1" ht="6.95" customHeight="1">
      <c r="A21" s="15"/>
      <c r="B21" s="2"/>
      <c r="C21" s="77"/>
      <c r="D21" s="77"/>
      <c r="E21" s="77"/>
      <c r="F21" s="77"/>
      <c r="G21" s="77"/>
      <c r="H21" s="77"/>
      <c r="I21" s="77"/>
      <c r="J21" s="77"/>
      <c r="K21" s="15"/>
      <c r="L21" s="23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s="17" customFormat="1" ht="12" customHeight="1">
      <c r="A22" s="15"/>
      <c r="B22" s="2"/>
      <c r="C22" s="77"/>
      <c r="D22" s="73" t="s">
        <v>21</v>
      </c>
      <c r="E22" s="77"/>
      <c r="F22" s="77"/>
      <c r="G22" s="77"/>
      <c r="H22" s="77"/>
      <c r="I22" s="73" t="s">
        <v>18</v>
      </c>
      <c r="J22" s="74" t="s">
        <v>1</v>
      </c>
      <c r="K22" s="15"/>
      <c r="L22" s="23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17" customFormat="1" ht="18" customHeight="1">
      <c r="A23" s="15"/>
      <c r="B23" s="2"/>
      <c r="C23" s="77"/>
      <c r="D23" s="77"/>
      <c r="E23" s="74" t="s">
        <v>22</v>
      </c>
      <c r="F23" s="77"/>
      <c r="G23" s="77"/>
      <c r="H23" s="77"/>
      <c r="I23" s="73" t="s">
        <v>19</v>
      </c>
      <c r="J23" s="74" t="s">
        <v>1</v>
      </c>
      <c r="K23" s="15"/>
      <c r="L23" s="23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s="17" customFormat="1" ht="6.95" customHeight="1">
      <c r="A24" s="15"/>
      <c r="B24" s="2"/>
      <c r="C24" s="77"/>
      <c r="D24" s="77"/>
      <c r="E24" s="77"/>
      <c r="F24" s="77"/>
      <c r="G24" s="77"/>
      <c r="H24" s="77"/>
      <c r="I24" s="77"/>
      <c r="J24" s="77"/>
      <c r="K24" s="15"/>
      <c r="L24" s="23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s="17" customFormat="1" ht="12" customHeight="1">
      <c r="A25" s="15"/>
      <c r="B25" s="2"/>
      <c r="C25" s="77"/>
      <c r="D25" s="73" t="s">
        <v>25</v>
      </c>
      <c r="E25" s="77"/>
      <c r="F25" s="77"/>
      <c r="G25" s="77"/>
      <c r="H25" s="77"/>
      <c r="I25" s="73" t="s">
        <v>18</v>
      </c>
      <c r="J25" s="74" t="s">
        <v>26</v>
      </c>
      <c r="K25" s="15"/>
      <c r="L25" s="23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s="17" customFormat="1" ht="18" customHeight="1">
      <c r="A26" s="15"/>
      <c r="B26" s="2"/>
      <c r="C26" s="77"/>
      <c r="D26" s="77"/>
      <c r="E26" s="74" t="s">
        <v>27</v>
      </c>
      <c r="F26" s="77"/>
      <c r="G26" s="77"/>
      <c r="H26" s="77"/>
      <c r="I26" s="73" t="s">
        <v>19</v>
      </c>
      <c r="J26" s="74" t="s">
        <v>28</v>
      </c>
      <c r="K26" s="15"/>
      <c r="L26" s="23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s="17" customFormat="1" ht="6.95" customHeight="1">
      <c r="A27" s="15"/>
      <c r="B27" s="2"/>
      <c r="C27" s="77"/>
      <c r="D27" s="77"/>
      <c r="E27" s="77"/>
      <c r="F27" s="77"/>
      <c r="G27" s="77"/>
      <c r="H27" s="77"/>
      <c r="I27" s="77"/>
      <c r="J27" s="77"/>
      <c r="K27" s="15"/>
      <c r="L27" s="23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s="17" customFormat="1" ht="12" customHeight="1">
      <c r="A28" s="15"/>
      <c r="B28" s="2"/>
      <c r="C28" s="77"/>
      <c r="D28" s="73" t="s">
        <v>29</v>
      </c>
      <c r="E28" s="77"/>
      <c r="F28" s="77"/>
      <c r="G28" s="77"/>
      <c r="H28" s="77"/>
      <c r="I28" s="77"/>
      <c r="J28" s="77"/>
      <c r="K28" s="15"/>
      <c r="L28" s="23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s="109" customFormat="1" ht="16.5" customHeight="1">
      <c r="A29" s="106"/>
      <c r="B29" s="107"/>
      <c r="C29" s="193"/>
      <c r="D29" s="193"/>
      <c r="E29" s="279" t="s">
        <v>1</v>
      </c>
      <c r="F29" s="279"/>
      <c r="G29" s="279"/>
      <c r="H29" s="279"/>
      <c r="I29" s="193"/>
      <c r="J29" s="193"/>
      <c r="K29" s="106"/>
      <c r="L29" s="108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</row>
    <row r="30" spans="1:31" s="17" customFormat="1" ht="6.95" customHeight="1">
      <c r="A30" s="15"/>
      <c r="B30" s="2"/>
      <c r="C30" s="77"/>
      <c r="D30" s="77"/>
      <c r="E30" s="77"/>
      <c r="F30" s="77"/>
      <c r="G30" s="77"/>
      <c r="H30" s="77"/>
      <c r="I30" s="77"/>
      <c r="J30" s="77"/>
      <c r="K30" s="15"/>
      <c r="L30" s="23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s="17" customFormat="1" ht="6.95" customHeight="1">
      <c r="A31" s="15"/>
      <c r="B31" s="2"/>
      <c r="C31" s="77"/>
      <c r="D31" s="99"/>
      <c r="E31" s="99"/>
      <c r="F31" s="99"/>
      <c r="G31" s="99"/>
      <c r="H31" s="99"/>
      <c r="I31" s="99"/>
      <c r="J31" s="99"/>
      <c r="K31" s="43"/>
      <c r="L31" s="23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17" customFormat="1" ht="25.35" customHeight="1">
      <c r="A32" s="15"/>
      <c r="B32" s="2"/>
      <c r="C32" s="77"/>
      <c r="D32" s="194" t="s">
        <v>30</v>
      </c>
      <c r="E32" s="77"/>
      <c r="F32" s="77"/>
      <c r="G32" s="77"/>
      <c r="H32" s="77"/>
      <c r="I32" s="77"/>
      <c r="J32" s="195">
        <f>ROUND(J124, 2)</f>
        <v>0</v>
      </c>
      <c r="K32" s="15"/>
      <c r="L32" s="23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17" customFormat="1" ht="6.95" customHeight="1">
      <c r="A33" s="15"/>
      <c r="B33" s="2"/>
      <c r="C33" s="77"/>
      <c r="D33" s="99"/>
      <c r="E33" s="99"/>
      <c r="F33" s="99"/>
      <c r="G33" s="99"/>
      <c r="H33" s="99"/>
      <c r="I33" s="99"/>
      <c r="J33" s="99"/>
      <c r="K33" s="43"/>
      <c r="L33" s="23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7" customFormat="1" ht="14.45" customHeight="1">
      <c r="A34" s="15"/>
      <c r="B34" s="2"/>
      <c r="C34" s="77"/>
      <c r="D34" s="77"/>
      <c r="E34" s="77"/>
      <c r="F34" s="196" t="s">
        <v>32</v>
      </c>
      <c r="G34" s="77"/>
      <c r="H34" s="77"/>
      <c r="I34" s="196" t="s">
        <v>31</v>
      </c>
      <c r="J34" s="196" t="s">
        <v>33</v>
      </c>
      <c r="K34" s="15"/>
      <c r="L34" s="23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17" customFormat="1" ht="14.45" customHeight="1">
      <c r="A35" s="15"/>
      <c r="B35" s="2"/>
      <c r="C35" s="77"/>
      <c r="D35" s="197" t="s">
        <v>34</v>
      </c>
      <c r="E35" s="82" t="s">
        <v>35</v>
      </c>
      <c r="F35" s="198">
        <f>ROUND((SUM(BE124:BE160)),  2)</f>
        <v>0</v>
      </c>
      <c r="G35" s="199"/>
      <c r="H35" s="199"/>
      <c r="I35" s="200">
        <v>0.2</v>
      </c>
      <c r="J35" s="198">
        <f>ROUND(((SUM(BE124:BE160))*I35),  2)</f>
        <v>0</v>
      </c>
      <c r="K35" s="15"/>
      <c r="L35" s="23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s="17" customFormat="1" ht="14.45" customHeight="1">
      <c r="A36" s="15"/>
      <c r="B36" s="2"/>
      <c r="C36" s="77"/>
      <c r="D36" s="77"/>
      <c r="E36" s="82" t="s">
        <v>36</v>
      </c>
      <c r="F36" s="201">
        <f>ROUND((SUM(BF124:BF160)),  2)</f>
        <v>0</v>
      </c>
      <c r="G36" s="77"/>
      <c r="H36" s="77"/>
      <c r="I36" s="202">
        <v>0.2</v>
      </c>
      <c r="J36" s="201">
        <f>ROUND(((SUM(BF124:BF160))*I36),  2)</f>
        <v>0</v>
      </c>
      <c r="K36" s="15"/>
      <c r="L36" s="23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17" customFormat="1" ht="14.45" hidden="1" customHeight="1">
      <c r="A37" s="15"/>
      <c r="B37" s="2"/>
      <c r="C37" s="77"/>
      <c r="D37" s="77"/>
      <c r="E37" s="73" t="s">
        <v>37</v>
      </c>
      <c r="F37" s="201">
        <f>ROUND((SUM(BG124:BG160)),  2)</f>
        <v>0</v>
      </c>
      <c r="G37" s="77"/>
      <c r="H37" s="77"/>
      <c r="I37" s="202">
        <v>0.2</v>
      </c>
      <c r="J37" s="201">
        <f>0</f>
        <v>0</v>
      </c>
      <c r="K37" s="15"/>
      <c r="L37" s="23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17" customFormat="1" ht="14.45" hidden="1" customHeight="1">
      <c r="A38" s="15"/>
      <c r="B38" s="2"/>
      <c r="C38" s="77"/>
      <c r="D38" s="77"/>
      <c r="E38" s="73" t="s">
        <v>38</v>
      </c>
      <c r="F38" s="201">
        <f>ROUND((SUM(BH124:BH160)),  2)</f>
        <v>0</v>
      </c>
      <c r="G38" s="77"/>
      <c r="H38" s="77"/>
      <c r="I38" s="202">
        <v>0.2</v>
      </c>
      <c r="J38" s="201">
        <f>0</f>
        <v>0</v>
      </c>
      <c r="K38" s="15"/>
      <c r="L38" s="23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17" customFormat="1" ht="14.45" hidden="1" customHeight="1">
      <c r="A39" s="15"/>
      <c r="B39" s="2"/>
      <c r="C39" s="77"/>
      <c r="D39" s="77"/>
      <c r="E39" s="82" t="s">
        <v>39</v>
      </c>
      <c r="F39" s="198">
        <f>ROUND((SUM(BI124:BI160)),  2)</f>
        <v>0</v>
      </c>
      <c r="G39" s="199"/>
      <c r="H39" s="199"/>
      <c r="I39" s="200">
        <v>0</v>
      </c>
      <c r="J39" s="198">
        <f>0</f>
        <v>0</v>
      </c>
      <c r="K39" s="15"/>
      <c r="L39" s="23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17" customFormat="1" ht="6.95" customHeight="1">
      <c r="A40" s="15"/>
      <c r="B40" s="2"/>
      <c r="C40" s="77"/>
      <c r="D40" s="77"/>
      <c r="E40" s="77"/>
      <c r="F40" s="77"/>
      <c r="G40" s="77"/>
      <c r="H40" s="77"/>
      <c r="I40" s="77"/>
      <c r="J40" s="77"/>
      <c r="K40" s="15"/>
      <c r="L40" s="23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s="17" customFormat="1" ht="25.35" customHeight="1">
      <c r="A41" s="15"/>
      <c r="B41" s="2"/>
      <c r="C41" s="203"/>
      <c r="D41" s="204" t="s">
        <v>40</v>
      </c>
      <c r="E41" s="98"/>
      <c r="F41" s="98"/>
      <c r="G41" s="205" t="s">
        <v>41</v>
      </c>
      <c r="H41" s="206" t="s">
        <v>42</v>
      </c>
      <c r="I41" s="98"/>
      <c r="J41" s="207">
        <f>SUM(J32:J39)</f>
        <v>0</v>
      </c>
      <c r="K41" s="111"/>
      <c r="L41" s="23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s="17" customFormat="1" ht="14.45" customHeight="1">
      <c r="A42" s="15"/>
      <c r="B42" s="2"/>
      <c r="C42" s="77"/>
      <c r="D42" s="77"/>
      <c r="E42" s="77"/>
      <c r="F42" s="77"/>
      <c r="G42" s="77"/>
      <c r="H42" s="77"/>
      <c r="I42" s="77"/>
      <c r="J42" s="77"/>
      <c r="K42" s="15"/>
      <c r="L42" s="23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ht="14.45" customHeight="1">
      <c r="B43" s="10"/>
      <c r="C43" s="1"/>
      <c r="D43" s="1"/>
      <c r="E43" s="1"/>
      <c r="F43" s="1"/>
      <c r="G43" s="1"/>
      <c r="H43" s="1"/>
      <c r="I43" s="1"/>
      <c r="J43" s="1"/>
      <c r="L43" s="10"/>
    </row>
    <row r="44" spans="1:31" ht="14.45" customHeight="1">
      <c r="B44" s="10"/>
      <c r="C44" s="1"/>
      <c r="D44" s="1"/>
      <c r="E44" s="1"/>
      <c r="F44" s="1"/>
      <c r="G44" s="1"/>
      <c r="H44" s="1"/>
      <c r="I44" s="1"/>
      <c r="J44" s="1"/>
      <c r="L44" s="10"/>
    </row>
    <row r="45" spans="1:31" ht="14.45" customHeight="1">
      <c r="B45" s="10"/>
      <c r="C45" s="1"/>
      <c r="D45" s="1"/>
      <c r="E45" s="1"/>
      <c r="F45" s="1"/>
      <c r="G45" s="1"/>
      <c r="H45" s="1"/>
      <c r="I45" s="1"/>
      <c r="J45" s="1"/>
      <c r="L45" s="10"/>
    </row>
    <row r="46" spans="1:31" ht="14.45" customHeight="1">
      <c r="B46" s="10"/>
      <c r="C46" s="1"/>
      <c r="D46" s="1"/>
      <c r="E46" s="1"/>
      <c r="F46" s="1"/>
      <c r="G46" s="1"/>
      <c r="H46" s="1"/>
      <c r="I46" s="1"/>
      <c r="J46" s="1"/>
      <c r="L46" s="10"/>
    </row>
    <row r="47" spans="1:31" ht="14.45" customHeight="1">
      <c r="B47" s="10"/>
      <c r="C47" s="1"/>
      <c r="D47" s="1"/>
      <c r="E47" s="1"/>
      <c r="F47" s="1"/>
      <c r="G47" s="1"/>
      <c r="H47" s="1"/>
      <c r="I47" s="1"/>
      <c r="J47" s="1"/>
      <c r="L47" s="10"/>
    </row>
    <row r="48" spans="1:31" ht="14.45" customHeight="1">
      <c r="B48" s="10"/>
      <c r="C48" s="1"/>
      <c r="D48" s="1"/>
      <c r="E48" s="1"/>
      <c r="F48" s="1"/>
      <c r="G48" s="1"/>
      <c r="H48" s="1"/>
      <c r="I48" s="1"/>
      <c r="J48" s="1"/>
      <c r="L48" s="10"/>
    </row>
    <row r="49" spans="1:31" ht="14.45" customHeight="1">
      <c r="B49" s="10"/>
      <c r="C49" s="1"/>
      <c r="D49" s="1"/>
      <c r="E49" s="1"/>
      <c r="F49" s="1"/>
      <c r="G49" s="1"/>
      <c r="H49" s="1"/>
      <c r="I49" s="1"/>
      <c r="J49" s="1"/>
      <c r="L49" s="10"/>
    </row>
    <row r="50" spans="1:31" s="17" customFormat="1" ht="14.45" customHeight="1">
      <c r="B50" s="23"/>
      <c r="C50" s="80"/>
      <c r="D50" s="88" t="s">
        <v>43</v>
      </c>
      <c r="E50" s="89"/>
      <c r="F50" s="89"/>
      <c r="G50" s="88" t="s">
        <v>44</v>
      </c>
      <c r="H50" s="89"/>
      <c r="I50" s="89"/>
      <c r="J50" s="89"/>
      <c r="K50" s="24"/>
      <c r="L50" s="23"/>
    </row>
    <row r="51" spans="1:31">
      <c r="B51" s="10"/>
      <c r="C51" s="1"/>
      <c r="D51" s="1"/>
      <c r="E51" s="1"/>
      <c r="F51" s="1"/>
      <c r="G51" s="1"/>
      <c r="H51" s="1"/>
      <c r="I51" s="1"/>
      <c r="J51" s="1"/>
      <c r="L51" s="10"/>
    </row>
    <row r="52" spans="1:31">
      <c r="B52" s="10"/>
      <c r="C52" s="1"/>
      <c r="D52" s="1"/>
      <c r="E52" s="1"/>
      <c r="F52" s="1"/>
      <c r="G52" s="1"/>
      <c r="H52" s="1"/>
      <c r="I52" s="1"/>
      <c r="J52" s="1"/>
      <c r="L52" s="10"/>
    </row>
    <row r="53" spans="1:31">
      <c r="B53" s="10"/>
      <c r="C53" s="1"/>
      <c r="D53" s="1"/>
      <c r="E53" s="1"/>
      <c r="F53" s="1"/>
      <c r="G53" s="1"/>
      <c r="H53" s="1"/>
      <c r="I53" s="1"/>
      <c r="J53" s="1"/>
      <c r="L53" s="10"/>
    </row>
    <row r="54" spans="1:31">
      <c r="B54" s="10"/>
      <c r="C54" s="1"/>
      <c r="D54" s="1"/>
      <c r="E54" s="1"/>
      <c r="F54" s="1"/>
      <c r="G54" s="1"/>
      <c r="H54" s="1"/>
      <c r="I54" s="1"/>
      <c r="J54" s="1"/>
      <c r="L54" s="10"/>
    </row>
    <row r="55" spans="1:31">
      <c r="B55" s="10"/>
      <c r="C55" s="1"/>
      <c r="D55" s="1"/>
      <c r="E55" s="1"/>
      <c r="F55" s="1"/>
      <c r="G55" s="1"/>
      <c r="H55" s="1"/>
      <c r="I55" s="1"/>
      <c r="J55" s="1"/>
      <c r="L55" s="10"/>
    </row>
    <row r="56" spans="1:31">
      <c r="B56" s="10"/>
      <c r="C56" s="1"/>
      <c r="D56" s="1"/>
      <c r="E56" s="1"/>
      <c r="F56" s="1"/>
      <c r="G56" s="1"/>
      <c r="H56" s="1"/>
      <c r="I56" s="1"/>
      <c r="J56" s="1"/>
      <c r="L56" s="10"/>
    </row>
    <row r="57" spans="1:31">
      <c r="B57" s="10"/>
      <c r="C57" s="1"/>
      <c r="D57" s="1"/>
      <c r="E57" s="1"/>
      <c r="F57" s="1"/>
      <c r="G57" s="1"/>
      <c r="H57" s="1"/>
      <c r="I57" s="1"/>
      <c r="J57" s="1"/>
      <c r="L57" s="10"/>
    </row>
    <row r="58" spans="1:31">
      <c r="B58" s="10"/>
      <c r="C58" s="1"/>
      <c r="D58" s="1"/>
      <c r="E58" s="1"/>
      <c r="F58" s="1"/>
      <c r="G58" s="1"/>
      <c r="H58" s="1"/>
      <c r="I58" s="1"/>
      <c r="J58" s="1"/>
      <c r="L58" s="10"/>
    </row>
    <row r="59" spans="1:31">
      <c r="B59" s="10"/>
      <c r="C59" s="1"/>
      <c r="D59" s="1"/>
      <c r="E59" s="1"/>
      <c r="F59" s="1"/>
      <c r="G59" s="1"/>
      <c r="H59" s="1"/>
      <c r="I59" s="1"/>
      <c r="J59" s="1"/>
      <c r="L59" s="10"/>
    </row>
    <row r="60" spans="1:31">
      <c r="B60" s="10"/>
      <c r="C60" s="1"/>
      <c r="D60" s="1"/>
      <c r="E60" s="1"/>
      <c r="F60" s="1"/>
      <c r="G60" s="1"/>
      <c r="H60" s="1"/>
      <c r="I60" s="1"/>
      <c r="J60" s="1"/>
      <c r="L60" s="10"/>
    </row>
    <row r="61" spans="1:31" s="17" customFormat="1" ht="12.75">
      <c r="A61" s="15"/>
      <c r="B61" s="2"/>
      <c r="C61" s="77"/>
      <c r="D61" s="90" t="s">
        <v>45</v>
      </c>
      <c r="E61" s="79"/>
      <c r="F61" s="208" t="s">
        <v>46</v>
      </c>
      <c r="G61" s="90" t="s">
        <v>45</v>
      </c>
      <c r="H61" s="79"/>
      <c r="I61" s="79"/>
      <c r="J61" s="209" t="s">
        <v>46</v>
      </c>
      <c r="K61" s="16"/>
      <c r="L61" s="23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>
      <c r="B62" s="10"/>
      <c r="C62" s="1"/>
      <c r="D62" s="1"/>
      <c r="E62" s="1"/>
      <c r="F62" s="1"/>
      <c r="G62" s="1"/>
      <c r="H62" s="1"/>
      <c r="I62" s="1"/>
      <c r="J62" s="1"/>
      <c r="L62" s="10"/>
    </row>
    <row r="63" spans="1:31">
      <c r="B63" s="10"/>
      <c r="C63" s="1"/>
      <c r="D63" s="1"/>
      <c r="E63" s="1"/>
      <c r="F63" s="1"/>
      <c r="G63" s="1"/>
      <c r="H63" s="1"/>
      <c r="I63" s="1"/>
      <c r="J63" s="1"/>
      <c r="L63" s="10"/>
    </row>
    <row r="64" spans="1:31">
      <c r="B64" s="10"/>
      <c r="C64" s="1"/>
      <c r="D64" s="1"/>
      <c r="E64" s="1"/>
      <c r="F64" s="1"/>
      <c r="G64" s="1"/>
      <c r="H64" s="1"/>
      <c r="I64" s="1"/>
      <c r="J64" s="1"/>
      <c r="L64" s="10"/>
    </row>
    <row r="65" spans="1:31" s="17" customFormat="1" ht="12.75">
      <c r="A65" s="15"/>
      <c r="B65" s="2"/>
      <c r="C65" s="77"/>
      <c r="D65" s="88" t="s">
        <v>47</v>
      </c>
      <c r="E65" s="91"/>
      <c r="F65" s="91"/>
      <c r="G65" s="88" t="s">
        <v>48</v>
      </c>
      <c r="H65" s="91"/>
      <c r="I65" s="91"/>
      <c r="J65" s="91"/>
      <c r="K65" s="25"/>
      <c r="L65" s="23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>
      <c r="B66" s="10"/>
      <c r="C66" s="1"/>
      <c r="D66" s="1"/>
      <c r="E66" s="1"/>
      <c r="F66" s="1"/>
      <c r="G66" s="1"/>
      <c r="H66" s="1"/>
      <c r="I66" s="1"/>
      <c r="J66" s="1"/>
      <c r="L66" s="10"/>
    </row>
    <row r="67" spans="1:31">
      <c r="B67" s="10"/>
      <c r="C67" s="1"/>
      <c r="D67" s="1"/>
      <c r="E67" s="1"/>
      <c r="F67" s="1"/>
      <c r="G67" s="1"/>
      <c r="H67" s="1"/>
      <c r="I67" s="1"/>
      <c r="J67" s="1"/>
      <c r="L67" s="10"/>
    </row>
    <row r="68" spans="1:31">
      <c r="B68" s="10"/>
      <c r="C68" s="1"/>
      <c r="D68" s="1"/>
      <c r="E68" s="1"/>
      <c r="F68" s="1"/>
      <c r="G68" s="1"/>
      <c r="H68" s="1"/>
      <c r="I68" s="1"/>
      <c r="J68" s="1"/>
      <c r="L68" s="10"/>
    </row>
    <row r="69" spans="1:31">
      <c r="B69" s="10"/>
      <c r="C69" s="1"/>
      <c r="D69" s="1"/>
      <c r="E69" s="1"/>
      <c r="F69" s="1"/>
      <c r="G69" s="1"/>
      <c r="H69" s="1"/>
      <c r="I69" s="1"/>
      <c r="J69" s="1"/>
      <c r="L69" s="10"/>
    </row>
    <row r="70" spans="1:31">
      <c r="B70" s="10"/>
      <c r="C70" s="1"/>
      <c r="D70" s="1"/>
      <c r="E70" s="1"/>
      <c r="F70" s="1"/>
      <c r="G70" s="1"/>
      <c r="H70" s="1"/>
      <c r="I70" s="1"/>
      <c r="J70" s="1"/>
      <c r="L70" s="10"/>
    </row>
    <row r="71" spans="1:31">
      <c r="B71" s="10"/>
      <c r="C71" s="1"/>
      <c r="D71" s="1"/>
      <c r="E71" s="1"/>
      <c r="F71" s="1"/>
      <c r="G71" s="1"/>
      <c r="H71" s="1"/>
      <c r="I71" s="1"/>
      <c r="J71" s="1"/>
      <c r="L71" s="10"/>
    </row>
    <row r="72" spans="1:31">
      <c r="B72" s="10"/>
      <c r="C72" s="1"/>
      <c r="D72" s="1"/>
      <c r="E72" s="1"/>
      <c r="F72" s="1"/>
      <c r="G72" s="1"/>
      <c r="H72" s="1"/>
      <c r="I72" s="1"/>
      <c r="J72" s="1"/>
      <c r="L72" s="10"/>
    </row>
    <row r="73" spans="1:31">
      <c r="B73" s="10"/>
      <c r="C73" s="1"/>
      <c r="D73" s="1"/>
      <c r="E73" s="1"/>
      <c r="F73" s="1"/>
      <c r="G73" s="1"/>
      <c r="H73" s="1"/>
      <c r="I73" s="1"/>
      <c r="J73" s="1"/>
      <c r="L73" s="10"/>
    </row>
    <row r="74" spans="1:31">
      <c r="B74" s="10"/>
      <c r="C74" s="1"/>
      <c r="D74" s="1"/>
      <c r="E74" s="1"/>
      <c r="F74" s="1"/>
      <c r="G74" s="1"/>
      <c r="H74" s="1"/>
      <c r="I74" s="1"/>
      <c r="J74" s="1"/>
      <c r="L74" s="10"/>
    </row>
    <row r="75" spans="1:31">
      <c r="B75" s="10"/>
      <c r="C75" s="1"/>
      <c r="D75" s="1"/>
      <c r="E75" s="1"/>
      <c r="F75" s="1"/>
      <c r="G75" s="1"/>
      <c r="H75" s="1"/>
      <c r="I75" s="1"/>
      <c r="J75" s="1"/>
      <c r="L75" s="10"/>
    </row>
    <row r="76" spans="1:31" s="17" customFormat="1" ht="12.75">
      <c r="A76" s="15"/>
      <c r="B76" s="2"/>
      <c r="C76" s="77"/>
      <c r="D76" s="90" t="s">
        <v>45</v>
      </c>
      <c r="E76" s="79"/>
      <c r="F76" s="208" t="s">
        <v>46</v>
      </c>
      <c r="G76" s="90" t="s">
        <v>45</v>
      </c>
      <c r="H76" s="79"/>
      <c r="I76" s="79"/>
      <c r="J76" s="209" t="s">
        <v>46</v>
      </c>
      <c r="K76" s="16"/>
      <c r="L76" s="23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s="17" customFormat="1" ht="14.45" customHeight="1">
      <c r="A77" s="15"/>
      <c r="B77" s="26"/>
      <c r="C77" s="92"/>
      <c r="D77" s="92"/>
      <c r="E77" s="92"/>
      <c r="F77" s="92"/>
      <c r="G77" s="92"/>
      <c r="H77" s="92"/>
      <c r="I77" s="92"/>
      <c r="J77" s="92"/>
      <c r="K77" s="27"/>
      <c r="L77" s="23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>
      <c r="C78" s="1"/>
      <c r="D78" s="1"/>
      <c r="E78" s="1"/>
      <c r="F78" s="1"/>
      <c r="G78" s="1"/>
      <c r="H78" s="1"/>
      <c r="I78" s="1"/>
      <c r="J78" s="1"/>
    </row>
    <row r="79" spans="1:31">
      <c r="C79" s="1"/>
      <c r="D79" s="1"/>
      <c r="E79" s="1"/>
      <c r="F79" s="1"/>
      <c r="G79" s="1"/>
      <c r="H79" s="1"/>
      <c r="I79" s="1"/>
      <c r="J79" s="1"/>
    </row>
    <row r="80" spans="1:31">
      <c r="C80" s="1"/>
      <c r="D80" s="1"/>
      <c r="E80" s="1"/>
      <c r="F80" s="1"/>
      <c r="G80" s="1"/>
      <c r="H80" s="1"/>
      <c r="I80" s="1"/>
      <c r="J80" s="1"/>
    </row>
    <row r="81" spans="1:31" s="17" customFormat="1" ht="6.95" customHeight="1">
      <c r="A81" s="15"/>
      <c r="B81" s="28"/>
      <c r="C81" s="93"/>
      <c r="D81" s="93"/>
      <c r="E81" s="93"/>
      <c r="F81" s="93"/>
      <c r="G81" s="93"/>
      <c r="H81" s="93"/>
      <c r="I81" s="93"/>
      <c r="J81" s="93"/>
      <c r="K81" s="29"/>
      <c r="L81" s="23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s="17" customFormat="1" ht="24.95" customHeight="1">
      <c r="A82" s="15"/>
      <c r="B82" s="2"/>
      <c r="C82" s="70" t="s">
        <v>91</v>
      </c>
      <c r="D82" s="77"/>
      <c r="E82" s="77"/>
      <c r="F82" s="77"/>
      <c r="G82" s="77"/>
      <c r="H82" s="77"/>
      <c r="I82" s="77"/>
      <c r="J82" s="77"/>
      <c r="K82" s="15"/>
      <c r="L82" s="23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s="17" customFormat="1" ht="6.95" customHeight="1">
      <c r="A83" s="15"/>
      <c r="B83" s="2"/>
      <c r="C83" s="77"/>
      <c r="D83" s="77"/>
      <c r="E83" s="77"/>
      <c r="F83" s="77"/>
      <c r="G83" s="77"/>
      <c r="H83" s="77"/>
      <c r="I83" s="77"/>
      <c r="J83" s="77"/>
      <c r="K83" s="15"/>
      <c r="L83" s="23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s="17" customFormat="1" ht="12" customHeight="1">
      <c r="A84" s="15"/>
      <c r="B84" s="2"/>
      <c r="C84" s="73" t="s">
        <v>12</v>
      </c>
      <c r="D84" s="77"/>
      <c r="E84" s="77"/>
      <c r="F84" s="77"/>
      <c r="G84" s="77"/>
      <c r="H84" s="77"/>
      <c r="I84" s="77"/>
      <c r="J84" s="77"/>
      <c r="K84" s="15"/>
      <c r="L84" s="23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s="17" customFormat="1" ht="16.5" customHeight="1">
      <c r="A85" s="15"/>
      <c r="B85" s="2"/>
      <c r="C85" s="77"/>
      <c r="D85" s="77"/>
      <c r="E85" s="294" t="str">
        <f>E7</f>
        <v>OBNOVA DETSKÉHO IHRISKA PEČIANSKA - 2. etapa</v>
      </c>
      <c r="F85" s="295"/>
      <c r="G85" s="295"/>
      <c r="H85" s="295"/>
      <c r="I85" s="77"/>
      <c r="J85" s="77"/>
      <c r="K85" s="15"/>
      <c r="L85" s="23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2" customHeight="1">
      <c r="B86" s="10"/>
      <c r="C86" s="73" t="s">
        <v>88</v>
      </c>
      <c r="D86" s="1"/>
      <c r="E86" s="1"/>
      <c r="F86" s="1"/>
      <c r="G86" s="1"/>
      <c r="H86" s="1"/>
      <c r="I86" s="1"/>
      <c r="J86" s="1"/>
      <c r="L86" s="10"/>
    </row>
    <row r="87" spans="1:31" s="17" customFormat="1" ht="16.5" customHeight="1">
      <c r="A87" s="15"/>
      <c r="B87" s="2"/>
      <c r="C87" s="77"/>
      <c r="D87" s="77"/>
      <c r="E87" s="294" t="s">
        <v>89</v>
      </c>
      <c r="F87" s="293"/>
      <c r="G87" s="293"/>
      <c r="H87" s="293"/>
      <c r="I87" s="77"/>
      <c r="J87" s="77"/>
      <c r="K87" s="15"/>
      <c r="L87" s="23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s="17" customFormat="1" ht="12" customHeight="1">
      <c r="A88" s="15"/>
      <c r="B88" s="2"/>
      <c r="C88" s="73" t="s">
        <v>90</v>
      </c>
      <c r="D88" s="77"/>
      <c r="E88" s="77"/>
      <c r="F88" s="77"/>
      <c r="G88" s="77"/>
      <c r="H88" s="77"/>
      <c r="I88" s="77"/>
      <c r="J88" s="77"/>
      <c r="K88" s="15"/>
      <c r="L88" s="23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s="17" customFormat="1" ht="30" customHeight="1">
      <c r="A89" s="15"/>
      <c r="B89" s="2"/>
      <c r="C89" s="77"/>
      <c r="D89" s="77"/>
      <c r="E89" s="250" t="str">
        <f>E11</f>
        <v xml:space="preserve">SO.01.2 - SO.01.2 - Hracie prvky  ihriska </v>
      </c>
      <c r="F89" s="293"/>
      <c r="G89" s="293"/>
      <c r="H89" s="293"/>
      <c r="I89" s="77"/>
      <c r="J89" s="77"/>
      <c r="K89" s="15"/>
      <c r="L89" s="23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s="17" customFormat="1" ht="6.95" customHeight="1">
      <c r="A90" s="15"/>
      <c r="B90" s="2"/>
      <c r="C90" s="77"/>
      <c r="D90" s="77"/>
      <c r="E90" s="77"/>
      <c r="F90" s="77"/>
      <c r="G90" s="77"/>
      <c r="H90" s="77"/>
      <c r="I90" s="77"/>
      <c r="J90" s="77"/>
      <c r="K90" s="15"/>
      <c r="L90" s="23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s="17" customFormat="1" ht="12" customHeight="1">
      <c r="A91" s="15"/>
      <c r="B91" s="2"/>
      <c r="C91" s="73" t="s">
        <v>15</v>
      </c>
      <c r="D91" s="77"/>
      <c r="E91" s="77"/>
      <c r="F91" s="74" t="str">
        <f>F14</f>
        <v>Bratislava-Petržalka</v>
      </c>
      <c r="G91" s="77"/>
      <c r="H91" s="77"/>
      <c r="I91" s="73" t="s">
        <v>16</v>
      </c>
      <c r="J91" s="192" t="str">
        <f>IF(J14="","",J14)</f>
        <v>vyplň dátum</v>
      </c>
      <c r="K91" s="15"/>
      <c r="L91" s="23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s="17" customFormat="1" ht="6.95" customHeight="1">
      <c r="A92" s="15"/>
      <c r="B92" s="2"/>
      <c r="C92" s="77"/>
      <c r="D92" s="77"/>
      <c r="E92" s="77"/>
      <c r="F92" s="77"/>
      <c r="G92" s="77"/>
      <c r="H92" s="77"/>
      <c r="I92" s="77"/>
      <c r="J92" s="77"/>
      <c r="K92" s="15"/>
      <c r="L92" s="23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s="17" customFormat="1" ht="15.2" customHeight="1">
      <c r="A93" s="15"/>
      <c r="B93" s="2"/>
      <c r="C93" s="73" t="s">
        <v>17</v>
      </c>
      <c r="D93" s="77"/>
      <c r="E93" s="77"/>
      <c r="F93" s="74" t="str">
        <f>E17</f>
        <v>MČ Bratislava-Petržalka</v>
      </c>
      <c r="G93" s="77"/>
      <c r="H93" s="77"/>
      <c r="I93" s="73" t="s">
        <v>21</v>
      </c>
      <c r="J93" s="210" t="str">
        <f>E23</f>
        <v xml:space="preserve">Ing.arch.K. Kolčáková  </v>
      </c>
      <c r="K93" s="15"/>
      <c r="L93" s="23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s="17" customFormat="1" ht="25.7" customHeight="1">
      <c r="A94" s="15"/>
      <c r="B94" s="2"/>
      <c r="C94" s="73" t="s">
        <v>20</v>
      </c>
      <c r="D94" s="77"/>
      <c r="E94" s="77"/>
      <c r="F94" s="74" t="str">
        <f>IF(E20="","",E20)</f>
        <v xml:space="preserve"> Vyplň údaj</v>
      </c>
      <c r="G94" s="77"/>
      <c r="H94" s="77"/>
      <c r="I94" s="73" t="s">
        <v>25</v>
      </c>
      <c r="J94" s="210" t="str">
        <f>E26</f>
        <v xml:space="preserve">BizPartner Agency s.r.o. , Poprad </v>
      </c>
      <c r="K94" s="15"/>
      <c r="L94" s="23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s="17" customFormat="1" ht="10.35" customHeight="1">
      <c r="A95" s="15"/>
      <c r="B95" s="2"/>
      <c r="C95" s="77"/>
      <c r="D95" s="77"/>
      <c r="E95" s="77"/>
      <c r="F95" s="77"/>
      <c r="G95" s="77"/>
      <c r="H95" s="77"/>
      <c r="I95" s="77"/>
      <c r="J95" s="77"/>
      <c r="K95" s="15"/>
      <c r="L95" s="23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s="17" customFormat="1" ht="29.25" customHeight="1">
      <c r="A96" s="15"/>
      <c r="B96" s="2"/>
      <c r="C96" s="211" t="s">
        <v>92</v>
      </c>
      <c r="D96" s="203"/>
      <c r="E96" s="203"/>
      <c r="F96" s="203"/>
      <c r="G96" s="203"/>
      <c r="H96" s="203"/>
      <c r="I96" s="203"/>
      <c r="J96" s="212" t="s">
        <v>93</v>
      </c>
      <c r="K96" s="110"/>
      <c r="L96" s="23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47" s="17" customFormat="1" ht="10.35" customHeight="1">
      <c r="A97" s="15"/>
      <c r="B97" s="2"/>
      <c r="C97" s="77"/>
      <c r="D97" s="77"/>
      <c r="E97" s="77"/>
      <c r="F97" s="77"/>
      <c r="G97" s="77"/>
      <c r="H97" s="77"/>
      <c r="I97" s="77"/>
      <c r="J97" s="77"/>
      <c r="K97" s="15"/>
      <c r="L97" s="23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47" s="17" customFormat="1" ht="22.9" customHeight="1">
      <c r="A98" s="15"/>
      <c r="B98" s="2"/>
      <c r="C98" s="213" t="s">
        <v>94</v>
      </c>
      <c r="D98" s="77"/>
      <c r="E98" s="77"/>
      <c r="F98" s="77"/>
      <c r="G98" s="77"/>
      <c r="H98" s="77"/>
      <c r="I98" s="77"/>
      <c r="J98" s="195">
        <f>J124</f>
        <v>0</v>
      </c>
      <c r="K98" s="15"/>
      <c r="L98" s="23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U98" s="7" t="s">
        <v>95</v>
      </c>
    </row>
    <row r="99" spans="1:47" s="112" customFormat="1" ht="24.95" customHeight="1">
      <c r="B99" s="113"/>
      <c r="C99" s="214"/>
      <c r="D99" s="215" t="s">
        <v>96</v>
      </c>
      <c r="E99" s="216"/>
      <c r="F99" s="216"/>
      <c r="G99" s="216"/>
      <c r="H99" s="216"/>
      <c r="I99" s="216"/>
      <c r="J99" s="217">
        <f>J125</f>
        <v>0</v>
      </c>
      <c r="L99" s="113"/>
    </row>
    <row r="100" spans="1:47" s="63" customFormat="1" ht="19.899999999999999" customHeight="1">
      <c r="B100" s="114"/>
      <c r="C100" s="104"/>
      <c r="D100" s="218" t="s">
        <v>137</v>
      </c>
      <c r="E100" s="219"/>
      <c r="F100" s="219"/>
      <c r="G100" s="219"/>
      <c r="H100" s="219"/>
      <c r="I100" s="219"/>
      <c r="J100" s="220">
        <f>J126</f>
        <v>0</v>
      </c>
      <c r="L100" s="114"/>
    </row>
    <row r="101" spans="1:47" s="63" customFormat="1" ht="19.899999999999999" customHeight="1">
      <c r="B101" s="114"/>
      <c r="C101" s="104"/>
      <c r="D101" s="218" t="s">
        <v>97</v>
      </c>
      <c r="E101" s="219"/>
      <c r="F101" s="219"/>
      <c r="G101" s="219"/>
      <c r="H101" s="219"/>
      <c r="I101" s="219"/>
      <c r="J101" s="220">
        <f>J144</f>
        <v>0</v>
      </c>
      <c r="L101" s="114"/>
    </row>
    <row r="102" spans="1:47" s="63" customFormat="1" ht="19.899999999999999" customHeight="1">
      <c r="B102" s="114"/>
      <c r="C102" s="104"/>
      <c r="D102" s="218" t="s">
        <v>138</v>
      </c>
      <c r="E102" s="219"/>
      <c r="F102" s="219"/>
      <c r="G102" s="219"/>
      <c r="H102" s="219"/>
      <c r="I102" s="219"/>
      <c r="J102" s="220">
        <f>J159</f>
        <v>0</v>
      </c>
      <c r="L102" s="114"/>
    </row>
    <row r="103" spans="1:47" s="17" customFormat="1" ht="21.75" customHeight="1">
      <c r="A103" s="15"/>
      <c r="B103" s="2"/>
      <c r="C103" s="77"/>
      <c r="D103" s="77"/>
      <c r="E103" s="77"/>
      <c r="F103" s="77"/>
      <c r="G103" s="77"/>
      <c r="H103" s="77"/>
      <c r="I103" s="77"/>
      <c r="J103" s="77"/>
      <c r="K103" s="15"/>
      <c r="L103" s="23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:47" s="17" customFormat="1" ht="6.95" customHeight="1">
      <c r="A104" s="15"/>
      <c r="B104" s="26"/>
      <c r="C104" s="92"/>
      <c r="D104" s="92"/>
      <c r="E104" s="92"/>
      <c r="F104" s="92"/>
      <c r="G104" s="92"/>
      <c r="H104" s="92"/>
      <c r="I104" s="92"/>
      <c r="J104" s="92"/>
      <c r="K104" s="27"/>
      <c r="L104" s="23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47">
      <c r="C105" s="1"/>
      <c r="D105" s="1"/>
      <c r="E105" s="1"/>
      <c r="F105" s="1"/>
      <c r="G105" s="1"/>
      <c r="H105" s="1"/>
      <c r="I105" s="1"/>
      <c r="J105" s="1"/>
    </row>
    <row r="106" spans="1:47">
      <c r="C106" s="1"/>
      <c r="D106" s="1"/>
      <c r="E106" s="1"/>
      <c r="F106" s="1"/>
      <c r="G106" s="1"/>
      <c r="H106" s="1"/>
      <c r="I106" s="1"/>
      <c r="J106" s="1"/>
    </row>
    <row r="107" spans="1:47">
      <c r="C107" s="1"/>
      <c r="D107" s="1"/>
      <c r="E107" s="1"/>
      <c r="F107" s="1"/>
      <c r="G107" s="1"/>
      <c r="H107" s="1"/>
      <c r="I107" s="1"/>
      <c r="J107" s="1"/>
    </row>
    <row r="108" spans="1:47" s="17" customFormat="1" ht="6.95" customHeight="1">
      <c r="A108" s="15"/>
      <c r="B108" s="28"/>
      <c r="C108" s="93"/>
      <c r="D108" s="93"/>
      <c r="E108" s="93"/>
      <c r="F108" s="93"/>
      <c r="G108" s="93"/>
      <c r="H108" s="93"/>
      <c r="I108" s="93"/>
      <c r="J108" s="93"/>
      <c r="K108" s="29"/>
      <c r="L108" s="23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47" s="17" customFormat="1" ht="24.95" customHeight="1">
      <c r="A109" s="15"/>
      <c r="B109" s="2"/>
      <c r="C109" s="70" t="s">
        <v>98</v>
      </c>
      <c r="D109" s="77"/>
      <c r="E109" s="77"/>
      <c r="F109" s="77"/>
      <c r="G109" s="77"/>
      <c r="H109" s="77"/>
      <c r="I109" s="77"/>
      <c r="J109" s="77"/>
      <c r="K109" s="15"/>
      <c r="L109" s="23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47" s="17" customFormat="1" ht="6.95" customHeight="1">
      <c r="A110" s="15"/>
      <c r="B110" s="2"/>
      <c r="C110" s="77"/>
      <c r="D110" s="77"/>
      <c r="E110" s="77"/>
      <c r="F110" s="77"/>
      <c r="G110" s="77"/>
      <c r="H110" s="77"/>
      <c r="I110" s="77"/>
      <c r="J110" s="77"/>
      <c r="K110" s="15"/>
      <c r="L110" s="23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47" s="17" customFormat="1" ht="12" customHeight="1">
      <c r="A111" s="15"/>
      <c r="B111" s="2"/>
      <c r="C111" s="73" t="s">
        <v>12</v>
      </c>
      <c r="D111" s="77"/>
      <c r="E111" s="77"/>
      <c r="F111" s="77"/>
      <c r="G111" s="77"/>
      <c r="H111" s="77"/>
      <c r="I111" s="77"/>
      <c r="J111" s="77"/>
      <c r="K111" s="15"/>
      <c r="L111" s="23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47" s="17" customFormat="1" ht="16.5" customHeight="1">
      <c r="A112" s="15"/>
      <c r="B112" s="2"/>
      <c r="C112" s="77"/>
      <c r="D112" s="77"/>
      <c r="E112" s="294" t="str">
        <f>E7</f>
        <v>OBNOVA DETSKÉHO IHRISKA PEČIANSKA - 2. etapa</v>
      </c>
      <c r="F112" s="295"/>
      <c r="G112" s="295"/>
      <c r="H112" s="295"/>
      <c r="I112" s="77"/>
      <c r="J112" s="77"/>
      <c r="K112" s="15"/>
      <c r="L112" s="23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 spans="1:65" ht="12" customHeight="1">
      <c r="B113" s="10"/>
      <c r="C113" s="73" t="s">
        <v>88</v>
      </c>
      <c r="D113" s="1"/>
      <c r="E113" s="1"/>
      <c r="F113" s="1"/>
      <c r="G113" s="1"/>
      <c r="H113" s="1"/>
      <c r="I113" s="1"/>
      <c r="J113" s="1"/>
      <c r="L113" s="10"/>
    </row>
    <row r="114" spans="1:65" s="17" customFormat="1" ht="16.5" customHeight="1">
      <c r="A114" s="15"/>
      <c r="B114" s="2"/>
      <c r="C114" s="77"/>
      <c r="D114" s="77"/>
      <c r="E114" s="294" t="s">
        <v>89</v>
      </c>
      <c r="F114" s="293"/>
      <c r="G114" s="293"/>
      <c r="H114" s="293"/>
      <c r="I114" s="77"/>
      <c r="J114" s="77"/>
      <c r="K114" s="15"/>
      <c r="L114" s="23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65" s="17" customFormat="1" ht="12" customHeight="1">
      <c r="A115" s="15"/>
      <c r="B115" s="2"/>
      <c r="C115" s="73" t="s">
        <v>90</v>
      </c>
      <c r="D115" s="77"/>
      <c r="E115" s="77"/>
      <c r="F115" s="77"/>
      <c r="G115" s="77"/>
      <c r="H115" s="77"/>
      <c r="I115" s="77"/>
      <c r="J115" s="77"/>
      <c r="K115" s="15"/>
      <c r="L115" s="23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65" s="17" customFormat="1" ht="30" customHeight="1">
      <c r="A116" s="15"/>
      <c r="B116" s="2"/>
      <c r="C116" s="77"/>
      <c r="D116" s="77"/>
      <c r="E116" s="250" t="str">
        <f>E11</f>
        <v xml:space="preserve">SO.01.2 - SO.01.2 - Hracie prvky  ihriska </v>
      </c>
      <c r="F116" s="293"/>
      <c r="G116" s="293"/>
      <c r="H116" s="293"/>
      <c r="I116" s="77"/>
      <c r="J116" s="77"/>
      <c r="K116" s="15"/>
      <c r="L116" s="23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65" s="17" customFormat="1" ht="6.95" customHeight="1">
      <c r="A117" s="15"/>
      <c r="B117" s="2"/>
      <c r="C117" s="77"/>
      <c r="D117" s="77"/>
      <c r="E117" s="77"/>
      <c r="F117" s="77"/>
      <c r="G117" s="77"/>
      <c r="H117" s="77"/>
      <c r="I117" s="77"/>
      <c r="J117" s="77"/>
      <c r="K117" s="15"/>
      <c r="L117" s="23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65" s="17" customFormat="1" ht="12" customHeight="1">
      <c r="A118" s="15"/>
      <c r="B118" s="2"/>
      <c r="C118" s="73" t="s">
        <v>15</v>
      </c>
      <c r="D118" s="77"/>
      <c r="E118" s="77"/>
      <c r="F118" s="74" t="str">
        <f>F14</f>
        <v>Bratislava-Petržalka</v>
      </c>
      <c r="G118" s="77"/>
      <c r="H118" s="77"/>
      <c r="I118" s="73" t="s">
        <v>16</v>
      </c>
      <c r="J118" s="192" t="str">
        <f>IF(J14="","",J14)</f>
        <v>vyplň dátum</v>
      </c>
      <c r="K118" s="15"/>
      <c r="L118" s="23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65" s="17" customFormat="1" ht="6.95" customHeight="1">
      <c r="A119" s="15"/>
      <c r="B119" s="2"/>
      <c r="C119" s="77"/>
      <c r="D119" s="77"/>
      <c r="E119" s="77"/>
      <c r="F119" s="77"/>
      <c r="G119" s="77"/>
      <c r="H119" s="77"/>
      <c r="I119" s="77"/>
      <c r="J119" s="77"/>
      <c r="K119" s="15"/>
      <c r="L119" s="23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65" s="17" customFormat="1" ht="15.2" customHeight="1">
      <c r="A120" s="15"/>
      <c r="B120" s="2"/>
      <c r="C120" s="73" t="s">
        <v>17</v>
      </c>
      <c r="D120" s="77"/>
      <c r="E120" s="77"/>
      <c r="F120" s="74" t="str">
        <f>E17</f>
        <v>MČ Bratislava-Petržalka</v>
      </c>
      <c r="G120" s="77"/>
      <c r="H120" s="77"/>
      <c r="I120" s="73" t="s">
        <v>21</v>
      </c>
      <c r="J120" s="210" t="str">
        <f>E23</f>
        <v xml:space="preserve">Ing.arch.K. Kolčáková  </v>
      </c>
      <c r="K120" s="15"/>
      <c r="L120" s="23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65" s="17" customFormat="1" ht="25.7" customHeight="1">
      <c r="A121" s="15"/>
      <c r="B121" s="2"/>
      <c r="C121" s="73" t="s">
        <v>20</v>
      </c>
      <c r="D121" s="77"/>
      <c r="E121" s="77"/>
      <c r="F121" s="74" t="str">
        <f>IF(E20="","",E20)</f>
        <v xml:space="preserve"> Vyplň údaj</v>
      </c>
      <c r="G121" s="77"/>
      <c r="H121" s="77"/>
      <c r="I121" s="73" t="s">
        <v>25</v>
      </c>
      <c r="J121" s="210" t="str">
        <f>E26</f>
        <v xml:space="preserve">BizPartner Agency s.r.o. , Poprad </v>
      </c>
      <c r="K121" s="15"/>
      <c r="L121" s="23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65" s="17" customFormat="1" ht="10.35" customHeight="1">
      <c r="A122" s="15"/>
      <c r="B122" s="2"/>
      <c r="C122" s="77"/>
      <c r="D122" s="77"/>
      <c r="E122" s="77"/>
      <c r="F122" s="77"/>
      <c r="G122" s="77"/>
      <c r="H122" s="77"/>
      <c r="I122" s="77"/>
      <c r="J122" s="77"/>
      <c r="K122" s="15"/>
      <c r="L122" s="23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 spans="1:65" s="119" customFormat="1" ht="29.25" customHeight="1">
      <c r="A123" s="115"/>
      <c r="B123" s="116"/>
      <c r="C123" s="221" t="s">
        <v>99</v>
      </c>
      <c r="D123" s="222" t="s">
        <v>55</v>
      </c>
      <c r="E123" s="222" t="s">
        <v>51</v>
      </c>
      <c r="F123" s="222" t="s">
        <v>52</v>
      </c>
      <c r="G123" s="222" t="s">
        <v>100</v>
      </c>
      <c r="H123" s="222" t="s">
        <v>101</v>
      </c>
      <c r="I123" s="222" t="s">
        <v>102</v>
      </c>
      <c r="J123" s="223" t="s">
        <v>93</v>
      </c>
      <c r="K123" s="117" t="s">
        <v>103</v>
      </c>
      <c r="L123" s="118"/>
      <c r="M123" s="39" t="s">
        <v>1</v>
      </c>
      <c r="N123" s="40" t="s">
        <v>34</v>
      </c>
      <c r="O123" s="40" t="s">
        <v>104</v>
      </c>
      <c r="P123" s="40" t="s">
        <v>105</v>
      </c>
      <c r="Q123" s="40" t="s">
        <v>106</v>
      </c>
      <c r="R123" s="40" t="s">
        <v>107</v>
      </c>
      <c r="S123" s="40" t="s">
        <v>108</v>
      </c>
      <c r="T123" s="41" t="s">
        <v>109</v>
      </c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</row>
    <row r="124" spans="1:65" s="17" customFormat="1" ht="22.9" customHeight="1">
      <c r="A124" s="15"/>
      <c r="B124" s="2"/>
      <c r="C124" s="100" t="s">
        <v>94</v>
      </c>
      <c r="D124" s="77"/>
      <c r="E124" s="77"/>
      <c r="F124" s="77"/>
      <c r="G124" s="77"/>
      <c r="H124" s="77"/>
      <c r="I124" s="77"/>
      <c r="J124" s="224">
        <f>J125</f>
        <v>0</v>
      </c>
      <c r="K124" s="15"/>
      <c r="L124" s="2"/>
      <c r="M124" s="42"/>
      <c r="N124" s="34"/>
      <c r="O124" s="43"/>
      <c r="P124" s="120">
        <f>P125</f>
        <v>203.12200000000001</v>
      </c>
      <c r="Q124" s="43"/>
      <c r="R124" s="120">
        <f>R125</f>
        <v>9.8717599999999983</v>
      </c>
      <c r="S124" s="43"/>
      <c r="T124" s="121">
        <f>T125</f>
        <v>0</v>
      </c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7" t="s">
        <v>69</v>
      </c>
      <c r="AU124" s="7" t="s">
        <v>95</v>
      </c>
      <c r="BK124" s="122">
        <f>BK125</f>
        <v>0</v>
      </c>
    </row>
    <row r="125" spans="1:65" s="123" customFormat="1" ht="25.9" customHeight="1">
      <c r="B125" s="124"/>
      <c r="C125" s="189"/>
      <c r="D125" s="190" t="s">
        <v>69</v>
      </c>
      <c r="E125" s="164" t="s">
        <v>110</v>
      </c>
      <c r="F125" s="164" t="s">
        <v>111</v>
      </c>
      <c r="G125" s="189"/>
      <c r="H125" s="189"/>
      <c r="I125" s="189"/>
      <c r="J125" s="165">
        <v>0</v>
      </c>
      <c r="L125" s="124"/>
      <c r="M125" s="126"/>
      <c r="N125" s="127"/>
      <c r="O125" s="127"/>
      <c r="P125" s="128">
        <f>P126+P144+P159</f>
        <v>203.12200000000001</v>
      </c>
      <c r="Q125" s="127"/>
      <c r="R125" s="128">
        <f>R126+R144+R159</f>
        <v>9.8717599999999983</v>
      </c>
      <c r="S125" s="127"/>
      <c r="T125" s="129">
        <f>T126+T144+T159</f>
        <v>0</v>
      </c>
      <c r="AR125" s="125" t="s">
        <v>77</v>
      </c>
      <c r="AT125" s="130" t="s">
        <v>69</v>
      </c>
      <c r="AU125" s="130" t="s">
        <v>70</v>
      </c>
      <c r="AY125" s="125" t="s">
        <v>112</v>
      </c>
      <c r="BK125" s="131">
        <f>BK126+BK144+BK159</f>
        <v>0</v>
      </c>
    </row>
    <row r="126" spans="1:65" s="123" customFormat="1" ht="22.9" customHeight="1">
      <c r="B126" s="124"/>
      <c r="C126" s="225"/>
      <c r="D126" s="226" t="s">
        <v>69</v>
      </c>
      <c r="E126" s="227" t="s">
        <v>119</v>
      </c>
      <c r="F126" s="227" t="s">
        <v>139</v>
      </c>
      <c r="G126" s="225"/>
      <c r="H126" s="225"/>
      <c r="I126" s="225"/>
      <c r="J126" s="228">
        <f>BK126</f>
        <v>0</v>
      </c>
      <c r="L126" s="124"/>
      <c r="M126" s="126"/>
      <c r="N126" s="127"/>
      <c r="O126" s="127"/>
      <c r="P126" s="128">
        <f>SUM(P127:P143)</f>
        <v>1.9E-2</v>
      </c>
      <c r="Q126" s="127"/>
      <c r="R126" s="128">
        <f>SUM(R127:R143)</f>
        <v>6.1850000000000002E-2</v>
      </c>
      <c r="S126" s="127"/>
      <c r="T126" s="129">
        <f>SUM(T127:T143)</f>
        <v>0</v>
      </c>
      <c r="AR126" s="125" t="s">
        <v>77</v>
      </c>
      <c r="AT126" s="130" t="s">
        <v>69</v>
      </c>
      <c r="AU126" s="130" t="s">
        <v>77</v>
      </c>
      <c r="AY126" s="125" t="s">
        <v>112</v>
      </c>
      <c r="BK126" s="131">
        <f>SUM(BK127:BK143)</f>
        <v>0</v>
      </c>
    </row>
    <row r="127" spans="1:65" s="17" customFormat="1" ht="24.2" customHeight="1">
      <c r="A127" s="15"/>
      <c r="B127" s="2"/>
      <c r="C127" s="229" t="s">
        <v>77</v>
      </c>
      <c r="D127" s="229" t="s">
        <v>113</v>
      </c>
      <c r="E127" s="230" t="s">
        <v>140</v>
      </c>
      <c r="F127" s="231" t="s">
        <v>141</v>
      </c>
      <c r="G127" s="232" t="s">
        <v>114</v>
      </c>
      <c r="H127" s="233">
        <v>1</v>
      </c>
      <c r="I127" s="233"/>
      <c r="J127" s="233">
        <f>ROUND(I127*H127,3)</f>
        <v>0</v>
      </c>
      <c r="K127" s="3"/>
      <c r="L127" s="2"/>
      <c r="M127" s="132" t="s">
        <v>1</v>
      </c>
      <c r="N127" s="133" t="s">
        <v>36</v>
      </c>
      <c r="O127" s="134">
        <v>1.9E-2</v>
      </c>
      <c r="P127" s="134">
        <f>O127*H127</f>
        <v>1.9E-2</v>
      </c>
      <c r="Q127" s="134">
        <v>6.1850000000000002E-2</v>
      </c>
      <c r="R127" s="134">
        <f>Q127*H127</f>
        <v>6.1850000000000002E-2</v>
      </c>
      <c r="S127" s="134">
        <v>0</v>
      </c>
      <c r="T127" s="135">
        <f>S127*H127</f>
        <v>0</v>
      </c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R127" s="136" t="s">
        <v>115</v>
      </c>
      <c r="AT127" s="136" t="s">
        <v>113</v>
      </c>
      <c r="AU127" s="136" t="s">
        <v>81</v>
      </c>
      <c r="AY127" s="7" t="s">
        <v>112</v>
      </c>
      <c r="BE127" s="137">
        <f>IF(N127="základná",J127,0)</f>
        <v>0</v>
      </c>
      <c r="BF127" s="137">
        <f>IF(N127="znížená",J127,0)</f>
        <v>0</v>
      </c>
      <c r="BG127" s="137">
        <f>IF(N127="zákl. prenesená",J127,0)</f>
        <v>0</v>
      </c>
      <c r="BH127" s="137">
        <f>IF(N127="zníž. prenesená",J127,0)</f>
        <v>0</v>
      </c>
      <c r="BI127" s="137">
        <f>IF(N127="nulová",J127,0)</f>
        <v>0</v>
      </c>
      <c r="BJ127" s="7" t="s">
        <v>81</v>
      </c>
      <c r="BK127" s="138">
        <f>ROUND(I127*H127,3)</f>
        <v>0</v>
      </c>
      <c r="BL127" s="7" t="s">
        <v>115</v>
      </c>
      <c r="BM127" s="136" t="s">
        <v>142</v>
      </c>
    </row>
    <row r="128" spans="1:65" s="139" customFormat="1">
      <c r="B128" s="140"/>
      <c r="C128" s="234"/>
      <c r="D128" s="235" t="s">
        <v>116</v>
      </c>
      <c r="E128" s="236" t="s">
        <v>1</v>
      </c>
      <c r="F128" s="237" t="s">
        <v>143</v>
      </c>
      <c r="G128" s="234"/>
      <c r="H128" s="236" t="s">
        <v>1</v>
      </c>
      <c r="I128" s="234"/>
      <c r="J128" s="234"/>
      <c r="L128" s="140"/>
      <c r="M128" s="142"/>
      <c r="N128" s="143"/>
      <c r="O128" s="143"/>
      <c r="P128" s="143"/>
      <c r="Q128" s="143"/>
      <c r="R128" s="143"/>
      <c r="S128" s="143"/>
      <c r="T128" s="144"/>
      <c r="AT128" s="141" t="s">
        <v>116</v>
      </c>
      <c r="AU128" s="141" t="s">
        <v>81</v>
      </c>
      <c r="AV128" s="139" t="s">
        <v>77</v>
      </c>
      <c r="AW128" s="139" t="s">
        <v>23</v>
      </c>
      <c r="AX128" s="139" t="s">
        <v>70</v>
      </c>
      <c r="AY128" s="141" t="s">
        <v>112</v>
      </c>
    </row>
    <row r="129" spans="1:65" s="145" customFormat="1">
      <c r="B129" s="146"/>
      <c r="C129" s="238"/>
      <c r="D129" s="235" t="s">
        <v>116</v>
      </c>
      <c r="E129" s="239" t="s">
        <v>1</v>
      </c>
      <c r="F129" s="240" t="s">
        <v>144</v>
      </c>
      <c r="G129" s="238"/>
      <c r="H129" s="241">
        <v>0</v>
      </c>
      <c r="I129" s="238"/>
      <c r="J129" s="238"/>
      <c r="L129" s="146"/>
      <c r="M129" s="148"/>
      <c r="N129" s="149"/>
      <c r="O129" s="149"/>
      <c r="P129" s="149"/>
      <c r="Q129" s="149"/>
      <c r="R129" s="149"/>
      <c r="S129" s="149"/>
      <c r="T129" s="150"/>
      <c r="AT129" s="147" t="s">
        <v>116</v>
      </c>
      <c r="AU129" s="147" t="s">
        <v>81</v>
      </c>
      <c r="AV129" s="145" t="s">
        <v>81</v>
      </c>
      <c r="AW129" s="145" t="s">
        <v>23</v>
      </c>
      <c r="AX129" s="145" t="s">
        <v>70</v>
      </c>
      <c r="AY129" s="147" t="s">
        <v>112</v>
      </c>
    </row>
    <row r="130" spans="1:65" s="145" customFormat="1">
      <c r="B130" s="146"/>
      <c r="C130" s="238"/>
      <c r="D130" s="235" t="s">
        <v>116</v>
      </c>
      <c r="E130" s="239" t="s">
        <v>1</v>
      </c>
      <c r="F130" s="240" t="s">
        <v>145</v>
      </c>
      <c r="G130" s="238"/>
      <c r="H130" s="241">
        <v>0</v>
      </c>
      <c r="I130" s="238"/>
      <c r="J130" s="238"/>
      <c r="L130" s="146"/>
      <c r="M130" s="148"/>
      <c r="N130" s="149"/>
      <c r="O130" s="149"/>
      <c r="P130" s="149"/>
      <c r="Q130" s="149"/>
      <c r="R130" s="149"/>
      <c r="S130" s="149"/>
      <c r="T130" s="150"/>
      <c r="AT130" s="147" t="s">
        <v>116</v>
      </c>
      <c r="AU130" s="147" t="s">
        <v>81</v>
      </c>
      <c r="AV130" s="145" t="s">
        <v>81</v>
      </c>
      <c r="AW130" s="145" t="s">
        <v>23</v>
      </c>
      <c r="AX130" s="145" t="s">
        <v>70</v>
      </c>
      <c r="AY130" s="147" t="s">
        <v>112</v>
      </c>
    </row>
    <row r="131" spans="1:65" s="151" customFormat="1">
      <c r="B131" s="152"/>
      <c r="C131" s="242"/>
      <c r="D131" s="235" t="s">
        <v>116</v>
      </c>
      <c r="E131" s="243" t="s">
        <v>1</v>
      </c>
      <c r="F131" s="244" t="s">
        <v>117</v>
      </c>
      <c r="G131" s="242"/>
      <c r="H131" s="245">
        <v>0</v>
      </c>
      <c r="I131" s="242"/>
      <c r="J131" s="242"/>
      <c r="L131" s="152"/>
      <c r="M131" s="154"/>
      <c r="N131" s="155"/>
      <c r="O131" s="155"/>
      <c r="P131" s="155"/>
      <c r="Q131" s="155"/>
      <c r="R131" s="155"/>
      <c r="S131" s="155"/>
      <c r="T131" s="156"/>
      <c r="AT131" s="153" t="s">
        <v>116</v>
      </c>
      <c r="AU131" s="153" t="s">
        <v>81</v>
      </c>
      <c r="AV131" s="151" t="s">
        <v>115</v>
      </c>
      <c r="AW131" s="151" t="s">
        <v>23</v>
      </c>
      <c r="AX131" s="151" t="s">
        <v>77</v>
      </c>
      <c r="AY131" s="153" t="s">
        <v>112</v>
      </c>
    </row>
    <row r="132" spans="1:65" s="17" customFormat="1" ht="33" customHeight="1">
      <c r="A132" s="15"/>
      <c r="B132" s="2"/>
      <c r="C132" s="229" t="s">
        <v>81</v>
      </c>
      <c r="D132" s="229" t="s">
        <v>113</v>
      </c>
      <c r="E132" s="230" t="s">
        <v>146</v>
      </c>
      <c r="F132" s="231" t="s">
        <v>147</v>
      </c>
      <c r="G132" s="232" t="s">
        <v>114</v>
      </c>
      <c r="H132" s="233">
        <v>0</v>
      </c>
      <c r="I132" s="233"/>
      <c r="J132" s="233">
        <f>ROUND(I132*H132,3)</f>
        <v>0</v>
      </c>
      <c r="K132" s="3"/>
      <c r="L132" s="2"/>
      <c r="M132" s="132" t="s">
        <v>1</v>
      </c>
      <c r="N132" s="133" t="s">
        <v>36</v>
      </c>
      <c r="O132" s="134">
        <v>2.4E-2</v>
      </c>
      <c r="P132" s="134">
        <f>O132*H132</f>
        <v>0</v>
      </c>
      <c r="Q132" s="134">
        <v>0.33445999999999998</v>
      </c>
      <c r="R132" s="134">
        <f>Q132*H132</f>
        <v>0</v>
      </c>
      <c r="S132" s="134">
        <v>0</v>
      </c>
      <c r="T132" s="135">
        <f>S132*H132</f>
        <v>0</v>
      </c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R132" s="136" t="s">
        <v>115</v>
      </c>
      <c r="AT132" s="136" t="s">
        <v>113</v>
      </c>
      <c r="AU132" s="136" t="s">
        <v>81</v>
      </c>
      <c r="AY132" s="7" t="s">
        <v>112</v>
      </c>
      <c r="BE132" s="137">
        <f>IF(N132="základná",J132,0)</f>
        <v>0</v>
      </c>
      <c r="BF132" s="137">
        <f>IF(N132="znížená",J132,0)</f>
        <v>0</v>
      </c>
      <c r="BG132" s="137">
        <f>IF(N132="zákl. prenesená",J132,0)</f>
        <v>0</v>
      </c>
      <c r="BH132" s="137">
        <f>IF(N132="zníž. prenesená",J132,0)</f>
        <v>0</v>
      </c>
      <c r="BI132" s="137">
        <f>IF(N132="nulová",J132,0)</f>
        <v>0</v>
      </c>
      <c r="BJ132" s="7" t="s">
        <v>81</v>
      </c>
      <c r="BK132" s="138">
        <f>ROUND(I132*H132,3)</f>
        <v>0</v>
      </c>
      <c r="BL132" s="7" t="s">
        <v>115</v>
      </c>
      <c r="BM132" s="136" t="s">
        <v>148</v>
      </c>
    </row>
    <row r="133" spans="1:65" s="139" customFormat="1">
      <c r="B133" s="140"/>
      <c r="C133" s="234"/>
      <c r="D133" s="235" t="s">
        <v>116</v>
      </c>
      <c r="E133" s="236" t="s">
        <v>1</v>
      </c>
      <c r="F133" s="237" t="s">
        <v>143</v>
      </c>
      <c r="G133" s="234"/>
      <c r="H133" s="236" t="s">
        <v>1</v>
      </c>
      <c r="I133" s="234"/>
      <c r="J133" s="234"/>
      <c r="L133" s="140"/>
      <c r="M133" s="142"/>
      <c r="N133" s="143"/>
      <c r="O133" s="143"/>
      <c r="P133" s="143"/>
      <c r="Q133" s="143"/>
      <c r="R133" s="143"/>
      <c r="S133" s="143"/>
      <c r="T133" s="144"/>
      <c r="AT133" s="141" t="s">
        <v>116</v>
      </c>
      <c r="AU133" s="141" t="s">
        <v>81</v>
      </c>
      <c r="AV133" s="139" t="s">
        <v>77</v>
      </c>
      <c r="AW133" s="139" t="s">
        <v>23</v>
      </c>
      <c r="AX133" s="139" t="s">
        <v>70</v>
      </c>
      <c r="AY133" s="141" t="s">
        <v>112</v>
      </c>
    </row>
    <row r="134" spans="1:65" s="145" customFormat="1">
      <c r="B134" s="146"/>
      <c r="C134" s="238"/>
      <c r="D134" s="235" t="s">
        <v>116</v>
      </c>
      <c r="E134" s="239" t="s">
        <v>1</v>
      </c>
      <c r="F134" s="240" t="s">
        <v>144</v>
      </c>
      <c r="G134" s="238"/>
      <c r="H134" s="241">
        <v>0</v>
      </c>
      <c r="I134" s="238"/>
      <c r="J134" s="238"/>
      <c r="L134" s="146"/>
      <c r="M134" s="148"/>
      <c r="N134" s="149"/>
      <c r="O134" s="149"/>
      <c r="P134" s="149"/>
      <c r="Q134" s="149"/>
      <c r="R134" s="149"/>
      <c r="S134" s="149"/>
      <c r="T134" s="150"/>
      <c r="AT134" s="147" t="s">
        <v>116</v>
      </c>
      <c r="AU134" s="147" t="s">
        <v>81</v>
      </c>
      <c r="AV134" s="145" t="s">
        <v>81</v>
      </c>
      <c r="AW134" s="145" t="s">
        <v>23</v>
      </c>
      <c r="AX134" s="145" t="s">
        <v>70</v>
      </c>
      <c r="AY134" s="147" t="s">
        <v>112</v>
      </c>
    </row>
    <row r="135" spans="1:65" s="145" customFormat="1">
      <c r="B135" s="146"/>
      <c r="C135" s="238"/>
      <c r="D135" s="235" t="s">
        <v>116</v>
      </c>
      <c r="E135" s="239" t="s">
        <v>1</v>
      </c>
      <c r="F135" s="240" t="s">
        <v>145</v>
      </c>
      <c r="G135" s="238"/>
      <c r="H135" s="241">
        <v>0</v>
      </c>
      <c r="I135" s="238"/>
      <c r="J135" s="238"/>
      <c r="L135" s="146"/>
      <c r="M135" s="148"/>
      <c r="N135" s="149"/>
      <c r="O135" s="149"/>
      <c r="P135" s="149"/>
      <c r="Q135" s="149"/>
      <c r="R135" s="149"/>
      <c r="S135" s="149"/>
      <c r="T135" s="150"/>
      <c r="AT135" s="147" t="s">
        <v>116</v>
      </c>
      <c r="AU135" s="147" t="s">
        <v>81</v>
      </c>
      <c r="AV135" s="145" t="s">
        <v>81</v>
      </c>
      <c r="AW135" s="145" t="s">
        <v>23</v>
      </c>
      <c r="AX135" s="145" t="s">
        <v>70</v>
      </c>
      <c r="AY135" s="147" t="s">
        <v>112</v>
      </c>
    </row>
    <row r="136" spans="1:65" s="151" customFormat="1">
      <c r="B136" s="152"/>
      <c r="C136" s="242"/>
      <c r="D136" s="235" t="s">
        <v>116</v>
      </c>
      <c r="E136" s="243" t="s">
        <v>1</v>
      </c>
      <c r="F136" s="244" t="s">
        <v>117</v>
      </c>
      <c r="G136" s="242"/>
      <c r="H136" s="245">
        <v>0</v>
      </c>
      <c r="I136" s="242"/>
      <c r="J136" s="242"/>
      <c r="L136" s="152"/>
      <c r="M136" s="154"/>
      <c r="N136" s="155"/>
      <c r="O136" s="155"/>
      <c r="P136" s="155"/>
      <c r="Q136" s="155"/>
      <c r="R136" s="155"/>
      <c r="S136" s="155"/>
      <c r="T136" s="156"/>
      <c r="AT136" s="153" t="s">
        <v>116</v>
      </c>
      <c r="AU136" s="153" t="s">
        <v>81</v>
      </c>
      <c r="AV136" s="151" t="s">
        <v>115</v>
      </c>
      <c r="AW136" s="151" t="s">
        <v>23</v>
      </c>
      <c r="AX136" s="151" t="s">
        <v>77</v>
      </c>
      <c r="AY136" s="153" t="s">
        <v>112</v>
      </c>
    </row>
    <row r="137" spans="1:65" s="17" customFormat="1" ht="49.15" customHeight="1">
      <c r="A137" s="15"/>
      <c r="B137" s="2"/>
      <c r="C137" s="229" t="s">
        <v>118</v>
      </c>
      <c r="D137" s="229" t="s">
        <v>113</v>
      </c>
      <c r="E137" s="230" t="s">
        <v>149</v>
      </c>
      <c r="F137" s="231" t="s">
        <v>150</v>
      </c>
      <c r="G137" s="232" t="s">
        <v>114</v>
      </c>
      <c r="H137" s="233">
        <v>0</v>
      </c>
      <c r="I137" s="233"/>
      <c r="J137" s="233">
        <f>ROUND(I137*H137,3)</f>
        <v>0</v>
      </c>
      <c r="K137" s="3"/>
      <c r="L137" s="2"/>
      <c r="M137" s="132" t="s">
        <v>1</v>
      </c>
      <c r="N137" s="133" t="s">
        <v>36</v>
      </c>
      <c r="O137" s="134">
        <v>0.25800000000000001</v>
      </c>
      <c r="P137" s="134">
        <f>O137*H137</f>
        <v>0</v>
      </c>
      <c r="Q137" s="134">
        <v>1.8E-3</v>
      </c>
      <c r="R137" s="134">
        <f>Q137*H137</f>
        <v>0</v>
      </c>
      <c r="S137" s="134">
        <v>0</v>
      </c>
      <c r="T137" s="135">
        <f>S137*H137</f>
        <v>0</v>
      </c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R137" s="136" t="s">
        <v>115</v>
      </c>
      <c r="AT137" s="136" t="s">
        <v>113</v>
      </c>
      <c r="AU137" s="136" t="s">
        <v>81</v>
      </c>
      <c r="AY137" s="7" t="s">
        <v>112</v>
      </c>
      <c r="BE137" s="137">
        <f>IF(N137="základná",J137,0)</f>
        <v>0</v>
      </c>
      <c r="BF137" s="137">
        <f>IF(N137="znížená",J137,0)</f>
        <v>0</v>
      </c>
      <c r="BG137" s="137">
        <f>IF(N137="zákl. prenesená",J137,0)</f>
        <v>0</v>
      </c>
      <c r="BH137" s="137">
        <f>IF(N137="zníž. prenesená",J137,0)</f>
        <v>0</v>
      </c>
      <c r="BI137" s="137">
        <f>IF(N137="nulová",J137,0)</f>
        <v>0</v>
      </c>
      <c r="BJ137" s="7" t="s">
        <v>81</v>
      </c>
      <c r="BK137" s="138">
        <f>ROUND(I137*H137,3)</f>
        <v>0</v>
      </c>
      <c r="BL137" s="7" t="s">
        <v>115</v>
      </c>
      <c r="BM137" s="136" t="s">
        <v>151</v>
      </c>
    </row>
    <row r="138" spans="1:65" s="139" customFormat="1">
      <c r="B138" s="140"/>
      <c r="C138" s="234"/>
      <c r="D138" s="235" t="s">
        <v>116</v>
      </c>
      <c r="E138" s="236" t="s">
        <v>1</v>
      </c>
      <c r="F138" s="237" t="s">
        <v>143</v>
      </c>
      <c r="G138" s="234"/>
      <c r="H138" s="236" t="s">
        <v>1</v>
      </c>
      <c r="I138" s="234"/>
      <c r="J138" s="234"/>
      <c r="L138" s="140"/>
      <c r="M138" s="142"/>
      <c r="N138" s="143"/>
      <c r="O138" s="143"/>
      <c r="P138" s="143"/>
      <c r="Q138" s="143"/>
      <c r="R138" s="143"/>
      <c r="S138" s="143"/>
      <c r="T138" s="144"/>
      <c r="AT138" s="141" t="s">
        <v>116</v>
      </c>
      <c r="AU138" s="141" t="s">
        <v>81</v>
      </c>
      <c r="AV138" s="139" t="s">
        <v>77</v>
      </c>
      <c r="AW138" s="139" t="s">
        <v>23</v>
      </c>
      <c r="AX138" s="139" t="s">
        <v>70</v>
      </c>
      <c r="AY138" s="141" t="s">
        <v>112</v>
      </c>
    </row>
    <row r="139" spans="1:65" s="145" customFormat="1">
      <c r="B139" s="146"/>
      <c r="C139" s="238"/>
      <c r="D139" s="235" t="s">
        <v>116</v>
      </c>
      <c r="E139" s="239" t="s">
        <v>1</v>
      </c>
      <c r="F139" s="240" t="s">
        <v>144</v>
      </c>
      <c r="G139" s="238"/>
      <c r="H139" s="241">
        <v>0</v>
      </c>
      <c r="I139" s="238"/>
      <c r="J139" s="238"/>
      <c r="L139" s="146"/>
      <c r="M139" s="148"/>
      <c r="N139" s="149"/>
      <c r="O139" s="149"/>
      <c r="P139" s="149"/>
      <c r="Q139" s="149"/>
      <c r="R139" s="149"/>
      <c r="S139" s="149"/>
      <c r="T139" s="150"/>
      <c r="AT139" s="147" t="s">
        <v>116</v>
      </c>
      <c r="AU139" s="147" t="s">
        <v>81</v>
      </c>
      <c r="AV139" s="145" t="s">
        <v>81</v>
      </c>
      <c r="AW139" s="145" t="s">
        <v>23</v>
      </c>
      <c r="AX139" s="145" t="s">
        <v>70</v>
      </c>
      <c r="AY139" s="147" t="s">
        <v>112</v>
      </c>
    </row>
    <row r="140" spans="1:65" s="151" customFormat="1">
      <c r="B140" s="152"/>
      <c r="C140" s="242"/>
      <c r="D140" s="235" t="s">
        <v>116</v>
      </c>
      <c r="E140" s="243" t="s">
        <v>1</v>
      </c>
      <c r="F140" s="244" t="s">
        <v>117</v>
      </c>
      <c r="G140" s="242"/>
      <c r="H140" s="245">
        <v>0</v>
      </c>
      <c r="I140" s="242"/>
      <c r="J140" s="242"/>
      <c r="L140" s="152"/>
      <c r="M140" s="154"/>
      <c r="N140" s="155"/>
      <c r="O140" s="155"/>
      <c r="P140" s="155"/>
      <c r="Q140" s="155"/>
      <c r="R140" s="155"/>
      <c r="S140" s="155"/>
      <c r="T140" s="156"/>
      <c r="AT140" s="153" t="s">
        <v>116</v>
      </c>
      <c r="AU140" s="153" t="s">
        <v>81</v>
      </c>
      <c r="AV140" s="151" t="s">
        <v>115</v>
      </c>
      <c r="AW140" s="151" t="s">
        <v>23</v>
      </c>
      <c r="AX140" s="151" t="s">
        <v>77</v>
      </c>
      <c r="AY140" s="153" t="s">
        <v>112</v>
      </c>
    </row>
    <row r="141" spans="1:65" s="17" customFormat="1" ht="49.15" customHeight="1">
      <c r="A141" s="15"/>
      <c r="B141" s="2"/>
      <c r="C141" s="229" t="s">
        <v>115</v>
      </c>
      <c r="D141" s="229" t="s">
        <v>113</v>
      </c>
      <c r="E141" s="230" t="s">
        <v>152</v>
      </c>
      <c r="F141" s="231" t="s">
        <v>153</v>
      </c>
      <c r="G141" s="232" t="s">
        <v>114</v>
      </c>
      <c r="H141" s="233">
        <v>0</v>
      </c>
      <c r="I141" s="233"/>
      <c r="J141" s="233">
        <f>ROUND(I141*H141,3)</f>
        <v>0</v>
      </c>
      <c r="K141" s="3"/>
      <c r="L141" s="2"/>
      <c r="M141" s="132" t="s">
        <v>1</v>
      </c>
      <c r="N141" s="133" t="s">
        <v>36</v>
      </c>
      <c r="O141" s="134">
        <v>0.25800000000000001</v>
      </c>
      <c r="P141" s="134">
        <f>O141*H141</f>
        <v>0</v>
      </c>
      <c r="Q141" s="134">
        <v>1.8E-3</v>
      </c>
      <c r="R141" s="134">
        <f>Q141*H141</f>
        <v>0</v>
      </c>
      <c r="S141" s="134">
        <v>0</v>
      </c>
      <c r="T141" s="135">
        <f>S141*H141</f>
        <v>0</v>
      </c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R141" s="136" t="s">
        <v>115</v>
      </c>
      <c r="AT141" s="136" t="s">
        <v>113</v>
      </c>
      <c r="AU141" s="136" t="s">
        <v>81</v>
      </c>
      <c r="AY141" s="7" t="s">
        <v>112</v>
      </c>
      <c r="BE141" s="137">
        <f>IF(N141="základná",J141,0)</f>
        <v>0</v>
      </c>
      <c r="BF141" s="137">
        <f>IF(N141="znížená",J141,0)</f>
        <v>0</v>
      </c>
      <c r="BG141" s="137">
        <f>IF(N141="zákl. prenesená",J141,0)</f>
        <v>0</v>
      </c>
      <c r="BH141" s="137">
        <f>IF(N141="zníž. prenesená",J141,0)</f>
        <v>0</v>
      </c>
      <c r="BI141" s="137">
        <f>IF(N141="nulová",J141,0)</f>
        <v>0</v>
      </c>
      <c r="BJ141" s="7" t="s">
        <v>81</v>
      </c>
      <c r="BK141" s="138">
        <f>ROUND(I141*H141,3)</f>
        <v>0</v>
      </c>
      <c r="BL141" s="7" t="s">
        <v>115</v>
      </c>
      <c r="BM141" s="136" t="s">
        <v>154</v>
      </c>
    </row>
    <row r="142" spans="1:65" s="145" customFormat="1">
      <c r="B142" s="146"/>
      <c r="C142" s="238"/>
      <c r="D142" s="235" t="s">
        <v>116</v>
      </c>
      <c r="E142" s="239" t="s">
        <v>1</v>
      </c>
      <c r="F142" s="240" t="s">
        <v>145</v>
      </c>
      <c r="G142" s="238"/>
      <c r="H142" s="241">
        <v>0</v>
      </c>
      <c r="I142" s="238"/>
      <c r="J142" s="238"/>
      <c r="L142" s="146"/>
      <c r="M142" s="148"/>
      <c r="N142" s="149"/>
      <c r="O142" s="149"/>
      <c r="P142" s="149"/>
      <c r="Q142" s="149"/>
      <c r="R142" s="149"/>
      <c r="S142" s="149"/>
      <c r="T142" s="150"/>
      <c r="AT142" s="147" t="s">
        <v>116</v>
      </c>
      <c r="AU142" s="147" t="s">
        <v>81</v>
      </c>
      <c r="AV142" s="145" t="s">
        <v>81</v>
      </c>
      <c r="AW142" s="145" t="s">
        <v>23</v>
      </c>
      <c r="AX142" s="145" t="s">
        <v>70</v>
      </c>
      <c r="AY142" s="147" t="s">
        <v>112</v>
      </c>
    </row>
    <row r="143" spans="1:65" s="151" customFormat="1">
      <c r="B143" s="152"/>
      <c r="C143" s="242"/>
      <c r="D143" s="235" t="s">
        <v>116</v>
      </c>
      <c r="E143" s="243" t="s">
        <v>1</v>
      </c>
      <c r="F143" s="244" t="s">
        <v>117</v>
      </c>
      <c r="G143" s="242"/>
      <c r="H143" s="245">
        <v>0</v>
      </c>
      <c r="I143" s="242"/>
      <c r="J143" s="242"/>
      <c r="L143" s="152"/>
      <c r="M143" s="154"/>
      <c r="N143" s="155"/>
      <c r="O143" s="155"/>
      <c r="P143" s="155"/>
      <c r="Q143" s="155"/>
      <c r="R143" s="155"/>
      <c r="S143" s="155"/>
      <c r="T143" s="156"/>
      <c r="AT143" s="153" t="s">
        <v>116</v>
      </c>
      <c r="AU143" s="153" t="s">
        <v>81</v>
      </c>
      <c r="AV143" s="151" t="s">
        <v>115</v>
      </c>
      <c r="AW143" s="151" t="s">
        <v>23</v>
      </c>
      <c r="AX143" s="151" t="s">
        <v>77</v>
      </c>
      <c r="AY143" s="153" t="s">
        <v>112</v>
      </c>
    </row>
    <row r="144" spans="1:65" s="123" customFormat="1" ht="22.9" customHeight="1">
      <c r="B144" s="124"/>
      <c r="C144" s="189"/>
      <c r="D144" s="190" t="s">
        <v>69</v>
      </c>
      <c r="E144" s="191" t="s">
        <v>123</v>
      </c>
      <c r="F144" s="191" t="s">
        <v>129</v>
      </c>
      <c r="G144" s="189"/>
      <c r="H144" s="189"/>
      <c r="I144" s="189"/>
      <c r="J144" s="180">
        <f>BK144</f>
        <v>0</v>
      </c>
      <c r="L144" s="124"/>
      <c r="M144" s="126"/>
      <c r="N144" s="127"/>
      <c r="O144" s="127"/>
      <c r="P144" s="128">
        <f>SUM(P145:P158)</f>
        <v>203</v>
      </c>
      <c r="Q144" s="127"/>
      <c r="R144" s="128">
        <f>SUM(R145:R158)</f>
        <v>9.8099099999999986</v>
      </c>
      <c r="S144" s="127"/>
      <c r="T144" s="129">
        <f>SUM(T145:T158)</f>
        <v>0</v>
      </c>
      <c r="AR144" s="125" t="s">
        <v>77</v>
      </c>
      <c r="AT144" s="130" t="s">
        <v>69</v>
      </c>
      <c r="AU144" s="130" t="s">
        <v>77</v>
      </c>
      <c r="AY144" s="125" t="s">
        <v>112</v>
      </c>
      <c r="BK144" s="131">
        <f>SUM(BK145:BK158)</f>
        <v>0</v>
      </c>
    </row>
    <row r="145" spans="1:65" s="17" customFormat="1" ht="24.2" customHeight="1">
      <c r="A145" s="15"/>
      <c r="B145" s="2"/>
      <c r="C145" s="181" t="s">
        <v>119</v>
      </c>
      <c r="D145" s="181" t="s">
        <v>113</v>
      </c>
      <c r="E145" s="182" t="s">
        <v>155</v>
      </c>
      <c r="F145" s="183" t="s">
        <v>156</v>
      </c>
      <c r="G145" s="184" t="s">
        <v>157</v>
      </c>
      <c r="H145" s="178">
        <v>1</v>
      </c>
      <c r="I145" s="170"/>
      <c r="J145" s="178">
        <f>ROUND(I145*H145,3)</f>
        <v>0</v>
      </c>
      <c r="K145" s="3"/>
      <c r="L145" s="2"/>
      <c r="M145" s="132" t="s">
        <v>1</v>
      </c>
      <c r="N145" s="133" t="s">
        <v>36</v>
      </c>
      <c r="O145" s="134">
        <v>49</v>
      </c>
      <c r="P145" s="134">
        <f t="shared" ref="P145:P158" si="0">O145*H145</f>
        <v>49</v>
      </c>
      <c r="Q145" s="134">
        <v>0.97299000000000002</v>
      </c>
      <c r="R145" s="134">
        <f t="shared" ref="R145:R158" si="1">Q145*H145</f>
        <v>0.97299000000000002</v>
      </c>
      <c r="S145" s="134">
        <v>0</v>
      </c>
      <c r="T145" s="135">
        <f t="shared" ref="T145:T158" si="2">S145*H145</f>
        <v>0</v>
      </c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R145" s="136" t="s">
        <v>115</v>
      </c>
      <c r="AT145" s="136" t="s">
        <v>113</v>
      </c>
      <c r="AU145" s="136" t="s">
        <v>81</v>
      </c>
      <c r="AY145" s="7" t="s">
        <v>112</v>
      </c>
      <c r="BE145" s="137">
        <f t="shared" ref="BE145:BE158" si="3">IF(N145="základná",J145,0)</f>
        <v>0</v>
      </c>
      <c r="BF145" s="137">
        <f t="shared" ref="BF145:BF158" si="4">IF(N145="znížená",J145,0)</f>
        <v>0</v>
      </c>
      <c r="BG145" s="137">
        <f t="shared" ref="BG145:BG158" si="5">IF(N145="zákl. prenesená",J145,0)</f>
        <v>0</v>
      </c>
      <c r="BH145" s="137">
        <f t="shared" ref="BH145:BH158" si="6">IF(N145="zníž. prenesená",J145,0)</f>
        <v>0</v>
      </c>
      <c r="BI145" s="137">
        <f t="shared" ref="BI145:BI158" si="7">IF(N145="nulová",J145,0)</f>
        <v>0</v>
      </c>
      <c r="BJ145" s="7" t="s">
        <v>81</v>
      </c>
      <c r="BK145" s="138">
        <f t="shared" ref="BK145:BK158" si="8">ROUND(I145*H145,3)</f>
        <v>0</v>
      </c>
      <c r="BL145" s="7" t="s">
        <v>115</v>
      </c>
      <c r="BM145" s="136" t="s">
        <v>158</v>
      </c>
    </row>
    <row r="146" spans="1:65" s="17" customFormat="1" ht="16.5" customHeight="1">
      <c r="A146" s="15"/>
      <c r="B146" s="2"/>
      <c r="C146" s="185" t="s">
        <v>120</v>
      </c>
      <c r="D146" s="185" t="s">
        <v>159</v>
      </c>
      <c r="E146" s="186" t="s">
        <v>160</v>
      </c>
      <c r="F146" s="187" t="s">
        <v>161</v>
      </c>
      <c r="G146" s="188" t="s">
        <v>131</v>
      </c>
      <c r="H146" s="179">
        <v>1</v>
      </c>
      <c r="I146" s="170"/>
      <c r="J146" s="179">
        <f>ROUND(I146*H146,3)</f>
        <v>0</v>
      </c>
      <c r="K146" s="4"/>
      <c r="L146" s="157"/>
      <c r="M146" s="158" t="s">
        <v>1</v>
      </c>
      <c r="N146" s="159" t="s">
        <v>36</v>
      </c>
      <c r="O146" s="134">
        <v>0</v>
      </c>
      <c r="P146" s="134">
        <f t="shared" si="0"/>
        <v>0</v>
      </c>
      <c r="Q146" s="134">
        <v>0.21060000000000001</v>
      </c>
      <c r="R146" s="134">
        <f t="shared" si="1"/>
        <v>0.21060000000000001</v>
      </c>
      <c r="S146" s="134">
        <v>0</v>
      </c>
      <c r="T146" s="135">
        <f t="shared" si="2"/>
        <v>0</v>
      </c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R146" s="136" t="s">
        <v>122</v>
      </c>
      <c r="AT146" s="136" t="s">
        <v>159</v>
      </c>
      <c r="AU146" s="136" t="s">
        <v>81</v>
      </c>
      <c r="AY146" s="7" t="s">
        <v>112</v>
      </c>
      <c r="BE146" s="137">
        <f t="shared" si="3"/>
        <v>0</v>
      </c>
      <c r="BF146" s="137">
        <f t="shared" si="4"/>
        <v>0</v>
      </c>
      <c r="BG146" s="137">
        <f t="shared" si="5"/>
        <v>0</v>
      </c>
      <c r="BH146" s="137">
        <f t="shared" si="6"/>
        <v>0</v>
      </c>
      <c r="BI146" s="137">
        <f t="shared" si="7"/>
        <v>0</v>
      </c>
      <c r="BJ146" s="7" t="s">
        <v>81</v>
      </c>
      <c r="BK146" s="138">
        <f t="shared" si="8"/>
        <v>0</v>
      </c>
      <c r="BL146" s="7" t="s">
        <v>115</v>
      </c>
      <c r="BM146" s="136" t="s">
        <v>162</v>
      </c>
    </row>
    <row r="147" spans="1:65" s="17" customFormat="1" ht="24.2" customHeight="1">
      <c r="A147" s="15"/>
      <c r="B147" s="2"/>
      <c r="C147" s="181" t="s">
        <v>121</v>
      </c>
      <c r="D147" s="181" t="s">
        <v>113</v>
      </c>
      <c r="E147" s="182" t="s">
        <v>163</v>
      </c>
      <c r="F147" s="183" t="s">
        <v>164</v>
      </c>
      <c r="G147" s="184" t="s">
        <v>157</v>
      </c>
      <c r="H147" s="178">
        <v>1</v>
      </c>
      <c r="I147" s="170"/>
      <c r="J147" s="178">
        <f>ROUND(I147*H147,3)</f>
        <v>0</v>
      </c>
      <c r="K147" s="3"/>
      <c r="L147" s="2"/>
      <c r="M147" s="132" t="s">
        <v>1</v>
      </c>
      <c r="N147" s="133" t="s">
        <v>36</v>
      </c>
      <c r="O147" s="134">
        <v>49</v>
      </c>
      <c r="P147" s="134">
        <f t="shared" si="0"/>
        <v>49</v>
      </c>
      <c r="Q147" s="134">
        <v>0.97299000000000002</v>
      </c>
      <c r="R147" s="134">
        <f t="shared" si="1"/>
        <v>0.97299000000000002</v>
      </c>
      <c r="S147" s="134">
        <v>0</v>
      </c>
      <c r="T147" s="135">
        <f t="shared" si="2"/>
        <v>0</v>
      </c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R147" s="136" t="s">
        <v>115</v>
      </c>
      <c r="AT147" s="136" t="s">
        <v>113</v>
      </c>
      <c r="AU147" s="136" t="s">
        <v>81</v>
      </c>
      <c r="AY147" s="7" t="s">
        <v>112</v>
      </c>
      <c r="BE147" s="137">
        <f t="shared" si="3"/>
        <v>0</v>
      </c>
      <c r="BF147" s="137">
        <f t="shared" si="4"/>
        <v>0</v>
      </c>
      <c r="BG147" s="137">
        <f t="shared" si="5"/>
        <v>0</v>
      </c>
      <c r="BH147" s="137">
        <f t="shared" si="6"/>
        <v>0</v>
      </c>
      <c r="BI147" s="137">
        <f t="shared" si="7"/>
        <v>0</v>
      </c>
      <c r="BJ147" s="7" t="s">
        <v>81</v>
      </c>
      <c r="BK147" s="138">
        <f t="shared" si="8"/>
        <v>0</v>
      </c>
      <c r="BL147" s="7" t="s">
        <v>115</v>
      </c>
      <c r="BM147" s="136" t="s">
        <v>165</v>
      </c>
    </row>
    <row r="148" spans="1:65" s="17" customFormat="1" ht="16.5" customHeight="1">
      <c r="A148" s="15"/>
      <c r="B148" s="2"/>
      <c r="C148" s="185" t="s">
        <v>122</v>
      </c>
      <c r="D148" s="185" t="s">
        <v>159</v>
      </c>
      <c r="E148" s="186" t="s">
        <v>166</v>
      </c>
      <c r="F148" s="187" t="s">
        <v>167</v>
      </c>
      <c r="G148" s="188" t="s">
        <v>131</v>
      </c>
      <c r="H148" s="179">
        <v>1</v>
      </c>
      <c r="I148" s="170"/>
      <c r="J148" s="179">
        <f>ROUND(I148*H148,3)</f>
        <v>0</v>
      </c>
      <c r="K148" s="4"/>
      <c r="L148" s="157"/>
      <c r="M148" s="158" t="s">
        <v>1</v>
      </c>
      <c r="N148" s="159" t="s">
        <v>36</v>
      </c>
      <c r="O148" s="134">
        <v>0</v>
      </c>
      <c r="P148" s="134">
        <f t="shared" si="0"/>
        <v>0</v>
      </c>
      <c r="Q148" s="134">
        <v>0.21060000000000001</v>
      </c>
      <c r="R148" s="134">
        <f t="shared" si="1"/>
        <v>0.21060000000000001</v>
      </c>
      <c r="S148" s="134">
        <v>0</v>
      </c>
      <c r="T148" s="135">
        <f t="shared" si="2"/>
        <v>0</v>
      </c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R148" s="136" t="s">
        <v>122</v>
      </c>
      <c r="AT148" s="136" t="s">
        <v>159</v>
      </c>
      <c r="AU148" s="136" t="s">
        <v>81</v>
      </c>
      <c r="AY148" s="7" t="s">
        <v>112</v>
      </c>
      <c r="BE148" s="137">
        <f t="shared" si="3"/>
        <v>0</v>
      </c>
      <c r="BF148" s="137">
        <f t="shared" si="4"/>
        <v>0</v>
      </c>
      <c r="BG148" s="137">
        <f t="shared" si="5"/>
        <v>0</v>
      </c>
      <c r="BH148" s="137">
        <f t="shared" si="6"/>
        <v>0</v>
      </c>
      <c r="BI148" s="137">
        <f t="shared" si="7"/>
        <v>0</v>
      </c>
      <c r="BJ148" s="7" t="s">
        <v>81</v>
      </c>
      <c r="BK148" s="138">
        <f t="shared" si="8"/>
        <v>0</v>
      </c>
      <c r="BL148" s="7" t="s">
        <v>115</v>
      </c>
      <c r="BM148" s="136" t="s">
        <v>168</v>
      </c>
    </row>
    <row r="149" spans="1:65" s="17" customFormat="1" ht="33" customHeight="1">
      <c r="A149" s="15"/>
      <c r="B149" s="2"/>
      <c r="C149" s="181" t="s">
        <v>123</v>
      </c>
      <c r="D149" s="181" t="s">
        <v>113</v>
      </c>
      <c r="E149" s="182" t="s">
        <v>169</v>
      </c>
      <c r="F149" s="183" t="s">
        <v>170</v>
      </c>
      <c r="G149" s="184" t="s">
        <v>157</v>
      </c>
      <c r="H149" s="178">
        <v>1</v>
      </c>
      <c r="I149" s="170"/>
      <c r="J149" s="178">
        <f>ROUND(I149*H149,3)</f>
        <v>0</v>
      </c>
      <c r="K149" s="3"/>
      <c r="L149" s="2"/>
      <c r="M149" s="132" t="s">
        <v>1</v>
      </c>
      <c r="N149" s="133" t="s">
        <v>36</v>
      </c>
      <c r="O149" s="134">
        <v>15</v>
      </c>
      <c r="P149" s="134">
        <f t="shared" si="0"/>
        <v>15</v>
      </c>
      <c r="Q149" s="134">
        <v>0.97299000000000002</v>
      </c>
      <c r="R149" s="134">
        <f t="shared" si="1"/>
        <v>0.97299000000000002</v>
      </c>
      <c r="S149" s="134">
        <v>0</v>
      </c>
      <c r="T149" s="135">
        <f t="shared" si="2"/>
        <v>0</v>
      </c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R149" s="136" t="s">
        <v>115</v>
      </c>
      <c r="AT149" s="136" t="s">
        <v>113</v>
      </c>
      <c r="AU149" s="136" t="s">
        <v>81</v>
      </c>
      <c r="AY149" s="7" t="s">
        <v>112</v>
      </c>
      <c r="BE149" s="137">
        <f t="shared" si="3"/>
        <v>0</v>
      </c>
      <c r="BF149" s="137">
        <f t="shared" si="4"/>
        <v>0</v>
      </c>
      <c r="BG149" s="137">
        <f t="shared" si="5"/>
        <v>0</v>
      </c>
      <c r="BH149" s="137">
        <f t="shared" si="6"/>
        <v>0</v>
      </c>
      <c r="BI149" s="137">
        <f t="shared" si="7"/>
        <v>0</v>
      </c>
      <c r="BJ149" s="7" t="s">
        <v>81</v>
      </c>
      <c r="BK149" s="138">
        <f t="shared" si="8"/>
        <v>0</v>
      </c>
      <c r="BL149" s="7" t="s">
        <v>115</v>
      </c>
      <c r="BM149" s="136" t="s">
        <v>171</v>
      </c>
    </row>
    <row r="150" spans="1:65" s="17" customFormat="1" ht="33" customHeight="1">
      <c r="A150" s="15"/>
      <c r="B150" s="2"/>
      <c r="C150" s="181" t="s">
        <v>124</v>
      </c>
      <c r="D150" s="181" t="s">
        <v>113</v>
      </c>
      <c r="E150" s="182" t="s">
        <v>172</v>
      </c>
      <c r="F150" s="183" t="s">
        <v>173</v>
      </c>
      <c r="G150" s="184" t="s">
        <v>157</v>
      </c>
      <c r="H150" s="178">
        <v>1</v>
      </c>
      <c r="I150" s="170"/>
      <c r="J150" s="178">
        <f>ROUND(I150*H150,3)</f>
        <v>0</v>
      </c>
      <c r="K150" s="3"/>
      <c r="L150" s="2"/>
      <c r="M150" s="132" t="s">
        <v>1</v>
      </c>
      <c r="N150" s="133" t="s">
        <v>36</v>
      </c>
      <c r="O150" s="134">
        <v>15</v>
      </c>
      <c r="P150" s="134">
        <f t="shared" si="0"/>
        <v>15</v>
      </c>
      <c r="Q150" s="134">
        <v>0.97299000000000002</v>
      </c>
      <c r="R150" s="134">
        <f t="shared" si="1"/>
        <v>0.97299000000000002</v>
      </c>
      <c r="S150" s="134">
        <v>0</v>
      </c>
      <c r="T150" s="135">
        <f t="shared" si="2"/>
        <v>0</v>
      </c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R150" s="136" t="s">
        <v>115</v>
      </c>
      <c r="AT150" s="136" t="s">
        <v>113</v>
      </c>
      <c r="AU150" s="136" t="s">
        <v>81</v>
      </c>
      <c r="AY150" s="7" t="s">
        <v>112</v>
      </c>
      <c r="BE150" s="137">
        <f t="shared" si="3"/>
        <v>0</v>
      </c>
      <c r="BF150" s="137">
        <f t="shared" si="4"/>
        <v>0</v>
      </c>
      <c r="BG150" s="137">
        <f t="shared" si="5"/>
        <v>0</v>
      </c>
      <c r="BH150" s="137">
        <f t="shared" si="6"/>
        <v>0</v>
      </c>
      <c r="BI150" s="137">
        <f t="shared" si="7"/>
        <v>0</v>
      </c>
      <c r="BJ150" s="7" t="s">
        <v>81</v>
      </c>
      <c r="BK150" s="138">
        <f t="shared" si="8"/>
        <v>0</v>
      </c>
      <c r="BL150" s="7" t="s">
        <v>115</v>
      </c>
      <c r="BM150" s="136" t="s">
        <v>174</v>
      </c>
    </row>
    <row r="151" spans="1:65" s="17" customFormat="1" ht="37.9" customHeight="1">
      <c r="A151" s="15"/>
      <c r="B151" s="2"/>
      <c r="C151" s="181" t="s">
        <v>125</v>
      </c>
      <c r="D151" s="181" t="s">
        <v>113</v>
      </c>
      <c r="E151" s="182" t="s">
        <v>175</v>
      </c>
      <c r="F151" s="183" t="s">
        <v>176</v>
      </c>
      <c r="G151" s="184" t="s">
        <v>157</v>
      </c>
      <c r="H151" s="178">
        <v>1</v>
      </c>
      <c r="I151" s="170"/>
      <c r="J151" s="178">
        <f>ROUND(I151*H151,3)</f>
        <v>0</v>
      </c>
      <c r="K151" s="3"/>
      <c r="L151" s="2"/>
      <c r="M151" s="132" t="s">
        <v>1</v>
      </c>
      <c r="N151" s="133" t="s">
        <v>36</v>
      </c>
      <c r="O151" s="134">
        <v>15</v>
      </c>
      <c r="P151" s="134">
        <f t="shared" si="0"/>
        <v>15</v>
      </c>
      <c r="Q151" s="134">
        <v>0.97299000000000002</v>
      </c>
      <c r="R151" s="134">
        <f t="shared" si="1"/>
        <v>0.97299000000000002</v>
      </c>
      <c r="S151" s="134">
        <v>0</v>
      </c>
      <c r="T151" s="135">
        <f t="shared" si="2"/>
        <v>0</v>
      </c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R151" s="136" t="s">
        <v>115</v>
      </c>
      <c r="AT151" s="136" t="s">
        <v>113</v>
      </c>
      <c r="AU151" s="136" t="s">
        <v>81</v>
      </c>
      <c r="AY151" s="7" t="s">
        <v>112</v>
      </c>
      <c r="BE151" s="137">
        <f t="shared" si="3"/>
        <v>0</v>
      </c>
      <c r="BF151" s="137">
        <f t="shared" si="4"/>
        <v>0</v>
      </c>
      <c r="BG151" s="137">
        <f t="shared" si="5"/>
        <v>0</v>
      </c>
      <c r="BH151" s="137">
        <f t="shared" si="6"/>
        <v>0</v>
      </c>
      <c r="BI151" s="137">
        <f t="shared" si="7"/>
        <v>0</v>
      </c>
      <c r="BJ151" s="7" t="s">
        <v>81</v>
      </c>
      <c r="BK151" s="138">
        <f t="shared" si="8"/>
        <v>0</v>
      </c>
      <c r="BL151" s="7" t="s">
        <v>115</v>
      </c>
      <c r="BM151" s="136" t="s">
        <v>177</v>
      </c>
    </row>
    <row r="152" spans="1:65" s="17" customFormat="1" ht="33" customHeight="1">
      <c r="A152" s="15"/>
      <c r="B152" s="2"/>
      <c r="C152" s="181" t="s">
        <v>126</v>
      </c>
      <c r="D152" s="181" t="s">
        <v>113</v>
      </c>
      <c r="E152" s="182" t="s">
        <v>178</v>
      </c>
      <c r="F152" s="183" t="s">
        <v>179</v>
      </c>
      <c r="G152" s="184" t="s">
        <v>157</v>
      </c>
      <c r="H152" s="178">
        <v>1</v>
      </c>
      <c r="I152" s="170"/>
      <c r="J152" s="178">
        <f>ROUND(I152*H152,3)</f>
        <v>0</v>
      </c>
      <c r="K152" s="3"/>
      <c r="L152" s="2"/>
      <c r="M152" s="132" t="s">
        <v>1</v>
      </c>
      <c r="N152" s="133" t="s">
        <v>36</v>
      </c>
      <c r="O152" s="134">
        <v>15</v>
      </c>
      <c r="P152" s="134">
        <f t="shared" si="0"/>
        <v>15</v>
      </c>
      <c r="Q152" s="134">
        <v>0.97299000000000002</v>
      </c>
      <c r="R152" s="134">
        <f t="shared" si="1"/>
        <v>0.97299000000000002</v>
      </c>
      <c r="S152" s="134">
        <v>0</v>
      </c>
      <c r="T152" s="135">
        <f t="shared" si="2"/>
        <v>0</v>
      </c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R152" s="136" t="s">
        <v>115</v>
      </c>
      <c r="AT152" s="136" t="s">
        <v>113</v>
      </c>
      <c r="AU152" s="136" t="s">
        <v>81</v>
      </c>
      <c r="AY152" s="7" t="s">
        <v>112</v>
      </c>
      <c r="BE152" s="137">
        <f t="shared" si="3"/>
        <v>0</v>
      </c>
      <c r="BF152" s="137">
        <f t="shared" si="4"/>
        <v>0</v>
      </c>
      <c r="BG152" s="137">
        <f t="shared" si="5"/>
        <v>0</v>
      </c>
      <c r="BH152" s="137">
        <f t="shared" si="6"/>
        <v>0</v>
      </c>
      <c r="BI152" s="137">
        <f t="shared" si="7"/>
        <v>0</v>
      </c>
      <c r="BJ152" s="7" t="s">
        <v>81</v>
      </c>
      <c r="BK152" s="138">
        <f t="shared" si="8"/>
        <v>0</v>
      </c>
      <c r="BL152" s="7" t="s">
        <v>115</v>
      </c>
      <c r="BM152" s="136" t="s">
        <v>180</v>
      </c>
    </row>
    <row r="153" spans="1:65" s="17" customFormat="1" ht="16.5" customHeight="1">
      <c r="A153" s="15"/>
      <c r="B153" s="2"/>
      <c r="C153" s="181" t="s">
        <v>127</v>
      </c>
      <c r="D153" s="181" t="s">
        <v>113</v>
      </c>
      <c r="E153" s="182" t="s">
        <v>181</v>
      </c>
      <c r="F153" s="183" t="s">
        <v>182</v>
      </c>
      <c r="G153" s="184" t="s">
        <v>157</v>
      </c>
      <c r="H153" s="178">
        <v>1</v>
      </c>
      <c r="I153" s="170"/>
      <c r="J153" s="178">
        <f>ROUND(I153*H153,3)</f>
        <v>0</v>
      </c>
      <c r="K153" s="3"/>
      <c r="L153" s="2"/>
      <c r="M153" s="132" t="s">
        <v>1</v>
      </c>
      <c r="N153" s="133" t="s">
        <v>36</v>
      </c>
      <c r="O153" s="134">
        <v>15</v>
      </c>
      <c r="P153" s="134">
        <f t="shared" si="0"/>
        <v>15</v>
      </c>
      <c r="Q153" s="134">
        <v>0.97299000000000002</v>
      </c>
      <c r="R153" s="134">
        <f t="shared" si="1"/>
        <v>0.97299000000000002</v>
      </c>
      <c r="S153" s="134">
        <v>0</v>
      </c>
      <c r="T153" s="135">
        <f t="shared" si="2"/>
        <v>0</v>
      </c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R153" s="136" t="s">
        <v>115</v>
      </c>
      <c r="AT153" s="136" t="s">
        <v>113</v>
      </c>
      <c r="AU153" s="136" t="s">
        <v>81</v>
      </c>
      <c r="AY153" s="7" t="s">
        <v>112</v>
      </c>
      <c r="BE153" s="137">
        <f t="shared" si="3"/>
        <v>0</v>
      </c>
      <c r="BF153" s="137">
        <f t="shared" si="4"/>
        <v>0</v>
      </c>
      <c r="BG153" s="137">
        <f t="shared" si="5"/>
        <v>0</v>
      </c>
      <c r="BH153" s="137">
        <f t="shared" si="6"/>
        <v>0</v>
      </c>
      <c r="BI153" s="137">
        <f t="shared" si="7"/>
        <v>0</v>
      </c>
      <c r="BJ153" s="7" t="s">
        <v>81</v>
      </c>
      <c r="BK153" s="138">
        <f t="shared" si="8"/>
        <v>0</v>
      </c>
      <c r="BL153" s="7" t="s">
        <v>115</v>
      </c>
      <c r="BM153" s="136" t="s">
        <v>183</v>
      </c>
    </row>
    <row r="154" spans="1:65" s="17" customFormat="1" ht="16.5" customHeight="1">
      <c r="A154" s="15"/>
      <c r="B154" s="2"/>
      <c r="C154" s="185" t="s">
        <v>130</v>
      </c>
      <c r="D154" s="185" t="s">
        <v>159</v>
      </c>
      <c r="E154" s="186" t="s">
        <v>184</v>
      </c>
      <c r="F154" s="187" t="s">
        <v>185</v>
      </c>
      <c r="G154" s="188" t="s">
        <v>131</v>
      </c>
      <c r="H154" s="179">
        <v>1</v>
      </c>
      <c r="I154" s="170"/>
      <c r="J154" s="179">
        <f>ROUND(I154*H154,3)</f>
        <v>0</v>
      </c>
      <c r="K154" s="4"/>
      <c r="L154" s="157"/>
      <c r="M154" s="158" t="s">
        <v>1</v>
      </c>
      <c r="N154" s="159" t="s">
        <v>36</v>
      </c>
      <c r="O154" s="134">
        <v>0</v>
      </c>
      <c r="P154" s="134">
        <f t="shared" si="0"/>
        <v>0</v>
      </c>
      <c r="Q154" s="134">
        <v>0.21060000000000001</v>
      </c>
      <c r="R154" s="134">
        <f t="shared" si="1"/>
        <v>0.21060000000000001</v>
      </c>
      <c r="S154" s="134">
        <v>0</v>
      </c>
      <c r="T154" s="135">
        <f t="shared" si="2"/>
        <v>0</v>
      </c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R154" s="136" t="s">
        <v>122</v>
      </c>
      <c r="AT154" s="136" t="s">
        <v>159</v>
      </c>
      <c r="AU154" s="136" t="s">
        <v>81</v>
      </c>
      <c r="AY154" s="7" t="s">
        <v>112</v>
      </c>
      <c r="BE154" s="137">
        <f t="shared" si="3"/>
        <v>0</v>
      </c>
      <c r="BF154" s="137">
        <f t="shared" si="4"/>
        <v>0</v>
      </c>
      <c r="BG154" s="137">
        <f t="shared" si="5"/>
        <v>0</v>
      </c>
      <c r="BH154" s="137">
        <f t="shared" si="6"/>
        <v>0</v>
      </c>
      <c r="BI154" s="137">
        <f t="shared" si="7"/>
        <v>0</v>
      </c>
      <c r="BJ154" s="7" t="s">
        <v>81</v>
      </c>
      <c r="BK154" s="138">
        <f t="shared" si="8"/>
        <v>0</v>
      </c>
      <c r="BL154" s="7" t="s">
        <v>115</v>
      </c>
      <c r="BM154" s="136" t="s">
        <v>186</v>
      </c>
    </row>
    <row r="155" spans="1:65" s="17" customFormat="1" ht="21.75" customHeight="1">
      <c r="A155" s="15"/>
      <c r="B155" s="2"/>
      <c r="C155" s="181" t="s">
        <v>132</v>
      </c>
      <c r="D155" s="181" t="s">
        <v>113</v>
      </c>
      <c r="E155" s="182" t="s">
        <v>187</v>
      </c>
      <c r="F155" s="183" t="s">
        <v>188</v>
      </c>
      <c r="G155" s="184" t="s">
        <v>157</v>
      </c>
      <c r="H155" s="178">
        <v>1</v>
      </c>
      <c r="I155" s="170"/>
      <c r="J155" s="178">
        <f>ROUND(I155*H155,3)</f>
        <v>0</v>
      </c>
      <c r="K155" s="3"/>
      <c r="L155" s="2"/>
      <c r="M155" s="132" t="s">
        <v>1</v>
      </c>
      <c r="N155" s="133" t="s">
        <v>36</v>
      </c>
      <c r="O155" s="134">
        <v>15</v>
      </c>
      <c r="P155" s="134">
        <f t="shared" si="0"/>
        <v>15</v>
      </c>
      <c r="Q155" s="134">
        <v>0.97299000000000002</v>
      </c>
      <c r="R155" s="134">
        <f t="shared" si="1"/>
        <v>0.97299000000000002</v>
      </c>
      <c r="S155" s="134">
        <v>0</v>
      </c>
      <c r="T155" s="135">
        <f t="shared" si="2"/>
        <v>0</v>
      </c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R155" s="136" t="s">
        <v>115</v>
      </c>
      <c r="AT155" s="136" t="s">
        <v>113</v>
      </c>
      <c r="AU155" s="136" t="s">
        <v>81</v>
      </c>
      <c r="AY155" s="7" t="s">
        <v>112</v>
      </c>
      <c r="BE155" s="137">
        <f t="shared" si="3"/>
        <v>0</v>
      </c>
      <c r="BF155" s="137">
        <f t="shared" si="4"/>
        <v>0</v>
      </c>
      <c r="BG155" s="137">
        <f t="shared" si="5"/>
        <v>0</v>
      </c>
      <c r="BH155" s="137">
        <f t="shared" si="6"/>
        <v>0</v>
      </c>
      <c r="BI155" s="137">
        <f t="shared" si="7"/>
        <v>0</v>
      </c>
      <c r="BJ155" s="7" t="s">
        <v>81</v>
      </c>
      <c r="BK155" s="138">
        <f t="shared" si="8"/>
        <v>0</v>
      </c>
      <c r="BL155" s="7" t="s">
        <v>115</v>
      </c>
      <c r="BM155" s="136" t="s">
        <v>189</v>
      </c>
    </row>
    <row r="156" spans="1:65" s="17" customFormat="1" ht="16.5" customHeight="1">
      <c r="A156" s="15"/>
      <c r="B156" s="2"/>
      <c r="C156" s="185" t="s">
        <v>133</v>
      </c>
      <c r="D156" s="185" t="s">
        <v>159</v>
      </c>
      <c r="E156" s="186" t="s">
        <v>190</v>
      </c>
      <c r="F156" s="187" t="s">
        <v>191</v>
      </c>
      <c r="G156" s="188" t="s">
        <v>131</v>
      </c>
      <c r="H156" s="179">
        <v>1</v>
      </c>
      <c r="I156" s="170"/>
      <c r="J156" s="179">
        <f>ROUND(I156*H156,3)</f>
        <v>0</v>
      </c>
      <c r="K156" s="4"/>
      <c r="L156" s="157"/>
      <c r="M156" s="158" t="s">
        <v>1</v>
      </c>
      <c r="N156" s="159" t="s">
        <v>36</v>
      </c>
      <c r="O156" s="134">
        <v>0</v>
      </c>
      <c r="P156" s="134">
        <f t="shared" si="0"/>
        <v>0</v>
      </c>
      <c r="Q156" s="134">
        <v>0.21060000000000001</v>
      </c>
      <c r="R156" s="134">
        <f t="shared" si="1"/>
        <v>0.21060000000000001</v>
      </c>
      <c r="S156" s="134">
        <v>0</v>
      </c>
      <c r="T156" s="135">
        <f t="shared" si="2"/>
        <v>0</v>
      </c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R156" s="136" t="s">
        <v>122</v>
      </c>
      <c r="AT156" s="136" t="s">
        <v>159</v>
      </c>
      <c r="AU156" s="136" t="s">
        <v>81</v>
      </c>
      <c r="AY156" s="7" t="s">
        <v>112</v>
      </c>
      <c r="BE156" s="137">
        <f t="shared" si="3"/>
        <v>0</v>
      </c>
      <c r="BF156" s="137">
        <f t="shared" si="4"/>
        <v>0</v>
      </c>
      <c r="BG156" s="137">
        <f t="shared" si="5"/>
        <v>0</v>
      </c>
      <c r="BH156" s="137">
        <f t="shared" si="6"/>
        <v>0</v>
      </c>
      <c r="BI156" s="137">
        <f t="shared" si="7"/>
        <v>0</v>
      </c>
      <c r="BJ156" s="7" t="s">
        <v>81</v>
      </c>
      <c r="BK156" s="138">
        <f t="shared" si="8"/>
        <v>0</v>
      </c>
      <c r="BL156" s="7" t="s">
        <v>115</v>
      </c>
      <c r="BM156" s="136" t="s">
        <v>192</v>
      </c>
    </row>
    <row r="157" spans="1:65" s="17" customFormat="1" ht="16.5" customHeight="1">
      <c r="A157" s="15"/>
      <c r="B157" s="2"/>
      <c r="C157" s="181" t="s">
        <v>134</v>
      </c>
      <c r="D157" s="181" t="s">
        <v>113</v>
      </c>
      <c r="E157" s="182" t="s">
        <v>193</v>
      </c>
      <c r="F157" s="183" t="s">
        <v>194</v>
      </c>
      <c r="G157" s="184" t="s">
        <v>157</v>
      </c>
      <c r="H157" s="178">
        <v>1</v>
      </c>
      <c r="I157" s="170"/>
      <c r="J157" s="178">
        <f>ROUND(I157*H157,3)</f>
        <v>0</v>
      </c>
      <c r="K157" s="3"/>
      <c r="L157" s="2"/>
      <c r="M157" s="132" t="s">
        <v>1</v>
      </c>
      <c r="N157" s="133" t="s">
        <v>36</v>
      </c>
      <c r="O157" s="134">
        <v>15</v>
      </c>
      <c r="P157" s="134">
        <f t="shared" si="0"/>
        <v>15</v>
      </c>
      <c r="Q157" s="134">
        <v>0.97299000000000002</v>
      </c>
      <c r="R157" s="134">
        <f t="shared" si="1"/>
        <v>0.97299000000000002</v>
      </c>
      <c r="S157" s="134">
        <v>0</v>
      </c>
      <c r="T157" s="135">
        <f t="shared" si="2"/>
        <v>0</v>
      </c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R157" s="136" t="s">
        <v>115</v>
      </c>
      <c r="AT157" s="136" t="s">
        <v>113</v>
      </c>
      <c r="AU157" s="136" t="s">
        <v>81</v>
      </c>
      <c r="AY157" s="7" t="s">
        <v>112</v>
      </c>
      <c r="BE157" s="137">
        <f t="shared" si="3"/>
        <v>0</v>
      </c>
      <c r="BF157" s="137">
        <f t="shared" si="4"/>
        <v>0</v>
      </c>
      <c r="BG157" s="137">
        <f t="shared" si="5"/>
        <v>0</v>
      </c>
      <c r="BH157" s="137">
        <f t="shared" si="6"/>
        <v>0</v>
      </c>
      <c r="BI157" s="137">
        <f t="shared" si="7"/>
        <v>0</v>
      </c>
      <c r="BJ157" s="7" t="s">
        <v>81</v>
      </c>
      <c r="BK157" s="138">
        <f t="shared" si="8"/>
        <v>0</v>
      </c>
      <c r="BL157" s="7" t="s">
        <v>115</v>
      </c>
      <c r="BM157" s="136" t="s">
        <v>195</v>
      </c>
    </row>
    <row r="158" spans="1:65" s="17" customFormat="1" ht="16.5" customHeight="1">
      <c r="A158" s="15"/>
      <c r="B158" s="2"/>
      <c r="C158" s="185" t="s">
        <v>135</v>
      </c>
      <c r="D158" s="185" t="s">
        <v>159</v>
      </c>
      <c r="E158" s="186" t="s">
        <v>196</v>
      </c>
      <c r="F158" s="187" t="s">
        <v>197</v>
      </c>
      <c r="G158" s="188" t="s">
        <v>131</v>
      </c>
      <c r="H158" s="179">
        <v>1</v>
      </c>
      <c r="I158" s="170"/>
      <c r="J158" s="179">
        <f>ROUND(I158*H158,3)</f>
        <v>0</v>
      </c>
      <c r="K158" s="4"/>
      <c r="L158" s="157"/>
      <c r="M158" s="158" t="s">
        <v>1</v>
      </c>
      <c r="N158" s="159" t="s">
        <v>36</v>
      </c>
      <c r="O158" s="134">
        <v>0</v>
      </c>
      <c r="P158" s="134">
        <f t="shared" si="0"/>
        <v>0</v>
      </c>
      <c r="Q158" s="134">
        <v>0.21060000000000001</v>
      </c>
      <c r="R158" s="134">
        <f t="shared" si="1"/>
        <v>0.21060000000000001</v>
      </c>
      <c r="S158" s="134">
        <v>0</v>
      </c>
      <c r="T158" s="135">
        <f t="shared" si="2"/>
        <v>0</v>
      </c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R158" s="136" t="s">
        <v>122</v>
      </c>
      <c r="AT158" s="136" t="s">
        <v>159</v>
      </c>
      <c r="AU158" s="136" t="s">
        <v>81</v>
      </c>
      <c r="AY158" s="7" t="s">
        <v>112</v>
      </c>
      <c r="BE158" s="137">
        <f t="shared" si="3"/>
        <v>0</v>
      </c>
      <c r="BF158" s="137">
        <f t="shared" si="4"/>
        <v>0</v>
      </c>
      <c r="BG158" s="137">
        <f t="shared" si="5"/>
        <v>0</v>
      </c>
      <c r="BH158" s="137">
        <f t="shared" si="6"/>
        <v>0</v>
      </c>
      <c r="BI158" s="137">
        <f t="shared" si="7"/>
        <v>0</v>
      </c>
      <c r="BJ158" s="7" t="s">
        <v>81</v>
      </c>
      <c r="BK158" s="138">
        <f t="shared" si="8"/>
        <v>0</v>
      </c>
      <c r="BL158" s="7" t="s">
        <v>115</v>
      </c>
      <c r="BM158" s="136" t="s">
        <v>198</v>
      </c>
    </row>
    <row r="159" spans="1:65" s="123" customFormat="1" ht="22.9" customHeight="1">
      <c r="B159" s="124"/>
      <c r="C159" s="189"/>
      <c r="D159" s="190" t="s">
        <v>69</v>
      </c>
      <c r="E159" s="191" t="s">
        <v>199</v>
      </c>
      <c r="F159" s="191" t="s">
        <v>200</v>
      </c>
      <c r="G159" s="189"/>
      <c r="H159" s="189"/>
      <c r="J159" s="180">
        <f>BK159</f>
        <v>0</v>
      </c>
      <c r="L159" s="124"/>
      <c r="M159" s="126"/>
      <c r="N159" s="127"/>
      <c r="O159" s="127"/>
      <c r="P159" s="128">
        <f>P160</f>
        <v>0.10299999999999999</v>
      </c>
      <c r="Q159" s="127"/>
      <c r="R159" s="128">
        <f>R160</f>
        <v>0</v>
      </c>
      <c r="S159" s="127"/>
      <c r="T159" s="129">
        <f>T160</f>
        <v>0</v>
      </c>
      <c r="AR159" s="125" t="s">
        <v>77</v>
      </c>
      <c r="AT159" s="130" t="s">
        <v>69</v>
      </c>
      <c r="AU159" s="130" t="s">
        <v>77</v>
      </c>
      <c r="AY159" s="125" t="s">
        <v>112</v>
      </c>
      <c r="BK159" s="131">
        <f>BK160</f>
        <v>0</v>
      </c>
    </row>
    <row r="160" spans="1:65" s="17" customFormat="1" ht="24.2" customHeight="1">
      <c r="A160" s="15"/>
      <c r="B160" s="2"/>
      <c r="C160" s="181" t="s">
        <v>136</v>
      </c>
      <c r="D160" s="181" t="s">
        <v>113</v>
      </c>
      <c r="E160" s="182" t="s">
        <v>201</v>
      </c>
      <c r="F160" s="183" t="s">
        <v>202</v>
      </c>
      <c r="G160" s="184" t="s">
        <v>241</v>
      </c>
      <c r="H160" s="178">
        <v>1</v>
      </c>
      <c r="I160" s="170"/>
      <c r="J160" s="178">
        <f>ROUND(I160*H160,3)</f>
        <v>0</v>
      </c>
      <c r="K160" s="3"/>
      <c r="L160" s="2"/>
      <c r="M160" s="160" t="s">
        <v>1</v>
      </c>
      <c r="N160" s="161" t="s">
        <v>36</v>
      </c>
      <c r="O160" s="162">
        <v>0.10299999999999999</v>
      </c>
      <c r="P160" s="162">
        <f>O160*H160</f>
        <v>0.10299999999999999</v>
      </c>
      <c r="Q160" s="162">
        <v>0</v>
      </c>
      <c r="R160" s="162">
        <f>Q160*H160</f>
        <v>0</v>
      </c>
      <c r="S160" s="162">
        <v>0</v>
      </c>
      <c r="T160" s="163">
        <f>S160*H160</f>
        <v>0</v>
      </c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R160" s="136" t="s">
        <v>115</v>
      </c>
      <c r="AT160" s="136" t="s">
        <v>113</v>
      </c>
      <c r="AU160" s="136" t="s">
        <v>81</v>
      </c>
      <c r="AY160" s="7" t="s">
        <v>112</v>
      </c>
      <c r="BE160" s="137">
        <f>IF(N160="základná",J160,0)</f>
        <v>0</v>
      </c>
      <c r="BF160" s="137">
        <f>IF(N160="znížená",J160,0)</f>
        <v>0</v>
      </c>
      <c r="BG160" s="137">
        <f>IF(N160="zákl. prenesená",J160,0)</f>
        <v>0</v>
      </c>
      <c r="BH160" s="137">
        <f>IF(N160="zníž. prenesená",J160,0)</f>
        <v>0</v>
      </c>
      <c r="BI160" s="137">
        <f>IF(N160="nulová",J160,0)</f>
        <v>0</v>
      </c>
      <c r="BJ160" s="7" t="s">
        <v>81</v>
      </c>
      <c r="BK160" s="138">
        <f>ROUND(I160*H160,3)</f>
        <v>0</v>
      </c>
      <c r="BL160" s="7" t="s">
        <v>115</v>
      </c>
      <c r="BM160" s="136" t="s">
        <v>203</v>
      </c>
    </row>
    <row r="161" spans="1:63" s="17" customFormat="1" ht="49.9" customHeight="1">
      <c r="A161" s="15"/>
      <c r="B161" s="2"/>
      <c r="C161" s="77"/>
      <c r="D161" s="77"/>
      <c r="E161" s="164" t="s">
        <v>250</v>
      </c>
      <c r="F161" s="164" t="s">
        <v>251</v>
      </c>
      <c r="G161" s="77"/>
      <c r="H161" s="77"/>
      <c r="I161" s="15"/>
      <c r="J161" s="165">
        <f t="shared" ref="J161:J167" si="9">BK161</f>
        <v>0</v>
      </c>
      <c r="K161" s="15"/>
      <c r="L161" s="2"/>
      <c r="M161" s="172"/>
      <c r="N161" s="173"/>
      <c r="O161" s="36"/>
      <c r="P161" s="36"/>
      <c r="Q161" s="36"/>
      <c r="R161" s="36"/>
      <c r="S161" s="36"/>
      <c r="T161" s="37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7" t="s">
        <v>69</v>
      </c>
      <c r="AU161" s="7" t="s">
        <v>70</v>
      </c>
      <c r="AY161" s="7" t="s">
        <v>252</v>
      </c>
      <c r="BK161" s="138">
        <f>SUM(BK162:BK167)</f>
        <v>0</v>
      </c>
    </row>
    <row r="162" spans="1:63" s="17" customFormat="1" ht="16.350000000000001" customHeight="1">
      <c r="A162" s="15"/>
      <c r="B162" s="2"/>
      <c r="C162" s="166" t="s">
        <v>1</v>
      </c>
      <c r="D162" s="166" t="s">
        <v>113</v>
      </c>
      <c r="E162" s="167" t="s">
        <v>1</v>
      </c>
      <c r="F162" s="168" t="s">
        <v>1</v>
      </c>
      <c r="G162" s="169" t="s">
        <v>1</v>
      </c>
      <c r="H162" s="170"/>
      <c r="I162" s="170"/>
      <c r="J162" s="171">
        <f t="shared" si="9"/>
        <v>0</v>
      </c>
      <c r="K162" s="3"/>
      <c r="L162" s="2"/>
      <c r="M162" s="174" t="s">
        <v>1</v>
      </c>
      <c r="N162" s="175" t="s">
        <v>36</v>
      </c>
      <c r="O162" s="36"/>
      <c r="P162" s="36"/>
      <c r="Q162" s="36"/>
      <c r="R162" s="36"/>
      <c r="S162" s="36"/>
      <c r="T162" s="37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7" t="s">
        <v>252</v>
      </c>
      <c r="AU162" s="7" t="s">
        <v>77</v>
      </c>
      <c r="AY162" s="7" t="s">
        <v>252</v>
      </c>
      <c r="BE162" s="137">
        <f t="shared" ref="BE162:BE167" si="10">IF(N162="základná",J162,0)</f>
        <v>0</v>
      </c>
      <c r="BF162" s="137">
        <f t="shared" ref="BF162:BF167" si="11">IF(N162="znížená",J162,0)</f>
        <v>0</v>
      </c>
      <c r="BG162" s="137">
        <f t="shared" ref="BG162:BG167" si="12">IF(N162="zákl. prenesená",J162,0)</f>
        <v>0</v>
      </c>
      <c r="BH162" s="137">
        <f t="shared" ref="BH162:BH167" si="13">IF(N162="zníž. prenesená",J162,0)</f>
        <v>0</v>
      </c>
      <c r="BI162" s="137">
        <f t="shared" ref="BI162:BI167" si="14">IF(N162="nulová",J162,0)</f>
        <v>0</v>
      </c>
      <c r="BJ162" s="7" t="s">
        <v>81</v>
      </c>
      <c r="BK162" s="138">
        <f t="shared" ref="BK162:BK167" si="15">I162*H162</f>
        <v>0</v>
      </c>
    </row>
    <row r="163" spans="1:63" s="17" customFormat="1" ht="16.350000000000001" customHeight="1">
      <c r="A163" s="15"/>
      <c r="B163" s="2"/>
      <c r="C163" s="166" t="s">
        <v>1</v>
      </c>
      <c r="D163" s="166" t="s">
        <v>113</v>
      </c>
      <c r="E163" s="167" t="s">
        <v>1</v>
      </c>
      <c r="F163" s="168" t="s">
        <v>1</v>
      </c>
      <c r="G163" s="169" t="s">
        <v>1</v>
      </c>
      <c r="H163" s="170"/>
      <c r="I163" s="170"/>
      <c r="J163" s="171">
        <f t="shared" si="9"/>
        <v>0</v>
      </c>
      <c r="K163" s="3"/>
      <c r="L163" s="2"/>
      <c r="M163" s="174" t="s">
        <v>1</v>
      </c>
      <c r="N163" s="175" t="s">
        <v>36</v>
      </c>
      <c r="O163" s="36"/>
      <c r="P163" s="36"/>
      <c r="Q163" s="36"/>
      <c r="R163" s="36"/>
      <c r="S163" s="36"/>
      <c r="T163" s="37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7" t="s">
        <v>252</v>
      </c>
      <c r="AU163" s="7" t="s">
        <v>77</v>
      </c>
      <c r="AY163" s="7" t="s">
        <v>252</v>
      </c>
      <c r="BE163" s="137">
        <f t="shared" si="10"/>
        <v>0</v>
      </c>
      <c r="BF163" s="137">
        <f t="shared" si="11"/>
        <v>0</v>
      </c>
      <c r="BG163" s="137">
        <f t="shared" si="12"/>
        <v>0</v>
      </c>
      <c r="BH163" s="137">
        <f t="shared" si="13"/>
        <v>0</v>
      </c>
      <c r="BI163" s="137">
        <f t="shared" si="14"/>
        <v>0</v>
      </c>
      <c r="BJ163" s="7" t="s">
        <v>81</v>
      </c>
      <c r="BK163" s="138">
        <f t="shared" si="15"/>
        <v>0</v>
      </c>
    </row>
    <row r="164" spans="1:63" s="17" customFormat="1" ht="16.350000000000001" customHeight="1">
      <c r="A164" s="15"/>
      <c r="B164" s="2"/>
      <c r="C164" s="166" t="s">
        <v>1</v>
      </c>
      <c r="D164" s="166" t="s">
        <v>113</v>
      </c>
      <c r="E164" s="167" t="s">
        <v>1</v>
      </c>
      <c r="F164" s="168" t="s">
        <v>1</v>
      </c>
      <c r="G164" s="169" t="s">
        <v>1</v>
      </c>
      <c r="H164" s="170"/>
      <c r="I164" s="170"/>
      <c r="J164" s="171">
        <f t="shared" si="9"/>
        <v>0</v>
      </c>
      <c r="K164" s="3"/>
      <c r="L164" s="2"/>
      <c r="M164" s="174" t="s">
        <v>1</v>
      </c>
      <c r="N164" s="175" t="s">
        <v>36</v>
      </c>
      <c r="O164" s="36"/>
      <c r="P164" s="36"/>
      <c r="Q164" s="36"/>
      <c r="R164" s="36"/>
      <c r="S164" s="36"/>
      <c r="T164" s="37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7" t="s">
        <v>252</v>
      </c>
      <c r="AU164" s="7" t="s">
        <v>77</v>
      </c>
      <c r="AY164" s="7" t="s">
        <v>252</v>
      </c>
      <c r="BE164" s="137">
        <f t="shared" si="10"/>
        <v>0</v>
      </c>
      <c r="BF164" s="137">
        <f t="shared" si="11"/>
        <v>0</v>
      </c>
      <c r="BG164" s="137">
        <f t="shared" si="12"/>
        <v>0</v>
      </c>
      <c r="BH164" s="137">
        <f t="shared" si="13"/>
        <v>0</v>
      </c>
      <c r="BI164" s="137">
        <f t="shared" si="14"/>
        <v>0</v>
      </c>
      <c r="BJ164" s="7" t="s">
        <v>81</v>
      </c>
      <c r="BK164" s="138">
        <f t="shared" si="15"/>
        <v>0</v>
      </c>
    </row>
    <row r="165" spans="1:63" s="17" customFormat="1" ht="16.350000000000001" customHeight="1">
      <c r="A165" s="15"/>
      <c r="B165" s="2"/>
      <c r="C165" s="166" t="s">
        <v>1</v>
      </c>
      <c r="D165" s="166" t="s">
        <v>113</v>
      </c>
      <c r="E165" s="167" t="s">
        <v>1</v>
      </c>
      <c r="F165" s="168" t="s">
        <v>1</v>
      </c>
      <c r="G165" s="169" t="s">
        <v>1</v>
      </c>
      <c r="H165" s="170"/>
      <c r="I165" s="170"/>
      <c r="J165" s="171">
        <f t="shared" si="9"/>
        <v>0</v>
      </c>
      <c r="K165" s="3"/>
      <c r="L165" s="2"/>
      <c r="M165" s="174" t="s">
        <v>1</v>
      </c>
      <c r="N165" s="175" t="s">
        <v>36</v>
      </c>
      <c r="O165" s="36"/>
      <c r="P165" s="36"/>
      <c r="Q165" s="36"/>
      <c r="R165" s="36"/>
      <c r="S165" s="36"/>
      <c r="T165" s="37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7" t="s">
        <v>252</v>
      </c>
      <c r="AU165" s="7" t="s">
        <v>77</v>
      </c>
      <c r="AY165" s="7" t="s">
        <v>252</v>
      </c>
      <c r="BE165" s="137">
        <f t="shared" si="10"/>
        <v>0</v>
      </c>
      <c r="BF165" s="137">
        <f t="shared" si="11"/>
        <v>0</v>
      </c>
      <c r="BG165" s="137">
        <f t="shared" si="12"/>
        <v>0</v>
      </c>
      <c r="BH165" s="137">
        <f t="shared" si="13"/>
        <v>0</v>
      </c>
      <c r="BI165" s="137">
        <f t="shared" si="14"/>
        <v>0</v>
      </c>
      <c r="BJ165" s="7" t="s">
        <v>81</v>
      </c>
      <c r="BK165" s="138">
        <f t="shared" si="15"/>
        <v>0</v>
      </c>
    </row>
    <row r="166" spans="1:63" s="17" customFormat="1" ht="16.350000000000001" customHeight="1">
      <c r="A166" s="15"/>
      <c r="B166" s="2"/>
      <c r="C166" s="166" t="s">
        <v>1</v>
      </c>
      <c r="D166" s="166" t="s">
        <v>113</v>
      </c>
      <c r="E166" s="167" t="s">
        <v>1</v>
      </c>
      <c r="F166" s="168" t="s">
        <v>1</v>
      </c>
      <c r="G166" s="169" t="s">
        <v>1</v>
      </c>
      <c r="H166" s="170"/>
      <c r="I166" s="170"/>
      <c r="J166" s="171">
        <f t="shared" si="9"/>
        <v>0</v>
      </c>
      <c r="K166" s="3"/>
      <c r="L166" s="2"/>
      <c r="M166" s="174" t="s">
        <v>1</v>
      </c>
      <c r="N166" s="175" t="s">
        <v>36</v>
      </c>
      <c r="O166" s="36"/>
      <c r="P166" s="36"/>
      <c r="Q166" s="36"/>
      <c r="R166" s="36"/>
      <c r="S166" s="36"/>
      <c r="T166" s="37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7" t="s">
        <v>252</v>
      </c>
      <c r="AU166" s="7" t="s">
        <v>77</v>
      </c>
      <c r="AY166" s="7" t="s">
        <v>252</v>
      </c>
      <c r="BE166" s="137">
        <f t="shared" si="10"/>
        <v>0</v>
      </c>
      <c r="BF166" s="137">
        <f t="shared" si="11"/>
        <v>0</v>
      </c>
      <c r="BG166" s="137">
        <f t="shared" si="12"/>
        <v>0</v>
      </c>
      <c r="BH166" s="137">
        <f t="shared" si="13"/>
        <v>0</v>
      </c>
      <c r="BI166" s="137">
        <f t="shared" si="14"/>
        <v>0</v>
      </c>
      <c r="BJ166" s="7" t="s">
        <v>81</v>
      </c>
      <c r="BK166" s="138">
        <f t="shared" si="15"/>
        <v>0</v>
      </c>
    </row>
    <row r="167" spans="1:63" s="17" customFormat="1" ht="16.350000000000001" customHeight="1">
      <c r="A167" s="15"/>
      <c r="B167" s="2"/>
      <c r="C167" s="166" t="s">
        <v>1</v>
      </c>
      <c r="D167" s="166" t="s">
        <v>113</v>
      </c>
      <c r="E167" s="167" t="s">
        <v>1</v>
      </c>
      <c r="F167" s="168" t="s">
        <v>1</v>
      </c>
      <c r="G167" s="169" t="s">
        <v>1</v>
      </c>
      <c r="H167" s="170"/>
      <c r="I167" s="170"/>
      <c r="J167" s="171">
        <f t="shared" si="9"/>
        <v>0</v>
      </c>
      <c r="K167" s="3"/>
      <c r="L167" s="2"/>
      <c r="M167" s="174" t="s">
        <v>1</v>
      </c>
      <c r="N167" s="175" t="s">
        <v>36</v>
      </c>
      <c r="O167" s="176"/>
      <c r="P167" s="176"/>
      <c r="Q167" s="176"/>
      <c r="R167" s="176"/>
      <c r="S167" s="176"/>
      <c r="T167" s="177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7" t="s">
        <v>252</v>
      </c>
      <c r="AU167" s="7" t="s">
        <v>77</v>
      </c>
      <c r="AY167" s="7" t="s">
        <v>252</v>
      </c>
      <c r="BE167" s="137">
        <f t="shared" si="10"/>
        <v>0</v>
      </c>
      <c r="BF167" s="137">
        <f t="shared" si="11"/>
        <v>0</v>
      </c>
      <c r="BG167" s="137">
        <f t="shared" si="12"/>
        <v>0</v>
      </c>
      <c r="BH167" s="137">
        <f t="shared" si="13"/>
        <v>0</v>
      </c>
      <c r="BI167" s="137">
        <f t="shared" si="14"/>
        <v>0</v>
      </c>
      <c r="BJ167" s="7" t="s">
        <v>81</v>
      </c>
      <c r="BK167" s="138">
        <f t="shared" si="15"/>
        <v>0</v>
      </c>
    </row>
    <row r="168" spans="1:63" s="17" customFormat="1" ht="6.95" customHeight="1">
      <c r="A168" s="15"/>
      <c r="B168" s="26"/>
      <c r="C168" s="27"/>
      <c r="D168" s="27"/>
      <c r="E168" s="27"/>
      <c r="F168" s="27"/>
      <c r="G168" s="27"/>
      <c r="H168" s="27"/>
      <c r="I168" s="27"/>
      <c r="J168" s="27"/>
      <c r="K168" s="27"/>
      <c r="L168" s="2"/>
      <c r="M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</row>
  </sheetData>
  <sheetProtection password="C3F7" sheet="1" objects="1" scenarios="1" selectLockedCells="1"/>
  <autoFilter ref="C123:K160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základná, znížená, nulová." sqref="N162:N167">
      <formula1>"základná, znížená, nulová"</formula1>
    </dataValidation>
    <dataValidation type="list" allowBlank="1" showInputMessage="1" showErrorMessage="1" error="Povolené sú hodnoty K, M." sqref="D162:D167">
      <formula1>"K, M"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7"/>
  <sheetViews>
    <sheetView showGridLines="0" topLeftCell="A114" workbookViewId="0">
      <selection activeCell="I144" sqref="I144"/>
    </sheetView>
  </sheetViews>
  <sheetFormatPr defaultRowHeight="11.25"/>
  <cols>
    <col min="1" max="1" width="8.33203125" style="6" customWidth="1"/>
    <col min="2" max="2" width="1.1640625" style="6" customWidth="1"/>
    <col min="3" max="3" width="4.1640625" style="6" customWidth="1"/>
    <col min="4" max="4" width="4.33203125" style="6" customWidth="1"/>
    <col min="5" max="5" width="17.1640625" style="6" customWidth="1"/>
    <col min="6" max="6" width="50.83203125" style="6" customWidth="1"/>
    <col min="7" max="7" width="7.5" style="6" customWidth="1"/>
    <col min="8" max="8" width="14" style="6" customWidth="1"/>
    <col min="9" max="9" width="15.83203125" style="6" customWidth="1"/>
    <col min="10" max="10" width="22.33203125" style="6" customWidth="1"/>
    <col min="11" max="11" width="22.33203125" style="6" hidden="1" customWidth="1"/>
    <col min="12" max="12" width="9.33203125" style="6" customWidth="1"/>
    <col min="13" max="13" width="10.83203125" style="6" hidden="1" customWidth="1"/>
    <col min="14" max="14" width="9.33203125" style="6" hidden="1"/>
    <col min="15" max="20" width="14.1640625" style="6" hidden="1" customWidth="1"/>
    <col min="21" max="21" width="16.33203125" style="6" hidden="1" customWidth="1"/>
    <col min="22" max="22" width="12.33203125" style="6" customWidth="1"/>
    <col min="23" max="23" width="16.33203125" style="6" customWidth="1"/>
    <col min="24" max="24" width="12.33203125" style="6" customWidth="1"/>
    <col min="25" max="25" width="15" style="6" customWidth="1"/>
    <col min="26" max="26" width="11" style="6" customWidth="1"/>
    <col min="27" max="27" width="15" style="6" customWidth="1"/>
    <col min="28" max="28" width="16.33203125" style="6" customWidth="1"/>
    <col min="29" max="29" width="11" style="6" customWidth="1"/>
    <col min="30" max="30" width="15" style="6" customWidth="1"/>
    <col min="31" max="31" width="16.33203125" style="6" customWidth="1"/>
    <col min="32" max="43" width="9.33203125" style="6"/>
    <col min="44" max="65" width="9.33203125" style="6" hidden="1"/>
    <col min="66" max="16384" width="9.33203125" style="6"/>
  </cols>
  <sheetData>
    <row r="2" spans="1:46" ht="36.950000000000003" customHeight="1">
      <c r="L2" s="284" t="s">
        <v>5</v>
      </c>
      <c r="M2" s="285"/>
      <c r="N2" s="285"/>
      <c r="O2" s="285"/>
      <c r="P2" s="285"/>
      <c r="Q2" s="285"/>
      <c r="R2" s="285"/>
      <c r="S2" s="285"/>
      <c r="T2" s="285"/>
      <c r="U2" s="285"/>
      <c r="V2" s="285"/>
      <c r="AT2" s="7" t="s">
        <v>86</v>
      </c>
    </row>
    <row r="3" spans="1:46" ht="6.95" customHeight="1">
      <c r="B3" s="8"/>
      <c r="C3" s="69"/>
      <c r="D3" s="69"/>
      <c r="E3" s="69"/>
      <c r="F3" s="69"/>
      <c r="G3" s="69"/>
      <c r="H3" s="69"/>
      <c r="I3" s="69"/>
      <c r="J3" s="69"/>
      <c r="K3" s="9"/>
      <c r="L3" s="10"/>
      <c r="AT3" s="7" t="s">
        <v>70</v>
      </c>
    </row>
    <row r="4" spans="1:46" ht="24.95" customHeight="1">
      <c r="B4" s="10"/>
      <c r="C4" s="1"/>
      <c r="D4" s="70" t="s">
        <v>87</v>
      </c>
      <c r="E4" s="1"/>
      <c r="F4" s="1"/>
      <c r="G4" s="1"/>
      <c r="H4" s="1"/>
      <c r="I4" s="1"/>
      <c r="J4" s="1"/>
      <c r="L4" s="10"/>
      <c r="M4" s="105" t="s">
        <v>9</v>
      </c>
      <c r="AT4" s="7" t="s">
        <v>3</v>
      </c>
    </row>
    <row r="5" spans="1:46" ht="6.95" customHeight="1">
      <c r="B5" s="10"/>
      <c r="C5" s="1"/>
      <c r="D5" s="1"/>
      <c r="E5" s="1"/>
      <c r="F5" s="1"/>
      <c r="G5" s="1"/>
      <c r="H5" s="1"/>
      <c r="I5" s="1"/>
      <c r="J5" s="1"/>
      <c r="L5" s="10"/>
    </row>
    <row r="6" spans="1:46" ht="12" customHeight="1">
      <c r="B6" s="10"/>
      <c r="C6" s="1"/>
      <c r="D6" s="73" t="s">
        <v>12</v>
      </c>
      <c r="E6" s="1"/>
      <c r="F6" s="1"/>
      <c r="G6" s="1"/>
      <c r="H6" s="1"/>
      <c r="I6" s="1"/>
      <c r="J6" s="1"/>
      <c r="L6" s="10"/>
    </row>
    <row r="7" spans="1:46" ht="16.5" customHeight="1">
      <c r="B7" s="10"/>
      <c r="C7" s="1"/>
      <c r="D7" s="1"/>
      <c r="E7" s="294" t="str">
        <f>'Rekapitulácia stavby'!K6</f>
        <v>OBNOVA DETSKÉHO IHRISKA PEČIANSKA - 2. etapa</v>
      </c>
      <c r="F7" s="295"/>
      <c r="G7" s="295"/>
      <c r="H7" s="295"/>
      <c r="I7" s="1"/>
      <c r="J7" s="1"/>
      <c r="L7" s="10"/>
    </row>
    <row r="8" spans="1:46" ht="12" customHeight="1">
      <c r="B8" s="10"/>
      <c r="C8" s="1"/>
      <c r="D8" s="73" t="s">
        <v>88</v>
      </c>
      <c r="E8" s="1"/>
      <c r="F8" s="1"/>
      <c r="G8" s="1"/>
      <c r="H8" s="1"/>
      <c r="I8" s="1"/>
      <c r="J8" s="1"/>
      <c r="L8" s="10"/>
    </row>
    <row r="9" spans="1:46" s="17" customFormat="1" ht="16.5" customHeight="1">
      <c r="A9" s="15"/>
      <c r="B9" s="2"/>
      <c r="C9" s="77"/>
      <c r="D9" s="77"/>
      <c r="E9" s="294" t="s">
        <v>89</v>
      </c>
      <c r="F9" s="293"/>
      <c r="G9" s="293"/>
      <c r="H9" s="293"/>
      <c r="I9" s="77"/>
      <c r="J9" s="77"/>
      <c r="K9" s="15"/>
      <c r="L9" s="23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46" s="17" customFormat="1" ht="12" customHeight="1">
      <c r="A10" s="15"/>
      <c r="B10" s="2"/>
      <c r="C10" s="77"/>
      <c r="D10" s="73" t="s">
        <v>90</v>
      </c>
      <c r="E10" s="77"/>
      <c r="F10" s="77"/>
      <c r="G10" s="77"/>
      <c r="H10" s="77"/>
      <c r="I10" s="77"/>
      <c r="J10" s="77"/>
      <c r="K10" s="15"/>
      <c r="L10" s="23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46" s="17" customFormat="1" ht="16.5" customHeight="1">
      <c r="A11" s="15"/>
      <c r="B11" s="2"/>
      <c r="C11" s="77"/>
      <c r="D11" s="77"/>
      <c r="E11" s="250" t="s">
        <v>204</v>
      </c>
      <c r="F11" s="293"/>
      <c r="G11" s="293"/>
      <c r="H11" s="293"/>
      <c r="I11" s="77"/>
      <c r="J11" s="77"/>
      <c r="K11" s="15"/>
      <c r="L11" s="23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1:46" s="17" customFormat="1">
      <c r="A12" s="15"/>
      <c r="B12" s="2"/>
      <c r="C12" s="77"/>
      <c r="D12" s="77"/>
      <c r="E12" s="77"/>
      <c r="F12" s="77"/>
      <c r="G12" s="77"/>
      <c r="H12" s="77"/>
      <c r="I12" s="77"/>
      <c r="J12" s="77"/>
      <c r="K12" s="15"/>
      <c r="L12" s="23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46" s="17" customFormat="1" ht="12" customHeight="1">
      <c r="A13" s="15"/>
      <c r="B13" s="2"/>
      <c r="C13" s="77"/>
      <c r="D13" s="73" t="s">
        <v>13</v>
      </c>
      <c r="E13" s="77"/>
      <c r="F13" s="74" t="s">
        <v>1</v>
      </c>
      <c r="G13" s="77"/>
      <c r="H13" s="77"/>
      <c r="I13" s="73" t="s">
        <v>14</v>
      </c>
      <c r="J13" s="74" t="s">
        <v>1</v>
      </c>
      <c r="K13" s="15"/>
      <c r="L13" s="23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46" s="17" customFormat="1" ht="12" customHeight="1">
      <c r="A14" s="15"/>
      <c r="B14" s="2"/>
      <c r="C14" s="77"/>
      <c r="D14" s="73" t="s">
        <v>15</v>
      </c>
      <c r="E14" s="77"/>
      <c r="F14" s="74" t="str">
        <f>'Rekapitulácia stavby'!K8</f>
        <v>Bratislava-Petržalka</v>
      </c>
      <c r="G14" s="77"/>
      <c r="H14" s="77"/>
      <c r="I14" s="73" t="s">
        <v>16</v>
      </c>
      <c r="J14" s="192" t="str">
        <f>'Rekapitulácia stavby'!AN8</f>
        <v>vyplň dátum</v>
      </c>
      <c r="K14" s="15"/>
      <c r="L14" s="23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46" s="17" customFormat="1" ht="10.9" customHeight="1">
      <c r="A15" s="15"/>
      <c r="B15" s="2"/>
      <c r="C15" s="77"/>
      <c r="D15" s="77"/>
      <c r="E15" s="77"/>
      <c r="F15" s="77"/>
      <c r="G15" s="77"/>
      <c r="H15" s="77"/>
      <c r="I15" s="77"/>
      <c r="J15" s="77"/>
      <c r="K15" s="15"/>
      <c r="L15" s="23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6" s="17" customFormat="1" ht="12" customHeight="1">
      <c r="A16" s="15"/>
      <c r="B16" s="2"/>
      <c r="C16" s="77"/>
      <c r="D16" s="73" t="s">
        <v>17</v>
      </c>
      <c r="E16" s="77"/>
      <c r="F16" s="77"/>
      <c r="G16" s="77"/>
      <c r="H16" s="77"/>
      <c r="I16" s="73" t="s">
        <v>18</v>
      </c>
      <c r="J16" s="74" t="s">
        <v>1</v>
      </c>
      <c r="K16" s="15"/>
      <c r="L16" s="23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s="17" customFormat="1" ht="18" customHeight="1">
      <c r="A17" s="15"/>
      <c r="B17" s="2"/>
      <c r="C17" s="77"/>
      <c r="D17" s="77"/>
      <c r="E17" s="74" t="str">
        <f>'Rekapitulácia stavby'!E11</f>
        <v>MČ Bratislava-Petržalka</v>
      </c>
      <c r="F17" s="77"/>
      <c r="G17" s="77"/>
      <c r="H17" s="77"/>
      <c r="I17" s="73" t="s">
        <v>19</v>
      </c>
      <c r="J17" s="74" t="s">
        <v>1</v>
      </c>
      <c r="K17" s="15"/>
      <c r="L17" s="23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s="17" customFormat="1" ht="6.95" customHeight="1">
      <c r="A18" s="15"/>
      <c r="B18" s="2"/>
      <c r="C18" s="77"/>
      <c r="D18" s="77"/>
      <c r="E18" s="77"/>
      <c r="F18" s="77"/>
      <c r="G18" s="77"/>
      <c r="H18" s="77"/>
      <c r="I18" s="77"/>
      <c r="J18" s="77"/>
      <c r="K18" s="15"/>
      <c r="L18" s="23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s="17" customFormat="1" ht="12" customHeight="1">
      <c r="A19" s="15"/>
      <c r="B19" s="2"/>
      <c r="C19" s="77"/>
      <c r="D19" s="73" t="s">
        <v>20</v>
      </c>
      <c r="E19" s="77"/>
      <c r="F19" s="77"/>
      <c r="G19" s="77"/>
      <c r="H19" s="77"/>
      <c r="I19" s="73" t="s">
        <v>18</v>
      </c>
      <c r="J19" s="74" t="str">
        <f>'Rekapitulácia stavby'!AN13</f>
        <v>Vyplň údaj</v>
      </c>
      <c r="K19" s="15"/>
      <c r="L19" s="23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17" customFormat="1" ht="18" customHeight="1">
      <c r="A20" s="15"/>
      <c r="B20" s="2"/>
      <c r="C20" s="77"/>
      <c r="D20" s="77"/>
      <c r="E20" s="276" t="str">
        <f>'Rekapitulácia stavby'!E14</f>
        <v xml:space="preserve"> Vyplň údaj</v>
      </c>
      <c r="F20" s="276"/>
      <c r="G20" s="276"/>
      <c r="H20" s="276"/>
      <c r="I20" s="73" t="s">
        <v>19</v>
      </c>
      <c r="J20" s="74" t="str">
        <f>'Rekapitulácia stavby'!AN14</f>
        <v>Vyplň údaj</v>
      </c>
      <c r="K20" s="15"/>
      <c r="L20" s="23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s="17" customFormat="1" ht="6.95" customHeight="1">
      <c r="A21" s="15"/>
      <c r="B21" s="2"/>
      <c r="C21" s="77"/>
      <c r="D21" s="77"/>
      <c r="E21" s="77"/>
      <c r="F21" s="77"/>
      <c r="G21" s="77"/>
      <c r="H21" s="77"/>
      <c r="I21" s="77"/>
      <c r="J21" s="77"/>
      <c r="K21" s="15"/>
      <c r="L21" s="23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s="17" customFormat="1" ht="12" customHeight="1">
      <c r="A22" s="15"/>
      <c r="B22" s="2"/>
      <c r="C22" s="77"/>
      <c r="D22" s="73" t="s">
        <v>21</v>
      </c>
      <c r="E22" s="77"/>
      <c r="F22" s="77"/>
      <c r="G22" s="77"/>
      <c r="H22" s="77"/>
      <c r="I22" s="73" t="s">
        <v>18</v>
      </c>
      <c r="J22" s="74" t="s">
        <v>1</v>
      </c>
      <c r="K22" s="15"/>
      <c r="L22" s="23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17" customFormat="1" ht="18" customHeight="1">
      <c r="A23" s="15"/>
      <c r="B23" s="2"/>
      <c r="C23" s="77"/>
      <c r="D23" s="77"/>
      <c r="E23" s="74" t="s">
        <v>22</v>
      </c>
      <c r="F23" s="77"/>
      <c r="G23" s="77"/>
      <c r="H23" s="77"/>
      <c r="I23" s="73" t="s">
        <v>19</v>
      </c>
      <c r="J23" s="74" t="s">
        <v>1</v>
      </c>
      <c r="K23" s="15"/>
      <c r="L23" s="23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s="17" customFormat="1" ht="6.95" customHeight="1">
      <c r="A24" s="15"/>
      <c r="B24" s="2"/>
      <c r="C24" s="77"/>
      <c r="D24" s="77"/>
      <c r="E24" s="77"/>
      <c r="F24" s="77"/>
      <c r="G24" s="77"/>
      <c r="H24" s="77"/>
      <c r="I24" s="77"/>
      <c r="J24" s="77"/>
      <c r="K24" s="15"/>
      <c r="L24" s="23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 spans="1:31" s="17" customFormat="1" ht="12" customHeight="1">
      <c r="A25" s="15"/>
      <c r="B25" s="2"/>
      <c r="C25" s="77"/>
      <c r="D25" s="73" t="s">
        <v>25</v>
      </c>
      <c r="E25" s="77"/>
      <c r="F25" s="77"/>
      <c r="G25" s="77"/>
      <c r="H25" s="77"/>
      <c r="I25" s="73" t="s">
        <v>18</v>
      </c>
      <c r="J25" s="74" t="s">
        <v>26</v>
      </c>
      <c r="K25" s="15"/>
      <c r="L25" s="23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s="17" customFormat="1" ht="18" customHeight="1">
      <c r="A26" s="15"/>
      <c r="B26" s="2"/>
      <c r="C26" s="77"/>
      <c r="D26" s="77"/>
      <c r="E26" s="74" t="s">
        <v>27</v>
      </c>
      <c r="F26" s="77"/>
      <c r="G26" s="77"/>
      <c r="H26" s="77"/>
      <c r="I26" s="73" t="s">
        <v>19</v>
      </c>
      <c r="J26" s="74" t="s">
        <v>28</v>
      </c>
      <c r="K26" s="15"/>
      <c r="L26" s="23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s="17" customFormat="1" ht="6.95" customHeight="1">
      <c r="A27" s="15"/>
      <c r="B27" s="2"/>
      <c r="C27" s="77"/>
      <c r="D27" s="77"/>
      <c r="E27" s="77"/>
      <c r="F27" s="77"/>
      <c r="G27" s="77"/>
      <c r="H27" s="77"/>
      <c r="I27" s="77"/>
      <c r="J27" s="77"/>
      <c r="K27" s="15"/>
      <c r="L27" s="23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s="17" customFormat="1" ht="12" customHeight="1">
      <c r="A28" s="15"/>
      <c r="B28" s="2"/>
      <c r="C28" s="77"/>
      <c r="D28" s="73" t="s">
        <v>29</v>
      </c>
      <c r="E28" s="77"/>
      <c r="F28" s="77"/>
      <c r="G28" s="77"/>
      <c r="H28" s="77"/>
      <c r="I28" s="77"/>
      <c r="J28" s="77"/>
      <c r="K28" s="15"/>
      <c r="L28" s="23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s="109" customFormat="1" ht="16.5" customHeight="1">
      <c r="A29" s="106"/>
      <c r="B29" s="107"/>
      <c r="C29" s="193"/>
      <c r="D29" s="193"/>
      <c r="E29" s="279" t="s">
        <v>1</v>
      </c>
      <c r="F29" s="279"/>
      <c r="G29" s="279"/>
      <c r="H29" s="279"/>
      <c r="I29" s="193"/>
      <c r="J29" s="193"/>
      <c r="K29" s="106"/>
      <c r="L29" s="108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</row>
    <row r="30" spans="1:31" s="17" customFormat="1" ht="6.95" customHeight="1">
      <c r="A30" s="15"/>
      <c r="B30" s="2"/>
      <c r="C30" s="77"/>
      <c r="D30" s="77"/>
      <c r="E30" s="77"/>
      <c r="F30" s="77"/>
      <c r="G30" s="77"/>
      <c r="H30" s="77"/>
      <c r="I30" s="77"/>
      <c r="J30" s="77"/>
      <c r="K30" s="15"/>
      <c r="L30" s="23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1:31" s="17" customFormat="1" ht="6.95" customHeight="1">
      <c r="A31" s="15"/>
      <c r="B31" s="2"/>
      <c r="C31" s="77"/>
      <c r="D31" s="99"/>
      <c r="E31" s="99"/>
      <c r="F31" s="99"/>
      <c r="G31" s="99"/>
      <c r="H31" s="99"/>
      <c r="I31" s="99"/>
      <c r="J31" s="99"/>
      <c r="K31" s="43"/>
      <c r="L31" s="23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1:31" s="17" customFormat="1" ht="25.35" customHeight="1">
      <c r="A32" s="15"/>
      <c r="B32" s="2"/>
      <c r="C32" s="77"/>
      <c r="D32" s="194" t="s">
        <v>30</v>
      </c>
      <c r="E32" s="77"/>
      <c r="F32" s="77"/>
      <c r="G32" s="77"/>
      <c r="H32" s="77"/>
      <c r="I32" s="77"/>
      <c r="J32" s="195">
        <f>ROUND(J123, 2)</f>
        <v>0</v>
      </c>
      <c r="K32" s="15"/>
      <c r="L32" s="23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1:31" s="17" customFormat="1" ht="6.95" customHeight="1">
      <c r="A33" s="15"/>
      <c r="B33" s="2"/>
      <c r="C33" s="77"/>
      <c r="D33" s="99"/>
      <c r="E33" s="99"/>
      <c r="F33" s="99"/>
      <c r="G33" s="99"/>
      <c r="H33" s="99"/>
      <c r="I33" s="99"/>
      <c r="J33" s="99"/>
      <c r="K33" s="43"/>
      <c r="L33" s="23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7" customFormat="1" ht="14.45" customHeight="1">
      <c r="A34" s="15"/>
      <c r="B34" s="2"/>
      <c r="C34" s="77"/>
      <c r="D34" s="77"/>
      <c r="E34" s="77"/>
      <c r="F34" s="196" t="s">
        <v>32</v>
      </c>
      <c r="G34" s="77"/>
      <c r="H34" s="77"/>
      <c r="I34" s="196" t="s">
        <v>31</v>
      </c>
      <c r="J34" s="196" t="s">
        <v>33</v>
      </c>
      <c r="K34" s="15"/>
      <c r="L34" s="23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s="17" customFormat="1" ht="14.45" customHeight="1">
      <c r="A35" s="15"/>
      <c r="B35" s="2"/>
      <c r="C35" s="77"/>
      <c r="D35" s="197" t="s">
        <v>34</v>
      </c>
      <c r="E35" s="82" t="s">
        <v>35</v>
      </c>
      <c r="F35" s="198">
        <f>ROUND((SUM(BE123:BE139)),  2)</f>
        <v>0</v>
      </c>
      <c r="G35" s="199"/>
      <c r="H35" s="199"/>
      <c r="I35" s="200">
        <v>0.2</v>
      </c>
      <c r="J35" s="198">
        <f>ROUND(((SUM(BE123:BE139))*I35),  2)</f>
        <v>0</v>
      </c>
      <c r="K35" s="15"/>
      <c r="L35" s="23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s="17" customFormat="1" ht="14.45" customHeight="1">
      <c r="A36" s="15"/>
      <c r="B36" s="2"/>
      <c r="C36" s="77"/>
      <c r="D36" s="77"/>
      <c r="E36" s="82" t="s">
        <v>36</v>
      </c>
      <c r="F36" s="201">
        <f>ROUND((SUM(BF123:BF139)),  2)</f>
        <v>0</v>
      </c>
      <c r="G36" s="77"/>
      <c r="H36" s="77"/>
      <c r="I36" s="202">
        <v>0.2</v>
      </c>
      <c r="J36" s="201">
        <f>ROUND(((SUM(BF123:BF139))*I36),  2)</f>
        <v>0</v>
      </c>
      <c r="K36" s="15"/>
      <c r="L36" s="23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s="17" customFormat="1" ht="14.45" hidden="1" customHeight="1">
      <c r="A37" s="15"/>
      <c r="B37" s="2"/>
      <c r="C37" s="77"/>
      <c r="D37" s="77"/>
      <c r="E37" s="73" t="s">
        <v>37</v>
      </c>
      <c r="F37" s="201">
        <f>ROUND((SUM(BG123:BG139)),  2)</f>
        <v>0</v>
      </c>
      <c r="G37" s="77"/>
      <c r="H37" s="77"/>
      <c r="I37" s="202">
        <v>0.2</v>
      </c>
      <c r="J37" s="201">
        <f>0</f>
        <v>0</v>
      </c>
      <c r="K37" s="15"/>
      <c r="L37" s="23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17" customFormat="1" ht="14.45" hidden="1" customHeight="1">
      <c r="A38" s="15"/>
      <c r="B38" s="2"/>
      <c r="C38" s="77"/>
      <c r="D38" s="77"/>
      <c r="E38" s="73" t="s">
        <v>38</v>
      </c>
      <c r="F38" s="201">
        <f>ROUND((SUM(BH123:BH139)),  2)</f>
        <v>0</v>
      </c>
      <c r="G38" s="77"/>
      <c r="H38" s="77"/>
      <c r="I38" s="202">
        <v>0.2</v>
      </c>
      <c r="J38" s="201">
        <f>0</f>
        <v>0</v>
      </c>
      <c r="K38" s="15"/>
      <c r="L38" s="23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s="17" customFormat="1" ht="14.45" hidden="1" customHeight="1">
      <c r="A39" s="15"/>
      <c r="B39" s="2"/>
      <c r="C39" s="77"/>
      <c r="D39" s="77"/>
      <c r="E39" s="82" t="s">
        <v>39</v>
      </c>
      <c r="F39" s="198">
        <f>ROUND((SUM(BI123:BI139)),  2)</f>
        <v>0</v>
      </c>
      <c r="G39" s="199"/>
      <c r="H39" s="199"/>
      <c r="I39" s="200">
        <v>0</v>
      </c>
      <c r="J39" s="198">
        <f>0</f>
        <v>0</v>
      </c>
      <c r="K39" s="15"/>
      <c r="L39" s="23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s="17" customFormat="1" ht="6.95" customHeight="1">
      <c r="A40" s="15"/>
      <c r="B40" s="2"/>
      <c r="C40" s="77"/>
      <c r="D40" s="77"/>
      <c r="E40" s="77"/>
      <c r="F40" s="77"/>
      <c r="G40" s="77"/>
      <c r="H40" s="77"/>
      <c r="I40" s="77"/>
      <c r="J40" s="77"/>
      <c r="K40" s="15"/>
      <c r="L40" s="23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s="17" customFormat="1" ht="25.35" customHeight="1">
      <c r="A41" s="15"/>
      <c r="B41" s="2"/>
      <c r="C41" s="203"/>
      <c r="D41" s="204" t="s">
        <v>40</v>
      </c>
      <c r="E41" s="98"/>
      <c r="F41" s="98"/>
      <c r="G41" s="205" t="s">
        <v>41</v>
      </c>
      <c r="H41" s="206" t="s">
        <v>42</v>
      </c>
      <c r="I41" s="98"/>
      <c r="J41" s="207">
        <f>SUM(J32:J39)</f>
        <v>0</v>
      </c>
      <c r="K41" s="111"/>
      <c r="L41" s="23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s="17" customFormat="1" ht="14.45" customHeight="1">
      <c r="A42" s="15"/>
      <c r="B42" s="2"/>
      <c r="C42" s="77"/>
      <c r="D42" s="77"/>
      <c r="E42" s="77"/>
      <c r="F42" s="77"/>
      <c r="G42" s="77"/>
      <c r="H42" s="77"/>
      <c r="I42" s="77"/>
      <c r="J42" s="77"/>
      <c r="K42" s="15"/>
      <c r="L42" s="23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ht="14.45" customHeight="1">
      <c r="B43" s="10"/>
      <c r="C43" s="1"/>
      <c r="D43" s="1"/>
      <c r="E43" s="1"/>
      <c r="F43" s="1"/>
      <c r="G43" s="1"/>
      <c r="H43" s="1"/>
      <c r="I43" s="1"/>
      <c r="J43" s="1"/>
      <c r="L43" s="10"/>
    </row>
    <row r="44" spans="1:31" ht="14.45" customHeight="1">
      <c r="B44" s="10"/>
      <c r="C44" s="1"/>
      <c r="D44" s="1"/>
      <c r="E44" s="1"/>
      <c r="F44" s="1"/>
      <c r="G44" s="1"/>
      <c r="H44" s="1"/>
      <c r="I44" s="1"/>
      <c r="J44" s="1"/>
      <c r="L44" s="10"/>
    </row>
    <row r="45" spans="1:31" ht="14.45" customHeight="1">
      <c r="B45" s="10"/>
      <c r="C45" s="1"/>
      <c r="D45" s="1"/>
      <c r="E45" s="1"/>
      <c r="F45" s="1"/>
      <c r="G45" s="1"/>
      <c r="H45" s="1"/>
      <c r="I45" s="1"/>
      <c r="J45" s="1"/>
      <c r="L45" s="10"/>
    </row>
    <row r="46" spans="1:31" ht="14.45" customHeight="1">
      <c r="B46" s="10"/>
      <c r="C46" s="1"/>
      <c r="D46" s="1"/>
      <c r="E46" s="1"/>
      <c r="F46" s="1"/>
      <c r="G46" s="1"/>
      <c r="H46" s="1"/>
      <c r="I46" s="1"/>
      <c r="J46" s="1"/>
      <c r="L46" s="10"/>
    </row>
    <row r="47" spans="1:31" ht="14.45" customHeight="1">
      <c r="B47" s="10"/>
      <c r="C47" s="1"/>
      <c r="D47" s="1"/>
      <c r="E47" s="1"/>
      <c r="F47" s="1"/>
      <c r="G47" s="1"/>
      <c r="H47" s="1"/>
      <c r="I47" s="1"/>
      <c r="J47" s="1"/>
      <c r="L47" s="10"/>
    </row>
    <row r="48" spans="1:31" ht="14.45" customHeight="1">
      <c r="B48" s="10"/>
      <c r="C48" s="1"/>
      <c r="D48" s="1"/>
      <c r="E48" s="1"/>
      <c r="F48" s="1"/>
      <c r="G48" s="1"/>
      <c r="H48" s="1"/>
      <c r="I48" s="1"/>
      <c r="J48" s="1"/>
      <c r="L48" s="10"/>
    </row>
    <row r="49" spans="1:31" ht="14.45" customHeight="1">
      <c r="B49" s="10"/>
      <c r="C49" s="1"/>
      <c r="D49" s="1"/>
      <c r="E49" s="1"/>
      <c r="F49" s="1"/>
      <c r="G49" s="1"/>
      <c r="H49" s="1"/>
      <c r="I49" s="1"/>
      <c r="J49" s="1"/>
      <c r="L49" s="10"/>
    </row>
    <row r="50" spans="1:31" s="17" customFormat="1" ht="14.45" customHeight="1">
      <c r="B50" s="23"/>
      <c r="C50" s="80"/>
      <c r="D50" s="88" t="s">
        <v>43</v>
      </c>
      <c r="E50" s="89"/>
      <c r="F50" s="89"/>
      <c r="G50" s="88" t="s">
        <v>44</v>
      </c>
      <c r="H50" s="89"/>
      <c r="I50" s="89"/>
      <c r="J50" s="89"/>
      <c r="K50" s="24"/>
      <c r="L50" s="23"/>
    </row>
    <row r="51" spans="1:31">
      <c r="B51" s="10"/>
      <c r="C51" s="1"/>
      <c r="D51" s="1"/>
      <c r="E51" s="1"/>
      <c r="F51" s="1"/>
      <c r="G51" s="1"/>
      <c r="H51" s="1"/>
      <c r="I51" s="1"/>
      <c r="J51" s="1"/>
      <c r="L51" s="10"/>
    </row>
    <row r="52" spans="1:31">
      <c r="B52" s="10"/>
      <c r="C52" s="1"/>
      <c r="D52" s="1"/>
      <c r="E52" s="1"/>
      <c r="F52" s="1"/>
      <c r="G52" s="1"/>
      <c r="H52" s="1"/>
      <c r="I52" s="1"/>
      <c r="J52" s="1"/>
      <c r="L52" s="10"/>
    </row>
    <row r="53" spans="1:31">
      <c r="B53" s="10"/>
      <c r="C53" s="1"/>
      <c r="D53" s="1"/>
      <c r="E53" s="1"/>
      <c r="F53" s="1"/>
      <c r="G53" s="1"/>
      <c r="H53" s="1"/>
      <c r="I53" s="1"/>
      <c r="J53" s="1"/>
      <c r="L53" s="10"/>
    </row>
    <row r="54" spans="1:31">
      <c r="B54" s="10"/>
      <c r="C54" s="1"/>
      <c r="D54" s="1"/>
      <c r="E54" s="1"/>
      <c r="F54" s="1"/>
      <c r="G54" s="1"/>
      <c r="H54" s="1"/>
      <c r="I54" s="1"/>
      <c r="J54" s="1"/>
      <c r="L54" s="10"/>
    </row>
    <row r="55" spans="1:31">
      <c r="B55" s="10"/>
      <c r="C55" s="1"/>
      <c r="D55" s="1"/>
      <c r="E55" s="1"/>
      <c r="F55" s="1"/>
      <c r="G55" s="1"/>
      <c r="H55" s="1"/>
      <c r="I55" s="1"/>
      <c r="J55" s="1"/>
      <c r="L55" s="10"/>
    </row>
    <row r="56" spans="1:31">
      <c r="B56" s="10"/>
      <c r="C56" s="1"/>
      <c r="D56" s="1"/>
      <c r="E56" s="1"/>
      <c r="F56" s="1"/>
      <c r="G56" s="1"/>
      <c r="H56" s="1"/>
      <c r="I56" s="1"/>
      <c r="J56" s="1"/>
      <c r="L56" s="10"/>
    </row>
    <row r="57" spans="1:31">
      <c r="B57" s="10"/>
      <c r="C57" s="1"/>
      <c r="D57" s="1"/>
      <c r="E57" s="1"/>
      <c r="F57" s="1"/>
      <c r="G57" s="1"/>
      <c r="H57" s="1"/>
      <c r="I57" s="1"/>
      <c r="J57" s="1"/>
      <c r="L57" s="10"/>
    </row>
    <row r="58" spans="1:31">
      <c r="B58" s="10"/>
      <c r="C58" s="1"/>
      <c r="D58" s="1"/>
      <c r="E58" s="1"/>
      <c r="F58" s="1"/>
      <c r="G58" s="1"/>
      <c r="H58" s="1"/>
      <c r="I58" s="1"/>
      <c r="J58" s="1"/>
      <c r="L58" s="10"/>
    </row>
    <row r="59" spans="1:31">
      <c r="B59" s="10"/>
      <c r="C59" s="1"/>
      <c r="D59" s="1"/>
      <c r="E59" s="1"/>
      <c r="F59" s="1"/>
      <c r="G59" s="1"/>
      <c r="H59" s="1"/>
      <c r="I59" s="1"/>
      <c r="J59" s="1"/>
      <c r="L59" s="10"/>
    </row>
    <row r="60" spans="1:31">
      <c r="B60" s="10"/>
      <c r="C60" s="1"/>
      <c r="D60" s="1"/>
      <c r="E60" s="1"/>
      <c r="F60" s="1"/>
      <c r="G60" s="1"/>
      <c r="H60" s="1"/>
      <c r="I60" s="1"/>
      <c r="J60" s="1"/>
      <c r="L60" s="10"/>
    </row>
    <row r="61" spans="1:31" s="17" customFormat="1" ht="12.75">
      <c r="A61" s="15"/>
      <c r="B61" s="2"/>
      <c r="C61" s="77"/>
      <c r="D61" s="90" t="s">
        <v>45</v>
      </c>
      <c r="E61" s="79"/>
      <c r="F61" s="208" t="s">
        <v>46</v>
      </c>
      <c r="G61" s="90" t="s">
        <v>45</v>
      </c>
      <c r="H61" s="79"/>
      <c r="I61" s="79"/>
      <c r="J61" s="209" t="s">
        <v>46</v>
      </c>
      <c r="K61" s="16"/>
      <c r="L61" s="23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1:31">
      <c r="B62" s="10"/>
      <c r="C62" s="1"/>
      <c r="D62" s="1"/>
      <c r="E62" s="1"/>
      <c r="F62" s="1"/>
      <c r="G62" s="1"/>
      <c r="H62" s="1"/>
      <c r="I62" s="1"/>
      <c r="J62" s="1"/>
      <c r="L62" s="10"/>
    </row>
    <row r="63" spans="1:31">
      <c r="B63" s="10"/>
      <c r="C63" s="1"/>
      <c r="D63" s="1"/>
      <c r="E63" s="1"/>
      <c r="F63" s="1"/>
      <c r="G63" s="1"/>
      <c r="H63" s="1"/>
      <c r="I63" s="1"/>
      <c r="J63" s="1"/>
      <c r="L63" s="10"/>
    </row>
    <row r="64" spans="1:31">
      <c r="B64" s="10"/>
      <c r="C64" s="1"/>
      <c r="D64" s="1"/>
      <c r="E64" s="1"/>
      <c r="F64" s="1"/>
      <c r="G64" s="1"/>
      <c r="H64" s="1"/>
      <c r="I64" s="1"/>
      <c r="J64" s="1"/>
      <c r="L64" s="10"/>
    </row>
    <row r="65" spans="1:31" s="17" customFormat="1" ht="12.75">
      <c r="A65" s="15"/>
      <c r="B65" s="2"/>
      <c r="C65" s="77"/>
      <c r="D65" s="88" t="s">
        <v>47</v>
      </c>
      <c r="E65" s="91"/>
      <c r="F65" s="91"/>
      <c r="G65" s="88" t="s">
        <v>48</v>
      </c>
      <c r="H65" s="91"/>
      <c r="I65" s="91"/>
      <c r="J65" s="91"/>
      <c r="K65" s="25"/>
      <c r="L65" s="23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1:31">
      <c r="B66" s="10"/>
      <c r="C66" s="1"/>
      <c r="D66" s="1"/>
      <c r="E66" s="1"/>
      <c r="F66" s="1"/>
      <c r="G66" s="1"/>
      <c r="H66" s="1"/>
      <c r="I66" s="1"/>
      <c r="J66" s="1"/>
      <c r="L66" s="10"/>
    </row>
    <row r="67" spans="1:31">
      <c r="B67" s="10"/>
      <c r="C67" s="1"/>
      <c r="D67" s="1"/>
      <c r="E67" s="1"/>
      <c r="F67" s="1"/>
      <c r="G67" s="1"/>
      <c r="H67" s="1"/>
      <c r="I67" s="1"/>
      <c r="J67" s="1"/>
      <c r="L67" s="10"/>
    </row>
    <row r="68" spans="1:31">
      <c r="B68" s="10"/>
      <c r="C68" s="1"/>
      <c r="D68" s="1"/>
      <c r="E68" s="1"/>
      <c r="F68" s="1"/>
      <c r="G68" s="1"/>
      <c r="H68" s="1"/>
      <c r="I68" s="1"/>
      <c r="J68" s="1"/>
      <c r="L68" s="10"/>
    </row>
    <row r="69" spans="1:31">
      <c r="B69" s="10"/>
      <c r="C69" s="1"/>
      <c r="D69" s="1"/>
      <c r="E69" s="1"/>
      <c r="F69" s="1"/>
      <c r="G69" s="1"/>
      <c r="H69" s="1"/>
      <c r="I69" s="1"/>
      <c r="J69" s="1"/>
      <c r="L69" s="10"/>
    </row>
    <row r="70" spans="1:31">
      <c r="B70" s="10"/>
      <c r="C70" s="1"/>
      <c r="D70" s="1"/>
      <c r="E70" s="1"/>
      <c r="F70" s="1"/>
      <c r="G70" s="1"/>
      <c r="H70" s="1"/>
      <c r="I70" s="1"/>
      <c r="J70" s="1"/>
      <c r="L70" s="10"/>
    </row>
    <row r="71" spans="1:31">
      <c r="B71" s="10"/>
      <c r="C71" s="1"/>
      <c r="D71" s="1"/>
      <c r="E71" s="1"/>
      <c r="F71" s="1"/>
      <c r="G71" s="1"/>
      <c r="H71" s="1"/>
      <c r="I71" s="1"/>
      <c r="J71" s="1"/>
      <c r="L71" s="10"/>
    </row>
    <row r="72" spans="1:31">
      <c r="B72" s="10"/>
      <c r="C72" s="1"/>
      <c r="D72" s="1"/>
      <c r="E72" s="1"/>
      <c r="F72" s="1"/>
      <c r="G72" s="1"/>
      <c r="H72" s="1"/>
      <c r="I72" s="1"/>
      <c r="J72" s="1"/>
      <c r="L72" s="10"/>
    </row>
    <row r="73" spans="1:31">
      <c r="B73" s="10"/>
      <c r="C73" s="1"/>
      <c r="D73" s="1"/>
      <c r="E73" s="1"/>
      <c r="F73" s="1"/>
      <c r="G73" s="1"/>
      <c r="H73" s="1"/>
      <c r="I73" s="1"/>
      <c r="J73" s="1"/>
      <c r="L73" s="10"/>
    </row>
    <row r="74" spans="1:31">
      <c r="B74" s="10"/>
      <c r="C74" s="1"/>
      <c r="D74" s="1"/>
      <c r="E74" s="1"/>
      <c r="F74" s="1"/>
      <c r="G74" s="1"/>
      <c r="H74" s="1"/>
      <c r="I74" s="1"/>
      <c r="J74" s="1"/>
      <c r="L74" s="10"/>
    </row>
    <row r="75" spans="1:31">
      <c r="B75" s="10"/>
      <c r="C75" s="1"/>
      <c r="D75" s="1"/>
      <c r="E75" s="1"/>
      <c r="F75" s="1"/>
      <c r="G75" s="1"/>
      <c r="H75" s="1"/>
      <c r="I75" s="1"/>
      <c r="J75" s="1"/>
      <c r="L75" s="10"/>
    </row>
    <row r="76" spans="1:31" s="17" customFormat="1" ht="12.75">
      <c r="A76" s="15"/>
      <c r="B76" s="2"/>
      <c r="C76" s="77"/>
      <c r="D76" s="90" t="s">
        <v>45</v>
      </c>
      <c r="E76" s="79"/>
      <c r="F76" s="208" t="s">
        <v>46</v>
      </c>
      <c r="G76" s="90" t="s">
        <v>45</v>
      </c>
      <c r="H76" s="79"/>
      <c r="I76" s="79"/>
      <c r="J76" s="209" t="s">
        <v>46</v>
      </c>
      <c r="K76" s="16"/>
      <c r="L76" s="23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1:31" s="17" customFormat="1" ht="14.45" customHeight="1">
      <c r="A77" s="15"/>
      <c r="B77" s="26"/>
      <c r="C77" s="92"/>
      <c r="D77" s="92"/>
      <c r="E77" s="92"/>
      <c r="F77" s="92"/>
      <c r="G77" s="92"/>
      <c r="H77" s="92"/>
      <c r="I77" s="92"/>
      <c r="J77" s="92"/>
      <c r="K77" s="27"/>
      <c r="L77" s="23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>
      <c r="C78" s="1"/>
      <c r="D78" s="1"/>
      <c r="E78" s="1"/>
      <c r="F78" s="1"/>
      <c r="G78" s="1"/>
      <c r="H78" s="1"/>
      <c r="I78" s="1"/>
      <c r="J78" s="1"/>
    </row>
    <row r="79" spans="1:31">
      <c r="C79" s="1"/>
      <c r="D79" s="1"/>
      <c r="E79" s="1"/>
      <c r="F79" s="1"/>
      <c r="G79" s="1"/>
      <c r="H79" s="1"/>
      <c r="I79" s="1"/>
      <c r="J79" s="1"/>
    </row>
    <row r="80" spans="1:31">
      <c r="C80" s="1"/>
      <c r="D80" s="1"/>
      <c r="E80" s="1"/>
      <c r="F80" s="1"/>
      <c r="G80" s="1"/>
      <c r="H80" s="1"/>
      <c r="I80" s="1"/>
      <c r="J80" s="1"/>
    </row>
    <row r="81" spans="1:31" s="17" customFormat="1" ht="6.95" customHeight="1">
      <c r="A81" s="15"/>
      <c r="B81" s="28"/>
      <c r="C81" s="93"/>
      <c r="D81" s="93"/>
      <c r="E81" s="93"/>
      <c r="F81" s="93"/>
      <c r="G81" s="93"/>
      <c r="H81" s="93"/>
      <c r="I81" s="93"/>
      <c r="J81" s="93"/>
      <c r="K81" s="29"/>
      <c r="L81" s="23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1:31" s="17" customFormat="1" ht="24.95" customHeight="1">
      <c r="A82" s="15"/>
      <c r="B82" s="2"/>
      <c r="C82" s="70" t="s">
        <v>91</v>
      </c>
      <c r="D82" s="77"/>
      <c r="E82" s="77"/>
      <c r="F82" s="77"/>
      <c r="G82" s="77"/>
      <c r="H82" s="77"/>
      <c r="I82" s="77"/>
      <c r="J82" s="77"/>
      <c r="K82" s="15"/>
      <c r="L82" s="23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s="17" customFormat="1" ht="6.95" customHeight="1">
      <c r="A83" s="15"/>
      <c r="B83" s="2"/>
      <c r="C83" s="77"/>
      <c r="D83" s="77"/>
      <c r="E83" s="77"/>
      <c r="F83" s="77"/>
      <c r="G83" s="77"/>
      <c r="H83" s="77"/>
      <c r="I83" s="77"/>
      <c r="J83" s="77"/>
      <c r="K83" s="15"/>
      <c r="L83" s="23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1:31" s="17" customFormat="1" ht="12" customHeight="1">
      <c r="A84" s="15"/>
      <c r="B84" s="2"/>
      <c r="C84" s="73" t="s">
        <v>12</v>
      </c>
      <c r="D84" s="77"/>
      <c r="E84" s="77"/>
      <c r="F84" s="77"/>
      <c r="G84" s="77"/>
      <c r="H84" s="77"/>
      <c r="I84" s="77"/>
      <c r="J84" s="77"/>
      <c r="K84" s="15"/>
      <c r="L84" s="23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 spans="1:31" s="17" customFormat="1" ht="16.5" customHeight="1">
      <c r="A85" s="15"/>
      <c r="B85" s="2"/>
      <c r="C85" s="77"/>
      <c r="D85" s="77"/>
      <c r="E85" s="294" t="str">
        <f>E7</f>
        <v>OBNOVA DETSKÉHO IHRISKA PEČIANSKA - 2. etapa</v>
      </c>
      <c r="F85" s="295"/>
      <c r="G85" s="295"/>
      <c r="H85" s="295"/>
      <c r="I85" s="77"/>
      <c r="J85" s="77"/>
      <c r="K85" s="15"/>
      <c r="L85" s="23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 spans="1:31" ht="12" customHeight="1">
      <c r="B86" s="10"/>
      <c r="C86" s="73" t="s">
        <v>88</v>
      </c>
      <c r="D86" s="1"/>
      <c r="E86" s="1"/>
      <c r="F86" s="1"/>
      <c r="G86" s="1"/>
      <c r="H86" s="1"/>
      <c r="I86" s="1"/>
      <c r="J86" s="1"/>
      <c r="L86" s="10"/>
    </row>
    <row r="87" spans="1:31" s="17" customFormat="1" ht="16.5" customHeight="1">
      <c r="A87" s="15"/>
      <c r="B87" s="2"/>
      <c r="C87" s="77"/>
      <c r="D87" s="77"/>
      <c r="E87" s="294" t="s">
        <v>89</v>
      </c>
      <c r="F87" s="293"/>
      <c r="G87" s="293"/>
      <c r="H87" s="293"/>
      <c r="I87" s="77"/>
      <c r="J87" s="77"/>
      <c r="K87" s="15"/>
      <c r="L87" s="23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1" s="17" customFormat="1" ht="12" customHeight="1">
      <c r="A88" s="15"/>
      <c r="B88" s="2"/>
      <c r="C88" s="73" t="s">
        <v>90</v>
      </c>
      <c r="D88" s="77"/>
      <c r="E88" s="77"/>
      <c r="F88" s="77"/>
      <c r="G88" s="77"/>
      <c r="H88" s="77"/>
      <c r="I88" s="77"/>
      <c r="J88" s="77"/>
      <c r="K88" s="15"/>
      <c r="L88" s="23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 spans="1:31" s="17" customFormat="1" ht="16.5" customHeight="1">
      <c r="A89" s="15"/>
      <c r="B89" s="2"/>
      <c r="C89" s="77"/>
      <c r="D89" s="77"/>
      <c r="E89" s="250" t="str">
        <f>E11</f>
        <v xml:space="preserve">SO.01.3 - SO.01.3 - Mobiliár ihriska </v>
      </c>
      <c r="F89" s="293"/>
      <c r="G89" s="293"/>
      <c r="H89" s="293"/>
      <c r="I89" s="77"/>
      <c r="J89" s="77"/>
      <c r="K89" s="15"/>
      <c r="L89" s="23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 spans="1:31" s="17" customFormat="1" ht="6.95" customHeight="1">
      <c r="A90" s="15"/>
      <c r="B90" s="2"/>
      <c r="C90" s="77"/>
      <c r="D90" s="77"/>
      <c r="E90" s="77"/>
      <c r="F90" s="77"/>
      <c r="G90" s="77"/>
      <c r="H90" s="77"/>
      <c r="I90" s="77"/>
      <c r="J90" s="77"/>
      <c r="K90" s="15"/>
      <c r="L90" s="23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 spans="1:31" s="17" customFormat="1" ht="12" customHeight="1">
      <c r="A91" s="15"/>
      <c r="B91" s="2"/>
      <c r="C91" s="73" t="s">
        <v>15</v>
      </c>
      <c r="D91" s="77"/>
      <c r="E91" s="77"/>
      <c r="F91" s="74" t="str">
        <f>F14</f>
        <v>Bratislava-Petržalka</v>
      </c>
      <c r="G91" s="77"/>
      <c r="H91" s="77"/>
      <c r="I91" s="73" t="s">
        <v>16</v>
      </c>
      <c r="J91" s="192" t="str">
        <f>IF(J14="","",J14)</f>
        <v>vyplň dátum</v>
      </c>
      <c r="K91" s="15"/>
      <c r="L91" s="23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 spans="1:31" s="17" customFormat="1" ht="6.95" customHeight="1">
      <c r="A92" s="15"/>
      <c r="B92" s="2"/>
      <c r="C92" s="77"/>
      <c r="D92" s="77"/>
      <c r="E92" s="77"/>
      <c r="F92" s="77"/>
      <c r="G92" s="77"/>
      <c r="H92" s="77"/>
      <c r="I92" s="77"/>
      <c r="J92" s="77"/>
      <c r="K92" s="15"/>
      <c r="L92" s="23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 spans="1:31" s="17" customFormat="1" ht="15.2" customHeight="1">
      <c r="A93" s="15"/>
      <c r="B93" s="2"/>
      <c r="C93" s="73" t="s">
        <v>17</v>
      </c>
      <c r="D93" s="77"/>
      <c r="E93" s="77"/>
      <c r="F93" s="74" t="str">
        <f>E17</f>
        <v>MČ Bratislava-Petržalka</v>
      </c>
      <c r="G93" s="77"/>
      <c r="H93" s="77"/>
      <c r="I93" s="73" t="s">
        <v>21</v>
      </c>
      <c r="J93" s="210" t="str">
        <f>E23</f>
        <v xml:space="preserve">Ing.arch.K. Kolčáková  </v>
      </c>
      <c r="K93" s="15"/>
      <c r="L93" s="23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 spans="1:31" s="17" customFormat="1" ht="25.7" customHeight="1">
      <c r="A94" s="15"/>
      <c r="B94" s="2"/>
      <c r="C94" s="73" t="s">
        <v>20</v>
      </c>
      <c r="D94" s="77"/>
      <c r="E94" s="77"/>
      <c r="F94" s="74" t="str">
        <f>IF(E20="","",E20)</f>
        <v xml:space="preserve"> Vyplň údaj</v>
      </c>
      <c r="G94" s="77"/>
      <c r="H94" s="77"/>
      <c r="I94" s="73" t="s">
        <v>25</v>
      </c>
      <c r="J94" s="210" t="str">
        <f>E26</f>
        <v xml:space="preserve">BizPartner Agency s.r.o. , Poprad </v>
      </c>
      <c r="K94" s="15"/>
      <c r="L94" s="23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 spans="1:31" s="17" customFormat="1" ht="10.35" customHeight="1">
      <c r="A95" s="15"/>
      <c r="B95" s="2"/>
      <c r="C95" s="77"/>
      <c r="D95" s="77"/>
      <c r="E95" s="77"/>
      <c r="F95" s="77"/>
      <c r="G95" s="77"/>
      <c r="H95" s="77"/>
      <c r="I95" s="77"/>
      <c r="J95" s="77"/>
      <c r="K95" s="15"/>
      <c r="L95" s="23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 spans="1:31" s="17" customFormat="1" ht="29.25" customHeight="1">
      <c r="A96" s="15"/>
      <c r="B96" s="2"/>
      <c r="C96" s="211" t="s">
        <v>92</v>
      </c>
      <c r="D96" s="203"/>
      <c r="E96" s="203"/>
      <c r="F96" s="203"/>
      <c r="G96" s="203"/>
      <c r="H96" s="203"/>
      <c r="I96" s="203"/>
      <c r="J96" s="212" t="s">
        <v>93</v>
      </c>
      <c r="K96" s="110"/>
      <c r="L96" s="23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 spans="1:47" s="17" customFormat="1" ht="10.35" customHeight="1">
      <c r="A97" s="15"/>
      <c r="B97" s="2"/>
      <c r="C97" s="77"/>
      <c r="D97" s="77"/>
      <c r="E97" s="77"/>
      <c r="F97" s="77"/>
      <c r="G97" s="77"/>
      <c r="H97" s="77"/>
      <c r="I97" s="77"/>
      <c r="J97" s="77"/>
      <c r="K97" s="15"/>
      <c r="L97" s="23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 spans="1:47" s="17" customFormat="1" ht="22.9" customHeight="1">
      <c r="A98" s="15"/>
      <c r="B98" s="2"/>
      <c r="C98" s="213" t="s">
        <v>94</v>
      </c>
      <c r="D98" s="77"/>
      <c r="E98" s="77"/>
      <c r="F98" s="77"/>
      <c r="G98" s="77"/>
      <c r="H98" s="77"/>
      <c r="I98" s="77"/>
      <c r="J98" s="195">
        <f>J123</f>
        <v>0</v>
      </c>
      <c r="K98" s="15"/>
      <c r="L98" s="23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U98" s="7" t="s">
        <v>95</v>
      </c>
    </row>
    <row r="99" spans="1:47" s="112" customFormat="1" ht="24.95" customHeight="1">
      <c r="B99" s="113"/>
      <c r="C99" s="214"/>
      <c r="D99" s="215" t="s">
        <v>96</v>
      </c>
      <c r="E99" s="216"/>
      <c r="F99" s="216"/>
      <c r="G99" s="216"/>
      <c r="H99" s="216"/>
      <c r="I99" s="216"/>
      <c r="J99" s="217">
        <f>J124</f>
        <v>0</v>
      </c>
      <c r="L99" s="113"/>
    </row>
    <row r="100" spans="1:47" s="63" customFormat="1" ht="19.899999999999999" customHeight="1">
      <c r="B100" s="114"/>
      <c r="C100" s="104"/>
      <c r="D100" s="218" t="s">
        <v>97</v>
      </c>
      <c r="E100" s="219"/>
      <c r="F100" s="219"/>
      <c r="G100" s="219"/>
      <c r="H100" s="219"/>
      <c r="I100" s="219"/>
      <c r="J100" s="220">
        <f>J125</f>
        <v>0</v>
      </c>
      <c r="L100" s="114"/>
    </row>
    <row r="101" spans="1:47" s="63" customFormat="1" ht="19.899999999999999" customHeight="1">
      <c r="B101" s="114"/>
      <c r="C101" s="104"/>
      <c r="D101" s="218" t="s">
        <v>138</v>
      </c>
      <c r="E101" s="219"/>
      <c r="F101" s="219"/>
      <c r="G101" s="219"/>
      <c r="H101" s="219"/>
      <c r="I101" s="219"/>
      <c r="J101" s="220">
        <f>J138</f>
        <v>0</v>
      </c>
      <c r="L101" s="114"/>
    </row>
    <row r="102" spans="1:47" s="17" customFormat="1" ht="21.75" customHeight="1">
      <c r="A102" s="15"/>
      <c r="B102" s="2"/>
      <c r="C102" s="77"/>
      <c r="D102" s="77"/>
      <c r="E102" s="77"/>
      <c r="F102" s="77"/>
      <c r="G102" s="77"/>
      <c r="H102" s="77"/>
      <c r="I102" s="77"/>
      <c r="J102" s="77"/>
      <c r="K102" s="15"/>
      <c r="L102" s="23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 spans="1:47" s="17" customFormat="1" ht="6.95" customHeight="1">
      <c r="A103" s="15"/>
      <c r="B103" s="26"/>
      <c r="C103" s="92"/>
      <c r="D103" s="92"/>
      <c r="E103" s="92"/>
      <c r="F103" s="92"/>
      <c r="G103" s="92"/>
      <c r="H103" s="92"/>
      <c r="I103" s="92"/>
      <c r="J103" s="92"/>
      <c r="K103" s="27"/>
      <c r="L103" s="23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 spans="1:47">
      <c r="C104" s="1"/>
      <c r="D104" s="1"/>
      <c r="E104" s="1"/>
      <c r="F104" s="1"/>
      <c r="G104" s="1"/>
      <c r="H104" s="1"/>
      <c r="I104" s="1"/>
      <c r="J104" s="1"/>
    </row>
    <row r="105" spans="1:47">
      <c r="C105" s="1"/>
      <c r="D105" s="1"/>
      <c r="E105" s="1"/>
      <c r="F105" s="1"/>
      <c r="G105" s="1"/>
      <c r="H105" s="1"/>
      <c r="I105" s="1"/>
      <c r="J105" s="1"/>
    </row>
    <row r="106" spans="1:47">
      <c r="C106" s="1"/>
      <c r="D106" s="1"/>
      <c r="E106" s="1"/>
      <c r="F106" s="1"/>
      <c r="G106" s="1"/>
      <c r="H106" s="1"/>
      <c r="I106" s="1"/>
      <c r="J106" s="1"/>
    </row>
    <row r="107" spans="1:47" s="17" customFormat="1" ht="6.95" customHeight="1">
      <c r="A107" s="15"/>
      <c r="B107" s="28"/>
      <c r="C107" s="93"/>
      <c r="D107" s="93"/>
      <c r="E107" s="93"/>
      <c r="F107" s="93"/>
      <c r="G107" s="93"/>
      <c r="H107" s="93"/>
      <c r="I107" s="93"/>
      <c r="J107" s="93"/>
      <c r="K107" s="29"/>
      <c r="L107" s="23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 spans="1:47" s="17" customFormat="1" ht="24.95" customHeight="1">
      <c r="A108" s="15"/>
      <c r="B108" s="2"/>
      <c r="C108" s="70" t="s">
        <v>98</v>
      </c>
      <c r="D108" s="77"/>
      <c r="E108" s="77"/>
      <c r="F108" s="77"/>
      <c r="G108" s="77"/>
      <c r="H108" s="77"/>
      <c r="I108" s="77"/>
      <c r="J108" s="77"/>
      <c r="K108" s="15"/>
      <c r="L108" s="23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 spans="1:47" s="17" customFormat="1" ht="6.95" customHeight="1">
      <c r="A109" s="15"/>
      <c r="B109" s="2"/>
      <c r="C109" s="77"/>
      <c r="D109" s="77"/>
      <c r="E109" s="77"/>
      <c r="F109" s="77"/>
      <c r="G109" s="77"/>
      <c r="H109" s="77"/>
      <c r="I109" s="77"/>
      <c r="J109" s="77"/>
      <c r="K109" s="15"/>
      <c r="L109" s="23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 spans="1:47" s="17" customFormat="1" ht="12" customHeight="1">
      <c r="A110" s="15"/>
      <c r="B110" s="2"/>
      <c r="C110" s="73" t="s">
        <v>12</v>
      </c>
      <c r="D110" s="77"/>
      <c r="E110" s="77"/>
      <c r="F110" s="77"/>
      <c r="G110" s="77"/>
      <c r="H110" s="77"/>
      <c r="I110" s="77"/>
      <c r="J110" s="77"/>
      <c r="K110" s="15"/>
      <c r="L110" s="23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 spans="1:47" s="17" customFormat="1" ht="16.5" customHeight="1">
      <c r="A111" s="15"/>
      <c r="B111" s="2"/>
      <c r="C111" s="77"/>
      <c r="D111" s="77"/>
      <c r="E111" s="294" t="str">
        <f>E7</f>
        <v>OBNOVA DETSKÉHO IHRISKA PEČIANSKA - 2. etapa</v>
      </c>
      <c r="F111" s="295"/>
      <c r="G111" s="295"/>
      <c r="H111" s="295"/>
      <c r="I111" s="77"/>
      <c r="J111" s="77"/>
      <c r="K111" s="15"/>
      <c r="L111" s="23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 spans="1:47" ht="12" customHeight="1">
      <c r="B112" s="10"/>
      <c r="C112" s="73" t="s">
        <v>88</v>
      </c>
      <c r="D112" s="1"/>
      <c r="E112" s="1"/>
      <c r="F112" s="1"/>
      <c r="G112" s="1"/>
      <c r="H112" s="1"/>
      <c r="I112" s="1"/>
      <c r="J112" s="1"/>
      <c r="L112" s="10"/>
    </row>
    <row r="113" spans="1:65" s="17" customFormat="1" ht="16.5" customHeight="1">
      <c r="A113" s="15"/>
      <c r="B113" s="2"/>
      <c r="C113" s="77"/>
      <c r="D113" s="77"/>
      <c r="E113" s="294" t="s">
        <v>89</v>
      </c>
      <c r="F113" s="293"/>
      <c r="G113" s="293"/>
      <c r="H113" s="293"/>
      <c r="I113" s="77"/>
      <c r="J113" s="77"/>
      <c r="K113" s="15"/>
      <c r="L113" s="23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 spans="1:65" s="17" customFormat="1" ht="12" customHeight="1">
      <c r="A114" s="15"/>
      <c r="B114" s="2"/>
      <c r="C114" s="73" t="s">
        <v>90</v>
      </c>
      <c r="D114" s="77"/>
      <c r="E114" s="77"/>
      <c r="F114" s="77"/>
      <c r="G114" s="77"/>
      <c r="H114" s="77"/>
      <c r="I114" s="77"/>
      <c r="J114" s="77"/>
      <c r="K114" s="15"/>
      <c r="L114" s="23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65" s="17" customFormat="1" ht="16.5" customHeight="1">
      <c r="A115" s="15"/>
      <c r="B115" s="2"/>
      <c r="C115" s="77"/>
      <c r="D115" s="77"/>
      <c r="E115" s="250" t="str">
        <f>E11</f>
        <v xml:space="preserve">SO.01.3 - SO.01.3 - Mobiliár ihriska </v>
      </c>
      <c r="F115" s="293"/>
      <c r="G115" s="293"/>
      <c r="H115" s="293"/>
      <c r="I115" s="77"/>
      <c r="J115" s="77"/>
      <c r="K115" s="15"/>
      <c r="L115" s="23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65" s="17" customFormat="1" ht="6.95" customHeight="1">
      <c r="A116" s="15"/>
      <c r="B116" s="2"/>
      <c r="C116" s="77"/>
      <c r="D116" s="77"/>
      <c r="E116" s="77"/>
      <c r="F116" s="77"/>
      <c r="G116" s="77"/>
      <c r="H116" s="77"/>
      <c r="I116" s="77"/>
      <c r="J116" s="77"/>
      <c r="K116" s="15"/>
      <c r="L116" s="23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 spans="1:65" s="17" customFormat="1" ht="12" customHeight="1">
      <c r="A117" s="15"/>
      <c r="B117" s="2"/>
      <c r="C117" s="73" t="s">
        <v>15</v>
      </c>
      <c r="D117" s="77"/>
      <c r="E117" s="77"/>
      <c r="F117" s="74" t="str">
        <f>F14</f>
        <v>Bratislava-Petržalka</v>
      </c>
      <c r="G117" s="77"/>
      <c r="H117" s="77"/>
      <c r="I117" s="73" t="s">
        <v>16</v>
      </c>
      <c r="J117" s="192" t="str">
        <f>IF(J14="","",J14)</f>
        <v>vyplň dátum</v>
      </c>
      <c r="K117" s="15"/>
      <c r="L117" s="23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 spans="1:65" s="17" customFormat="1" ht="6.95" customHeight="1">
      <c r="A118" s="15"/>
      <c r="B118" s="2"/>
      <c r="C118" s="77"/>
      <c r="D118" s="77"/>
      <c r="E118" s="77"/>
      <c r="F118" s="77"/>
      <c r="G118" s="77"/>
      <c r="H118" s="77"/>
      <c r="I118" s="77"/>
      <c r="J118" s="77"/>
      <c r="K118" s="15"/>
      <c r="L118" s="23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 spans="1:65" s="17" customFormat="1" ht="15.2" customHeight="1">
      <c r="A119" s="15"/>
      <c r="B119" s="2"/>
      <c r="C119" s="73" t="s">
        <v>17</v>
      </c>
      <c r="D119" s="77"/>
      <c r="E119" s="77"/>
      <c r="F119" s="74" t="str">
        <f>E17</f>
        <v>MČ Bratislava-Petržalka</v>
      </c>
      <c r="G119" s="77"/>
      <c r="H119" s="77"/>
      <c r="I119" s="73" t="s">
        <v>21</v>
      </c>
      <c r="J119" s="210" t="str">
        <f>E23</f>
        <v xml:space="preserve">Ing.arch.K. Kolčáková  </v>
      </c>
      <c r="K119" s="15"/>
      <c r="L119" s="23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 spans="1:65" s="17" customFormat="1" ht="25.7" customHeight="1">
      <c r="A120" s="15"/>
      <c r="B120" s="2"/>
      <c r="C120" s="73" t="s">
        <v>20</v>
      </c>
      <c r="D120" s="77"/>
      <c r="E120" s="77"/>
      <c r="F120" s="74" t="str">
        <f>IF(E20="","",E20)</f>
        <v xml:space="preserve"> Vyplň údaj</v>
      </c>
      <c r="G120" s="77"/>
      <c r="H120" s="77"/>
      <c r="I120" s="73" t="s">
        <v>25</v>
      </c>
      <c r="J120" s="210" t="str">
        <f>E26</f>
        <v xml:space="preserve">BizPartner Agency s.r.o. , Poprad </v>
      </c>
      <c r="K120" s="15"/>
      <c r="L120" s="23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 spans="1:65" s="17" customFormat="1" ht="10.35" customHeight="1">
      <c r="A121" s="15"/>
      <c r="B121" s="2"/>
      <c r="C121" s="77"/>
      <c r="D121" s="77"/>
      <c r="E121" s="77"/>
      <c r="F121" s="77"/>
      <c r="G121" s="77"/>
      <c r="H121" s="77"/>
      <c r="I121" s="77"/>
      <c r="J121" s="77"/>
      <c r="K121" s="15"/>
      <c r="L121" s="23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 spans="1:65" s="119" customFormat="1" ht="29.25" customHeight="1">
      <c r="A122" s="115"/>
      <c r="B122" s="116"/>
      <c r="C122" s="221" t="s">
        <v>99</v>
      </c>
      <c r="D122" s="222" t="s">
        <v>55</v>
      </c>
      <c r="E122" s="222" t="s">
        <v>51</v>
      </c>
      <c r="F122" s="222" t="s">
        <v>52</v>
      </c>
      <c r="G122" s="222" t="s">
        <v>100</v>
      </c>
      <c r="H122" s="222" t="s">
        <v>101</v>
      </c>
      <c r="I122" s="222" t="s">
        <v>102</v>
      </c>
      <c r="J122" s="223" t="s">
        <v>93</v>
      </c>
      <c r="K122" s="117" t="s">
        <v>103</v>
      </c>
      <c r="L122" s="118"/>
      <c r="M122" s="39" t="s">
        <v>1</v>
      </c>
      <c r="N122" s="40" t="s">
        <v>34</v>
      </c>
      <c r="O122" s="40" t="s">
        <v>104</v>
      </c>
      <c r="P122" s="40" t="s">
        <v>105</v>
      </c>
      <c r="Q122" s="40" t="s">
        <v>106</v>
      </c>
      <c r="R122" s="40" t="s">
        <v>107</v>
      </c>
      <c r="S122" s="40" t="s">
        <v>108</v>
      </c>
      <c r="T122" s="41" t="s">
        <v>109</v>
      </c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</row>
    <row r="123" spans="1:65" s="17" customFormat="1" ht="22.9" customHeight="1">
      <c r="A123" s="15"/>
      <c r="B123" s="2"/>
      <c r="C123" s="100" t="s">
        <v>94</v>
      </c>
      <c r="D123" s="77"/>
      <c r="E123" s="77"/>
      <c r="F123" s="77"/>
      <c r="G123" s="77"/>
      <c r="H123" s="77"/>
      <c r="I123" s="77"/>
      <c r="J123" s="224">
        <f>J124+J140</f>
        <v>0</v>
      </c>
      <c r="K123" s="15"/>
      <c r="L123" s="2"/>
      <c r="M123" s="42"/>
      <c r="N123" s="34"/>
      <c r="O123" s="43"/>
      <c r="P123" s="120">
        <f>P124</f>
        <v>11.3454</v>
      </c>
      <c r="Q123" s="43"/>
      <c r="R123" s="120">
        <f>R124</f>
        <v>0.30206</v>
      </c>
      <c r="S123" s="43"/>
      <c r="T123" s="121">
        <f>T124</f>
        <v>0</v>
      </c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7" t="s">
        <v>69</v>
      </c>
      <c r="AU123" s="7" t="s">
        <v>95</v>
      </c>
      <c r="BK123" s="122">
        <f>BK124</f>
        <v>0</v>
      </c>
    </row>
    <row r="124" spans="1:65" s="123" customFormat="1" ht="25.9" customHeight="1">
      <c r="B124" s="124"/>
      <c r="C124" s="189"/>
      <c r="D124" s="190" t="s">
        <v>69</v>
      </c>
      <c r="E124" s="164" t="s">
        <v>110</v>
      </c>
      <c r="F124" s="164" t="s">
        <v>111</v>
      </c>
      <c r="G124" s="189"/>
      <c r="H124" s="189"/>
      <c r="I124" s="189"/>
      <c r="J124" s="165">
        <f>J125+J138</f>
        <v>0</v>
      </c>
      <c r="L124" s="124"/>
      <c r="M124" s="126"/>
      <c r="N124" s="127"/>
      <c r="O124" s="127"/>
      <c r="P124" s="128">
        <f>P125+P138</f>
        <v>11.3454</v>
      </c>
      <c r="Q124" s="127"/>
      <c r="R124" s="128">
        <f>R125+R138</f>
        <v>0.30206</v>
      </c>
      <c r="S124" s="127"/>
      <c r="T124" s="129">
        <f>T125+T138</f>
        <v>0</v>
      </c>
      <c r="AR124" s="125" t="s">
        <v>77</v>
      </c>
      <c r="AT124" s="130" t="s">
        <v>69</v>
      </c>
      <c r="AU124" s="130" t="s">
        <v>70</v>
      </c>
      <c r="AY124" s="125" t="s">
        <v>112</v>
      </c>
      <c r="BK124" s="131">
        <f>BK125+BK138</f>
        <v>0</v>
      </c>
    </row>
    <row r="125" spans="1:65" s="123" customFormat="1" ht="22.9" customHeight="1">
      <c r="B125" s="124"/>
      <c r="C125" s="189"/>
      <c r="D125" s="190" t="s">
        <v>69</v>
      </c>
      <c r="E125" s="191" t="s">
        <v>123</v>
      </c>
      <c r="F125" s="191" t="s">
        <v>129</v>
      </c>
      <c r="G125" s="189"/>
      <c r="H125" s="189"/>
      <c r="I125" s="189"/>
      <c r="J125" s="180">
        <f>BK125</f>
        <v>0</v>
      </c>
      <c r="L125" s="124"/>
      <c r="M125" s="126"/>
      <c r="N125" s="127"/>
      <c r="O125" s="127"/>
      <c r="P125" s="128">
        <f>SUM(P126:P137)</f>
        <v>11.314499999999999</v>
      </c>
      <c r="Q125" s="127"/>
      <c r="R125" s="128">
        <f>SUM(R126:R137)</f>
        <v>0.30206</v>
      </c>
      <c r="S125" s="127"/>
      <c r="T125" s="129">
        <f>SUM(T126:T137)</f>
        <v>0</v>
      </c>
      <c r="AR125" s="125" t="s">
        <v>77</v>
      </c>
      <c r="AT125" s="130" t="s">
        <v>69</v>
      </c>
      <c r="AU125" s="130" t="s">
        <v>77</v>
      </c>
      <c r="AY125" s="125" t="s">
        <v>112</v>
      </c>
      <c r="BK125" s="131">
        <f>SUM(BK126:BK137)</f>
        <v>0</v>
      </c>
    </row>
    <row r="126" spans="1:65" s="17" customFormat="1" ht="24.2" customHeight="1">
      <c r="A126" s="15"/>
      <c r="B126" s="2"/>
      <c r="C126" s="181" t="s">
        <v>77</v>
      </c>
      <c r="D126" s="181" t="s">
        <v>113</v>
      </c>
      <c r="E126" s="182" t="s">
        <v>205</v>
      </c>
      <c r="F126" s="183" t="s">
        <v>206</v>
      </c>
      <c r="G126" s="184" t="s">
        <v>131</v>
      </c>
      <c r="H126" s="178">
        <v>2</v>
      </c>
      <c r="I126" s="170"/>
      <c r="J126" s="178">
        <f t="shared" ref="J126:J134" si="0">ROUND(I126*H126,3)</f>
        <v>0</v>
      </c>
      <c r="K126" s="3"/>
      <c r="L126" s="2"/>
      <c r="M126" s="132" t="s">
        <v>1</v>
      </c>
      <c r="N126" s="133" t="s">
        <v>36</v>
      </c>
      <c r="O126" s="134">
        <v>0.76</v>
      </c>
      <c r="P126" s="134">
        <f t="shared" ref="P126:P134" si="1">O126*H126</f>
        <v>1.52</v>
      </c>
      <c r="Q126" s="134">
        <v>5.1000000000000004E-4</v>
      </c>
      <c r="R126" s="134">
        <f t="shared" ref="R126:R134" si="2">Q126*H126</f>
        <v>1.0200000000000001E-3</v>
      </c>
      <c r="S126" s="134">
        <v>0</v>
      </c>
      <c r="T126" s="135">
        <f t="shared" ref="T126:T134" si="3">S126*H126</f>
        <v>0</v>
      </c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R126" s="136" t="s">
        <v>115</v>
      </c>
      <c r="AT126" s="136" t="s">
        <v>113</v>
      </c>
      <c r="AU126" s="136" t="s">
        <v>81</v>
      </c>
      <c r="AY126" s="7" t="s">
        <v>112</v>
      </c>
      <c r="BE126" s="137">
        <f t="shared" ref="BE126:BE134" si="4">IF(N126="základná",J126,0)</f>
        <v>0</v>
      </c>
      <c r="BF126" s="137">
        <f t="shared" ref="BF126:BF134" si="5">IF(N126="znížená",J126,0)</f>
        <v>0</v>
      </c>
      <c r="BG126" s="137">
        <f t="shared" ref="BG126:BG134" si="6">IF(N126="zákl. prenesená",J126,0)</f>
        <v>0</v>
      </c>
      <c r="BH126" s="137">
        <f t="shared" ref="BH126:BH134" si="7">IF(N126="zníž. prenesená",J126,0)</f>
        <v>0</v>
      </c>
      <c r="BI126" s="137">
        <f t="shared" ref="BI126:BI134" si="8">IF(N126="nulová",J126,0)</f>
        <v>0</v>
      </c>
      <c r="BJ126" s="7" t="s">
        <v>81</v>
      </c>
      <c r="BK126" s="138">
        <f t="shared" ref="BK126:BK134" si="9">ROUND(I126*H126,3)</f>
        <v>0</v>
      </c>
      <c r="BL126" s="7" t="s">
        <v>115</v>
      </c>
      <c r="BM126" s="136" t="s">
        <v>207</v>
      </c>
    </row>
    <row r="127" spans="1:65" s="17" customFormat="1" ht="55.5" customHeight="1">
      <c r="A127" s="15"/>
      <c r="B127" s="2"/>
      <c r="C127" s="185" t="s">
        <v>81</v>
      </c>
      <c r="D127" s="185" t="s">
        <v>159</v>
      </c>
      <c r="E127" s="186" t="s">
        <v>208</v>
      </c>
      <c r="F127" s="187" t="s">
        <v>209</v>
      </c>
      <c r="G127" s="188" t="s">
        <v>131</v>
      </c>
      <c r="H127" s="179">
        <v>2</v>
      </c>
      <c r="I127" s="170"/>
      <c r="J127" s="179">
        <f t="shared" si="0"/>
        <v>0</v>
      </c>
      <c r="K127" s="4"/>
      <c r="L127" s="157"/>
      <c r="M127" s="158" t="s">
        <v>1</v>
      </c>
      <c r="N127" s="159" t="s">
        <v>36</v>
      </c>
      <c r="O127" s="134">
        <v>0</v>
      </c>
      <c r="P127" s="134">
        <f t="shared" si="1"/>
        <v>0</v>
      </c>
      <c r="Q127" s="134">
        <v>2.9000000000000001E-2</v>
      </c>
      <c r="R127" s="134">
        <f t="shared" si="2"/>
        <v>5.8000000000000003E-2</v>
      </c>
      <c r="S127" s="134">
        <v>0</v>
      </c>
      <c r="T127" s="135">
        <f t="shared" si="3"/>
        <v>0</v>
      </c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R127" s="136" t="s">
        <v>122</v>
      </c>
      <c r="AT127" s="136" t="s">
        <v>159</v>
      </c>
      <c r="AU127" s="136" t="s">
        <v>81</v>
      </c>
      <c r="AY127" s="7" t="s">
        <v>112</v>
      </c>
      <c r="BE127" s="137">
        <f t="shared" si="4"/>
        <v>0</v>
      </c>
      <c r="BF127" s="137">
        <f t="shared" si="5"/>
        <v>0</v>
      </c>
      <c r="BG127" s="137">
        <f t="shared" si="6"/>
        <v>0</v>
      </c>
      <c r="BH127" s="137">
        <f t="shared" si="7"/>
        <v>0</v>
      </c>
      <c r="BI127" s="137">
        <f t="shared" si="8"/>
        <v>0</v>
      </c>
      <c r="BJ127" s="7" t="s">
        <v>81</v>
      </c>
      <c r="BK127" s="138">
        <f t="shared" si="9"/>
        <v>0</v>
      </c>
      <c r="BL127" s="7" t="s">
        <v>115</v>
      </c>
      <c r="BM127" s="136" t="s">
        <v>210</v>
      </c>
    </row>
    <row r="128" spans="1:65" s="17" customFormat="1" ht="24.2" customHeight="1">
      <c r="A128" s="15"/>
      <c r="B128" s="2"/>
      <c r="C128" s="181" t="s">
        <v>118</v>
      </c>
      <c r="D128" s="181" t="s">
        <v>113</v>
      </c>
      <c r="E128" s="182" t="s">
        <v>211</v>
      </c>
      <c r="F128" s="183" t="s">
        <v>212</v>
      </c>
      <c r="G128" s="184" t="s">
        <v>131</v>
      </c>
      <c r="H128" s="178">
        <v>7</v>
      </c>
      <c r="I128" s="170"/>
      <c r="J128" s="178">
        <f t="shared" si="0"/>
        <v>0</v>
      </c>
      <c r="K128" s="3"/>
      <c r="L128" s="2"/>
      <c r="M128" s="132" t="s">
        <v>1</v>
      </c>
      <c r="N128" s="133" t="s">
        <v>36</v>
      </c>
      <c r="O128" s="134">
        <v>0.84</v>
      </c>
      <c r="P128" s="134">
        <f t="shared" si="1"/>
        <v>5.88</v>
      </c>
      <c r="Q128" s="134">
        <v>4.6999999999999999E-4</v>
      </c>
      <c r="R128" s="134">
        <f t="shared" si="2"/>
        <v>3.29E-3</v>
      </c>
      <c r="S128" s="134">
        <v>0</v>
      </c>
      <c r="T128" s="135">
        <f t="shared" si="3"/>
        <v>0</v>
      </c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R128" s="136" t="s">
        <v>115</v>
      </c>
      <c r="AT128" s="136" t="s">
        <v>113</v>
      </c>
      <c r="AU128" s="136" t="s">
        <v>81</v>
      </c>
      <c r="AY128" s="7" t="s">
        <v>112</v>
      </c>
      <c r="BE128" s="137">
        <f t="shared" si="4"/>
        <v>0</v>
      </c>
      <c r="BF128" s="137">
        <f t="shared" si="5"/>
        <v>0</v>
      </c>
      <c r="BG128" s="137">
        <f t="shared" si="6"/>
        <v>0</v>
      </c>
      <c r="BH128" s="137">
        <f t="shared" si="7"/>
        <v>0</v>
      </c>
      <c r="BI128" s="137">
        <f t="shared" si="8"/>
        <v>0</v>
      </c>
      <c r="BJ128" s="7" t="s">
        <v>81</v>
      </c>
      <c r="BK128" s="138">
        <f t="shared" si="9"/>
        <v>0</v>
      </c>
      <c r="BL128" s="7" t="s">
        <v>115</v>
      </c>
      <c r="BM128" s="136" t="s">
        <v>213</v>
      </c>
    </row>
    <row r="129" spans="1:65" s="17" customFormat="1" ht="49.15" customHeight="1">
      <c r="A129" s="15"/>
      <c r="B129" s="2"/>
      <c r="C129" s="185" t="s">
        <v>115</v>
      </c>
      <c r="D129" s="185" t="s">
        <v>159</v>
      </c>
      <c r="E129" s="186" t="s">
        <v>214</v>
      </c>
      <c r="F129" s="187" t="s">
        <v>215</v>
      </c>
      <c r="G129" s="188" t="s">
        <v>131</v>
      </c>
      <c r="H129" s="179">
        <v>7</v>
      </c>
      <c r="I129" s="170"/>
      <c r="J129" s="179">
        <f t="shared" si="0"/>
        <v>0</v>
      </c>
      <c r="K129" s="4"/>
      <c r="L129" s="157"/>
      <c r="M129" s="158" t="s">
        <v>1</v>
      </c>
      <c r="N129" s="159" t="s">
        <v>36</v>
      </c>
      <c r="O129" s="134">
        <v>0</v>
      </c>
      <c r="P129" s="134">
        <f t="shared" si="1"/>
        <v>0</v>
      </c>
      <c r="Q129" s="134">
        <v>0.02</v>
      </c>
      <c r="R129" s="134">
        <f t="shared" si="2"/>
        <v>0.14000000000000001</v>
      </c>
      <c r="S129" s="134">
        <v>0</v>
      </c>
      <c r="T129" s="135">
        <f t="shared" si="3"/>
        <v>0</v>
      </c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R129" s="136" t="s">
        <v>122</v>
      </c>
      <c r="AT129" s="136" t="s">
        <v>159</v>
      </c>
      <c r="AU129" s="136" t="s">
        <v>81</v>
      </c>
      <c r="AY129" s="7" t="s">
        <v>112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7" t="s">
        <v>81</v>
      </c>
      <c r="BK129" s="138">
        <f t="shared" si="9"/>
        <v>0</v>
      </c>
      <c r="BL129" s="7" t="s">
        <v>115</v>
      </c>
      <c r="BM129" s="136" t="s">
        <v>216</v>
      </c>
    </row>
    <row r="130" spans="1:65" s="17" customFormat="1" ht="24.2" customHeight="1">
      <c r="A130" s="15"/>
      <c r="B130" s="2"/>
      <c r="C130" s="181" t="s">
        <v>119</v>
      </c>
      <c r="D130" s="181" t="s">
        <v>113</v>
      </c>
      <c r="E130" s="182" t="s">
        <v>217</v>
      </c>
      <c r="F130" s="183" t="s">
        <v>218</v>
      </c>
      <c r="G130" s="184" t="s">
        <v>131</v>
      </c>
      <c r="H130" s="178">
        <v>1</v>
      </c>
      <c r="I130" s="170"/>
      <c r="J130" s="178">
        <f t="shared" si="0"/>
        <v>0</v>
      </c>
      <c r="K130" s="3"/>
      <c r="L130" s="2"/>
      <c r="M130" s="132" t="s">
        <v>1</v>
      </c>
      <c r="N130" s="133" t="s">
        <v>36</v>
      </c>
      <c r="O130" s="134">
        <v>0.84</v>
      </c>
      <c r="P130" s="134">
        <f t="shared" si="1"/>
        <v>0.84</v>
      </c>
      <c r="Q130" s="134">
        <v>4.6999999999999999E-4</v>
      </c>
      <c r="R130" s="134">
        <f t="shared" si="2"/>
        <v>4.6999999999999999E-4</v>
      </c>
      <c r="S130" s="134">
        <v>0</v>
      </c>
      <c r="T130" s="135">
        <f t="shared" si="3"/>
        <v>0</v>
      </c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R130" s="136" t="s">
        <v>115</v>
      </c>
      <c r="AT130" s="136" t="s">
        <v>113</v>
      </c>
      <c r="AU130" s="136" t="s">
        <v>81</v>
      </c>
      <c r="AY130" s="7" t="s">
        <v>112</v>
      </c>
      <c r="BE130" s="137">
        <f t="shared" si="4"/>
        <v>0</v>
      </c>
      <c r="BF130" s="137">
        <f t="shared" si="5"/>
        <v>0</v>
      </c>
      <c r="BG130" s="137">
        <f t="shared" si="6"/>
        <v>0</v>
      </c>
      <c r="BH130" s="137">
        <f t="shared" si="7"/>
        <v>0</v>
      </c>
      <c r="BI130" s="137">
        <f t="shared" si="8"/>
        <v>0</v>
      </c>
      <c r="BJ130" s="7" t="s">
        <v>81</v>
      </c>
      <c r="BK130" s="138">
        <f t="shared" si="9"/>
        <v>0</v>
      </c>
      <c r="BL130" s="7" t="s">
        <v>115</v>
      </c>
      <c r="BM130" s="136" t="s">
        <v>219</v>
      </c>
    </row>
    <row r="131" spans="1:65" s="17" customFormat="1" ht="49.15" customHeight="1">
      <c r="A131" s="15"/>
      <c r="B131" s="2"/>
      <c r="C131" s="185" t="s">
        <v>120</v>
      </c>
      <c r="D131" s="185" t="s">
        <v>159</v>
      </c>
      <c r="E131" s="186" t="s">
        <v>220</v>
      </c>
      <c r="F131" s="187" t="s">
        <v>221</v>
      </c>
      <c r="G131" s="188" t="s">
        <v>131</v>
      </c>
      <c r="H131" s="179">
        <v>1</v>
      </c>
      <c r="I131" s="170"/>
      <c r="J131" s="179">
        <f t="shared" si="0"/>
        <v>0</v>
      </c>
      <c r="K131" s="4"/>
      <c r="L131" s="157"/>
      <c r="M131" s="158" t="s">
        <v>1</v>
      </c>
      <c r="N131" s="159" t="s">
        <v>36</v>
      </c>
      <c r="O131" s="134">
        <v>0</v>
      </c>
      <c r="P131" s="134">
        <f t="shared" si="1"/>
        <v>0</v>
      </c>
      <c r="Q131" s="134">
        <v>0.02</v>
      </c>
      <c r="R131" s="134">
        <f t="shared" si="2"/>
        <v>0.02</v>
      </c>
      <c r="S131" s="134">
        <v>0</v>
      </c>
      <c r="T131" s="135">
        <f t="shared" si="3"/>
        <v>0</v>
      </c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R131" s="136" t="s">
        <v>122</v>
      </c>
      <c r="AT131" s="136" t="s">
        <v>159</v>
      </c>
      <c r="AU131" s="136" t="s">
        <v>81</v>
      </c>
      <c r="AY131" s="7" t="s">
        <v>112</v>
      </c>
      <c r="BE131" s="137">
        <f t="shared" si="4"/>
        <v>0</v>
      </c>
      <c r="BF131" s="137">
        <f t="shared" si="5"/>
        <v>0</v>
      </c>
      <c r="BG131" s="137">
        <f t="shared" si="6"/>
        <v>0</v>
      </c>
      <c r="BH131" s="137">
        <f t="shared" si="7"/>
        <v>0</v>
      </c>
      <c r="BI131" s="137">
        <f t="shared" si="8"/>
        <v>0</v>
      </c>
      <c r="BJ131" s="7" t="s">
        <v>81</v>
      </c>
      <c r="BK131" s="138">
        <f t="shared" si="9"/>
        <v>0</v>
      </c>
      <c r="BL131" s="7" t="s">
        <v>115</v>
      </c>
      <c r="BM131" s="136" t="s">
        <v>222</v>
      </c>
    </row>
    <row r="132" spans="1:65" s="17" customFormat="1" ht="24.2" customHeight="1">
      <c r="A132" s="15"/>
      <c r="B132" s="2"/>
      <c r="C132" s="181" t="s">
        <v>121</v>
      </c>
      <c r="D132" s="181" t="s">
        <v>113</v>
      </c>
      <c r="E132" s="182" t="s">
        <v>223</v>
      </c>
      <c r="F132" s="183" t="s">
        <v>224</v>
      </c>
      <c r="G132" s="184" t="s">
        <v>131</v>
      </c>
      <c r="H132" s="178">
        <v>2</v>
      </c>
      <c r="I132" s="170"/>
      <c r="J132" s="178">
        <f t="shared" si="0"/>
        <v>0</v>
      </c>
      <c r="K132" s="3"/>
      <c r="L132" s="2"/>
      <c r="M132" s="132" t="s">
        <v>1</v>
      </c>
      <c r="N132" s="133" t="s">
        <v>36</v>
      </c>
      <c r="O132" s="134">
        <v>0.72499999999999998</v>
      </c>
      <c r="P132" s="134">
        <f t="shared" si="1"/>
        <v>1.45</v>
      </c>
      <c r="Q132" s="134">
        <v>6.7000000000000002E-4</v>
      </c>
      <c r="R132" s="134">
        <f t="shared" si="2"/>
        <v>1.34E-3</v>
      </c>
      <c r="S132" s="134">
        <v>0</v>
      </c>
      <c r="T132" s="135">
        <f t="shared" si="3"/>
        <v>0</v>
      </c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R132" s="136" t="s">
        <v>115</v>
      </c>
      <c r="AT132" s="136" t="s">
        <v>113</v>
      </c>
      <c r="AU132" s="136" t="s">
        <v>81</v>
      </c>
      <c r="AY132" s="7" t="s">
        <v>112</v>
      </c>
      <c r="BE132" s="137">
        <f t="shared" si="4"/>
        <v>0</v>
      </c>
      <c r="BF132" s="137">
        <f t="shared" si="5"/>
        <v>0</v>
      </c>
      <c r="BG132" s="137">
        <f t="shared" si="6"/>
        <v>0</v>
      </c>
      <c r="BH132" s="137">
        <f t="shared" si="7"/>
        <v>0</v>
      </c>
      <c r="BI132" s="137">
        <f t="shared" si="8"/>
        <v>0</v>
      </c>
      <c r="BJ132" s="7" t="s">
        <v>81</v>
      </c>
      <c r="BK132" s="138">
        <f t="shared" si="9"/>
        <v>0</v>
      </c>
      <c r="BL132" s="7" t="s">
        <v>115</v>
      </c>
      <c r="BM132" s="136" t="s">
        <v>225</v>
      </c>
    </row>
    <row r="133" spans="1:65" s="17" customFormat="1" ht="24.2" customHeight="1">
      <c r="A133" s="15"/>
      <c r="B133" s="2"/>
      <c r="C133" s="185" t="s">
        <v>122</v>
      </c>
      <c r="D133" s="185" t="s">
        <v>159</v>
      </c>
      <c r="E133" s="186" t="s">
        <v>226</v>
      </c>
      <c r="F133" s="187" t="s">
        <v>227</v>
      </c>
      <c r="G133" s="188" t="s">
        <v>131</v>
      </c>
      <c r="H133" s="179">
        <v>2</v>
      </c>
      <c r="I133" s="170"/>
      <c r="J133" s="179">
        <f t="shared" si="0"/>
        <v>0</v>
      </c>
      <c r="K133" s="4"/>
      <c r="L133" s="157"/>
      <c r="M133" s="158" t="s">
        <v>1</v>
      </c>
      <c r="N133" s="159" t="s">
        <v>36</v>
      </c>
      <c r="O133" s="134">
        <v>0</v>
      </c>
      <c r="P133" s="134">
        <f t="shared" si="1"/>
        <v>0</v>
      </c>
      <c r="Q133" s="134">
        <v>1.0999999999999999E-2</v>
      </c>
      <c r="R133" s="134">
        <f t="shared" si="2"/>
        <v>2.1999999999999999E-2</v>
      </c>
      <c r="S133" s="134">
        <v>0</v>
      </c>
      <c r="T133" s="135">
        <f t="shared" si="3"/>
        <v>0</v>
      </c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R133" s="136" t="s">
        <v>122</v>
      </c>
      <c r="AT133" s="136" t="s">
        <v>159</v>
      </c>
      <c r="AU133" s="136" t="s">
        <v>81</v>
      </c>
      <c r="AY133" s="7" t="s">
        <v>112</v>
      </c>
      <c r="BE133" s="137">
        <f t="shared" si="4"/>
        <v>0</v>
      </c>
      <c r="BF133" s="137">
        <f t="shared" si="5"/>
        <v>0</v>
      </c>
      <c r="BG133" s="137">
        <f t="shared" si="6"/>
        <v>0</v>
      </c>
      <c r="BH133" s="137">
        <f t="shared" si="7"/>
        <v>0</v>
      </c>
      <c r="BI133" s="137">
        <f t="shared" si="8"/>
        <v>0</v>
      </c>
      <c r="BJ133" s="7" t="s">
        <v>81</v>
      </c>
      <c r="BK133" s="138">
        <f t="shared" si="9"/>
        <v>0</v>
      </c>
      <c r="BL133" s="7" t="s">
        <v>115</v>
      </c>
      <c r="BM133" s="136" t="s">
        <v>228</v>
      </c>
    </row>
    <row r="134" spans="1:65" s="17" customFormat="1" ht="24.2" customHeight="1">
      <c r="A134" s="15"/>
      <c r="B134" s="2"/>
      <c r="C134" s="185" t="s">
        <v>123</v>
      </c>
      <c r="D134" s="185" t="s">
        <v>159</v>
      </c>
      <c r="E134" s="186" t="s">
        <v>229</v>
      </c>
      <c r="F134" s="187" t="s">
        <v>230</v>
      </c>
      <c r="G134" s="188" t="s">
        <v>131</v>
      </c>
      <c r="H134" s="179">
        <v>8</v>
      </c>
      <c r="I134" s="170"/>
      <c r="J134" s="179">
        <f t="shared" si="0"/>
        <v>0</v>
      </c>
      <c r="K134" s="4"/>
      <c r="L134" s="157"/>
      <c r="M134" s="158" t="s">
        <v>1</v>
      </c>
      <c r="N134" s="159" t="s">
        <v>36</v>
      </c>
      <c r="O134" s="134">
        <v>0</v>
      </c>
      <c r="P134" s="134">
        <f t="shared" si="1"/>
        <v>0</v>
      </c>
      <c r="Q134" s="134">
        <v>2.0000000000000001E-4</v>
      </c>
      <c r="R134" s="134">
        <f t="shared" si="2"/>
        <v>1.6000000000000001E-3</v>
      </c>
      <c r="S134" s="134">
        <v>0</v>
      </c>
      <c r="T134" s="135">
        <f t="shared" si="3"/>
        <v>0</v>
      </c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R134" s="136" t="s">
        <v>231</v>
      </c>
      <c r="AT134" s="136" t="s">
        <v>159</v>
      </c>
      <c r="AU134" s="136" t="s">
        <v>81</v>
      </c>
      <c r="AY134" s="7" t="s">
        <v>112</v>
      </c>
      <c r="BE134" s="137">
        <f t="shared" si="4"/>
        <v>0</v>
      </c>
      <c r="BF134" s="137">
        <f t="shared" si="5"/>
        <v>0</v>
      </c>
      <c r="BG134" s="137">
        <f t="shared" si="6"/>
        <v>0</v>
      </c>
      <c r="BH134" s="137">
        <f t="shared" si="7"/>
        <v>0</v>
      </c>
      <c r="BI134" s="137">
        <f t="shared" si="8"/>
        <v>0</v>
      </c>
      <c r="BJ134" s="7" t="s">
        <v>81</v>
      </c>
      <c r="BK134" s="138">
        <f t="shared" si="9"/>
        <v>0</v>
      </c>
      <c r="BL134" s="7" t="s">
        <v>133</v>
      </c>
      <c r="BM134" s="136" t="s">
        <v>232</v>
      </c>
    </row>
    <row r="135" spans="1:65" s="145" customFormat="1" ht="22.5">
      <c r="B135" s="146"/>
      <c r="C135" s="246"/>
      <c r="D135" s="247" t="s">
        <v>116</v>
      </c>
      <c r="E135" s="246"/>
      <c r="F135" s="248" t="s">
        <v>233</v>
      </c>
      <c r="G135" s="246"/>
      <c r="H135" s="249">
        <v>8</v>
      </c>
      <c r="J135" s="246"/>
      <c r="L135" s="146"/>
      <c r="M135" s="148"/>
      <c r="N135" s="149"/>
      <c r="O135" s="149"/>
      <c r="P135" s="149"/>
      <c r="Q135" s="149"/>
      <c r="R135" s="149"/>
      <c r="S135" s="149"/>
      <c r="T135" s="150"/>
      <c r="AT135" s="147" t="s">
        <v>116</v>
      </c>
      <c r="AU135" s="147" t="s">
        <v>81</v>
      </c>
      <c r="AV135" s="145" t="s">
        <v>81</v>
      </c>
      <c r="AW135" s="145" t="s">
        <v>3</v>
      </c>
      <c r="AX135" s="145" t="s">
        <v>77</v>
      </c>
      <c r="AY135" s="147" t="s">
        <v>112</v>
      </c>
    </row>
    <row r="136" spans="1:65" s="17" customFormat="1" ht="24.2" customHeight="1">
      <c r="A136" s="15"/>
      <c r="B136" s="2"/>
      <c r="C136" s="181" t="s">
        <v>124</v>
      </c>
      <c r="D136" s="181" t="s">
        <v>113</v>
      </c>
      <c r="E136" s="182" t="s">
        <v>234</v>
      </c>
      <c r="F136" s="183" t="s">
        <v>235</v>
      </c>
      <c r="G136" s="184" t="s">
        <v>131</v>
      </c>
      <c r="H136" s="178">
        <v>1</v>
      </c>
      <c r="I136" s="170"/>
      <c r="J136" s="178">
        <f>ROUND(I136*H136,3)</f>
        <v>0</v>
      </c>
      <c r="K136" s="3"/>
      <c r="L136" s="2"/>
      <c r="M136" s="132" t="s">
        <v>1</v>
      </c>
      <c r="N136" s="133" t="s">
        <v>36</v>
      </c>
      <c r="O136" s="134">
        <v>1.6245000000000001</v>
      </c>
      <c r="P136" s="134">
        <f>O136*H136</f>
        <v>1.6245000000000001</v>
      </c>
      <c r="Q136" s="134">
        <v>1.34E-3</v>
      </c>
      <c r="R136" s="134">
        <f>Q136*H136</f>
        <v>1.34E-3</v>
      </c>
      <c r="S136" s="134">
        <v>0</v>
      </c>
      <c r="T136" s="135">
        <f>S136*H136</f>
        <v>0</v>
      </c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R136" s="136" t="s">
        <v>115</v>
      </c>
      <c r="AT136" s="136" t="s">
        <v>113</v>
      </c>
      <c r="AU136" s="136" t="s">
        <v>81</v>
      </c>
      <c r="AY136" s="7" t="s">
        <v>112</v>
      </c>
      <c r="BE136" s="137">
        <f>IF(N136="základná",J136,0)</f>
        <v>0</v>
      </c>
      <c r="BF136" s="137">
        <f>IF(N136="znížená",J136,0)</f>
        <v>0</v>
      </c>
      <c r="BG136" s="137">
        <f>IF(N136="zákl. prenesená",J136,0)</f>
        <v>0</v>
      </c>
      <c r="BH136" s="137">
        <f>IF(N136="zníž. prenesená",J136,0)</f>
        <v>0</v>
      </c>
      <c r="BI136" s="137">
        <f>IF(N136="nulová",J136,0)</f>
        <v>0</v>
      </c>
      <c r="BJ136" s="7" t="s">
        <v>81</v>
      </c>
      <c r="BK136" s="138">
        <f>ROUND(I136*H136,3)</f>
        <v>0</v>
      </c>
      <c r="BL136" s="7" t="s">
        <v>115</v>
      </c>
      <c r="BM136" s="136" t="s">
        <v>236</v>
      </c>
    </row>
    <row r="137" spans="1:65" s="17" customFormat="1" ht="21.75" customHeight="1">
      <c r="A137" s="15"/>
      <c r="B137" s="2"/>
      <c r="C137" s="185" t="s">
        <v>125</v>
      </c>
      <c r="D137" s="185" t="s">
        <v>159</v>
      </c>
      <c r="E137" s="186" t="s">
        <v>237</v>
      </c>
      <c r="F137" s="187" t="s">
        <v>238</v>
      </c>
      <c r="G137" s="188" t="s">
        <v>131</v>
      </c>
      <c r="H137" s="179">
        <v>1</v>
      </c>
      <c r="I137" s="170"/>
      <c r="J137" s="179">
        <f>ROUND(I137*H137,3)</f>
        <v>0</v>
      </c>
      <c r="K137" s="4"/>
      <c r="L137" s="157"/>
      <c r="M137" s="158" t="s">
        <v>1</v>
      </c>
      <c r="N137" s="159" t="s">
        <v>36</v>
      </c>
      <c r="O137" s="134">
        <v>0</v>
      </c>
      <c r="P137" s="134">
        <f>O137*H137</f>
        <v>0</v>
      </c>
      <c r="Q137" s="134">
        <v>5.2999999999999999E-2</v>
      </c>
      <c r="R137" s="134">
        <f>Q137*H137</f>
        <v>5.2999999999999999E-2</v>
      </c>
      <c r="S137" s="134">
        <v>0</v>
      </c>
      <c r="T137" s="135">
        <f>S137*H137</f>
        <v>0</v>
      </c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R137" s="136" t="s">
        <v>122</v>
      </c>
      <c r="AT137" s="136" t="s">
        <v>159</v>
      </c>
      <c r="AU137" s="136" t="s">
        <v>81</v>
      </c>
      <c r="AY137" s="7" t="s">
        <v>112</v>
      </c>
      <c r="BE137" s="137">
        <f>IF(N137="základná",J137,0)</f>
        <v>0</v>
      </c>
      <c r="BF137" s="137">
        <f>IF(N137="znížená",J137,0)</f>
        <v>0</v>
      </c>
      <c r="BG137" s="137">
        <f>IF(N137="zákl. prenesená",J137,0)</f>
        <v>0</v>
      </c>
      <c r="BH137" s="137">
        <f>IF(N137="zníž. prenesená",J137,0)</f>
        <v>0</v>
      </c>
      <c r="BI137" s="137">
        <f>IF(N137="nulová",J137,0)</f>
        <v>0</v>
      </c>
      <c r="BJ137" s="7" t="s">
        <v>81</v>
      </c>
      <c r="BK137" s="138">
        <f>ROUND(I137*H137,3)</f>
        <v>0</v>
      </c>
      <c r="BL137" s="7" t="s">
        <v>115</v>
      </c>
      <c r="BM137" s="136" t="s">
        <v>239</v>
      </c>
    </row>
    <row r="138" spans="1:65" s="123" customFormat="1" ht="22.9" customHeight="1">
      <c r="B138" s="124"/>
      <c r="C138" s="189"/>
      <c r="D138" s="190" t="s">
        <v>69</v>
      </c>
      <c r="E138" s="191" t="s">
        <v>199</v>
      </c>
      <c r="F138" s="191" t="s">
        <v>200</v>
      </c>
      <c r="G138" s="189"/>
      <c r="H138" s="189"/>
      <c r="J138" s="180">
        <f>BK138</f>
        <v>0</v>
      </c>
      <c r="L138" s="124"/>
      <c r="M138" s="126"/>
      <c r="N138" s="127"/>
      <c r="O138" s="127"/>
      <c r="P138" s="128">
        <f>P139</f>
        <v>3.0899999999999997E-2</v>
      </c>
      <c r="Q138" s="127"/>
      <c r="R138" s="128">
        <f>R139</f>
        <v>0</v>
      </c>
      <c r="S138" s="127"/>
      <c r="T138" s="129">
        <f>T139</f>
        <v>0</v>
      </c>
      <c r="AR138" s="125" t="s">
        <v>77</v>
      </c>
      <c r="AT138" s="130" t="s">
        <v>69</v>
      </c>
      <c r="AU138" s="130" t="s">
        <v>77</v>
      </c>
      <c r="AY138" s="125" t="s">
        <v>112</v>
      </c>
      <c r="BK138" s="131">
        <f>BK139</f>
        <v>0</v>
      </c>
    </row>
    <row r="139" spans="1:65" s="17" customFormat="1" ht="24.2" customHeight="1">
      <c r="A139" s="15"/>
      <c r="B139" s="2"/>
      <c r="C139" s="181" t="s">
        <v>126</v>
      </c>
      <c r="D139" s="181" t="s">
        <v>113</v>
      </c>
      <c r="E139" s="182" t="s">
        <v>201</v>
      </c>
      <c r="F139" s="183" t="s">
        <v>202</v>
      </c>
      <c r="G139" s="184" t="s">
        <v>128</v>
      </c>
      <c r="H139" s="178">
        <v>0.3</v>
      </c>
      <c r="I139" s="170"/>
      <c r="J139" s="178">
        <f>ROUND(I139*H139,3)</f>
        <v>0</v>
      </c>
      <c r="K139" s="3"/>
      <c r="L139" s="2"/>
      <c r="M139" s="160" t="s">
        <v>1</v>
      </c>
      <c r="N139" s="161" t="s">
        <v>36</v>
      </c>
      <c r="O139" s="162">
        <v>0.10299999999999999</v>
      </c>
      <c r="P139" s="162">
        <f>O139*H139</f>
        <v>3.0899999999999997E-2</v>
      </c>
      <c r="Q139" s="162">
        <v>0</v>
      </c>
      <c r="R139" s="162">
        <f>Q139*H139</f>
        <v>0</v>
      </c>
      <c r="S139" s="162">
        <v>0</v>
      </c>
      <c r="T139" s="163">
        <f>S139*H139</f>
        <v>0</v>
      </c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R139" s="136" t="s">
        <v>115</v>
      </c>
      <c r="AT139" s="136" t="s">
        <v>113</v>
      </c>
      <c r="AU139" s="136" t="s">
        <v>81</v>
      </c>
      <c r="AY139" s="7" t="s">
        <v>112</v>
      </c>
      <c r="BE139" s="137">
        <f>IF(N139="základná",J139,0)</f>
        <v>0</v>
      </c>
      <c r="BF139" s="137">
        <f>IF(N139="znížená",J139,0)</f>
        <v>0</v>
      </c>
      <c r="BG139" s="137">
        <f>IF(N139="zákl. prenesená",J139,0)</f>
        <v>0</v>
      </c>
      <c r="BH139" s="137">
        <f>IF(N139="zníž. prenesená",J139,0)</f>
        <v>0</v>
      </c>
      <c r="BI139" s="137">
        <f>IF(N139="nulová",J139,0)</f>
        <v>0</v>
      </c>
      <c r="BJ139" s="7" t="s">
        <v>81</v>
      </c>
      <c r="BK139" s="138">
        <f>ROUND(I139*H139,3)</f>
        <v>0</v>
      </c>
      <c r="BL139" s="7" t="s">
        <v>115</v>
      </c>
      <c r="BM139" s="136" t="s">
        <v>240</v>
      </c>
    </row>
    <row r="140" spans="1:65" s="17" customFormat="1" ht="49.9" customHeight="1">
      <c r="A140" s="15"/>
      <c r="B140" s="2"/>
      <c r="C140" s="77"/>
      <c r="D140" s="77"/>
      <c r="E140" s="164" t="s">
        <v>250</v>
      </c>
      <c r="F140" s="164" t="s">
        <v>251</v>
      </c>
      <c r="G140" s="77"/>
      <c r="H140" s="77"/>
      <c r="I140" s="15"/>
      <c r="J140" s="165">
        <f t="shared" ref="J140:J146" si="10">BK140</f>
        <v>0</v>
      </c>
      <c r="K140" s="15"/>
      <c r="L140" s="2"/>
      <c r="M140" s="172"/>
      <c r="N140" s="173"/>
      <c r="O140" s="36"/>
      <c r="P140" s="36"/>
      <c r="Q140" s="36"/>
      <c r="R140" s="36"/>
      <c r="S140" s="36"/>
      <c r="T140" s="37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7" t="s">
        <v>69</v>
      </c>
      <c r="AU140" s="7" t="s">
        <v>70</v>
      </c>
      <c r="AY140" s="7" t="s">
        <v>252</v>
      </c>
      <c r="BK140" s="138">
        <f>SUM(BK141:BK146)</f>
        <v>0</v>
      </c>
    </row>
    <row r="141" spans="1:65" s="17" customFormat="1" ht="16.350000000000001" customHeight="1">
      <c r="A141" s="15"/>
      <c r="B141" s="2"/>
      <c r="C141" s="166" t="s">
        <v>1</v>
      </c>
      <c r="D141" s="166" t="s">
        <v>113</v>
      </c>
      <c r="E141" s="167" t="s">
        <v>1</v>
      </c>
      <c r="F141" s="168" t="s">
        <v>1</v>
      </c>
      <c r="G141" s="169" t="s">
        <v>1</v>
      </c>
      <c r="H141" s="170"/>
      <c r="I141" s="170"/>
      <c r="J141" s="171">
        <f t="shared" si="10"/>
        <v>0</v>
      </c>
      <c r="K141" s="3"/>
      <c r="L141" s="2"/>
      <c r="M141" s="174" t="s">
        <v>1</v>
      </c>
      <c r="N141" s="175" t="s">
        <v>36</v>
      </c>
      <c r="O141" s="36"/>
      <c r="P141" s="36"/>
      <c r="Q141" s="36"/>
      <c r="R141" s="36"/>
      <c r="S141" s="36"/>
      <c r="T141" s="37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7" t="s">
        <v>252</v>
      </c>
      <c r="AU141" s="7" t="s">
        <v>77</v>
      </c>
      <c r="AY141" s="7" t="s">
        <v>252</v>
      </c>
      <c r="BE141" s="137">
        <f t="shared" ref="BE141:BE146" si="11">IF(N141="základná",J141,0)</f>
        <v>0</v>
      </c>
      <c r="BF141" s="137">
        <f t="shared" ref="BF141:BF146" si="12">IF(N141="znížená",J141,0)</f>
        <v>0</v>
      </c>
      <c r="BG141" s="137">
        <f t="shared" ref="BG141:BG146" si="13">IF(N141="zákl. prenesená",J141,0)</f>
        <v>0</v>
      </c>
      <c r="BH141" s="137">
        <f t="shared" ref="BH141:BH146" si="14">IF(N141="zníž. prenesená",J141,0)</f>
        <v>0</v>
      </c>
      <c r="BI141" s="137">
        <f t="shared" ref="BI141:BI146" si="15">IF(N141="nulová",J141,0)</f>
        <v>0</v>
      </c>
      <c r="BJ141" s="7" t="s">
        <v>81</v>
      </c>
      <c r="BK141" s="138">
        <f t="shared" ref="BK141:BK146" si="16">I141*H141</f>
        <v>0</v>
      </c>
    </row>
    <row r="142" spans="1:65" s="17" customFormat="1" ht="16.350000000000001" customHeight="1">
      <c r="A142" s="15"/>
      <c r="B142" s="2"/>
      <c r="C142" s="166" t="s">
        <v>1</v>
      </c>
      <c r="D142" s="166" t="s">
        <v>113</v>
      </c>
      <c r="E142" s="167" t="s">
        <v>1</v>
      </c>
      <c r="F142" s="168" t="s">
        <v>1</v>
      </c>
      <c r="G142" s="169" t="s">
        <v>1</v>
      </c>
      <c r="H142" s="170"/>
      <c r="I142" s="170"/>
      <c r="J142" s="171">
        <f t="shared" si="10"/>
        <v>0</v>
      </c>
      <c r="K142" s="3"/>
      <c r="L142" s="2"/>
      <c r="M142" s="174" t="s">
        <v>1</v>
      </c>
      <c r="N142" s="175" t="s">
        <v>36</v>
      </c>
      <c r="O142" s="36"/>
      <c r="P142" s="36"/>
      <c r="Q142" s="36"/>
      <c r="R142" s="36"/>
      <c r="S142" s="36"/>
      <c r="T142" s="37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7" t="s">
        <v>252</v>
      </c>
      <c r="AU142" s="7" t="s">
        <v>77</v>
      </c>
      <c r="AY142" s="7" t="s">
        <v>252</v>
      </c>
      <c r="BE142" s="137">
        <f t="shared" si="11"/>
        <v>0</v>
      </c>
      <c r="BF142" s="137">
        <f t="shared" si="12"/>
        <v>0</v>
      </c>
      <c r="BG142" s="137">
        <f t="shared" si="13"/>
        <v>0</v>
      </c>
      <c r="BH142" s="137">
        <f t="shared" si="14"/>
        <v>0</v>
      </c>
      <c r="BI142" s="137">
        <f t="shared" si="15"/>
        <v>0</v>
      </c>
      <c r="BJ142" s="7" t="s">
        <v>81</v>
      </c>
      <c r="BK142" s="138">
        <f t="shared" si="16"/>
        <v>0</v>
      </c>
    </row>
    <row r="143" spans="1:65" s="17" customFormat="1" ht="16.350000000000001" customHeight="1">
      <c r="A143" s="15"/>
      <c r="B143" s="2"/>
      <c r="C143" s="166" t="s">
        <v>1</v>
      </c>
      <c r="D143" s="166" t="s">
        <v>113</v>
      </c>
      <c r="E143" s="167" t="s">
        <v>1</v>
      </c>
      <c r="F143" s="168" t="s">
        <v>1</v>
      </c>
      <c r="G143" s="169" t="s">
        <v>1</v>
      </c>
      <c r="H143" s="170"/>
      <c r="I143" s="170"/>
      <c r="J143" s="171">
        <f t="shared" si="10"/>
        <v>0</v>
      </c>
      <c r="K143" s="3"/>
      <c r="L143" s="2"/>
      <c r="M143" s="174" t="s">
        <v>1</v>
      </c>
      <c r="N143" s="175" t="s">
        <v>36</v>
      </c>
      <c r="O143" s="36"/>
      <c r="P143" s="36"/>
      <c r="Q143" s="36"/>
      <c r="R143" s="36"/>
      <c r="S143" s="36"/>
      <c r="T143" s="37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7" t="s">
        <v>252</v>
      </c>
      <c r="AU143" s="7" t="s">
        <v>77</v>
      </c>
      <c r="AY143" s="7" t="s">
        <v>252</v>
      </c>
      <c r="BE143" s="137">
        <f t="shared" si="11"/>
        <v>0</v>
      </c>
      <c r="BF143" s="137">
        <f t="shared" si="12"/>
        <v>0</v>
      </c>
      <c r="BG143" s="137">
        <f t="shared" si="13"/>
        <v>0</v>
      </c>
      <c r="BH143" s="137">
        <f t="shared" si="14"/>
        <v>0</v>
      </c>
      <c r="BI143" s="137">
        <f t="shared" si="15"/>
        <v>0</v>
      </c>
      <c r="BJ143" s="7" t="s">
        <v>81</v>
      </c>
      <c r="BK143" s="138">
        <f t="shared" si="16"/>
        <v>0</v>
      </c>
    </row>
    <row r="144" spans="1:65" s="17" customFormat="1" ht="16.350000000000001" customHeight="1">
      <c r="A144" s="15"/>
      <c r="B144" s="2"/>
      <c r="C144" s="166" t="s">
        <v>1</v>
      </c>
      <c r="D144" s="166" t="s">
        <v>113</v>
      </c>
      <c r="E144" s="167" t="s">
        <v>1</v>
      </c>
      <c r="F144" s="168" t="s">
        <v>1</v>
      </c>
      <c r="G144" s="169" t="s">
        <v>1</v>
      </c>
      <c r="H144" s="170"/>
      <c r="I144" s="170"/>
      <c r="J144" s="171">
        <f t="shared" si="10"/>
        <v>0</v>
      </c>
      <c r="K144" s="3"/>
      <c r="L144" s="2"/>
      <c r="M144" s="174" t="s">
        <v>1</v>
      </c>
      <c r="N144" s="175" t="s">
        <v>36</v>
      </c>
      <c r="O144" s="36"/>
      <c r="P144" s="36"/>
      <c r="Q144" s="36"/>
      <c r="R144" s="36"/>
      <c r="S144" s="36"/>
      <c r="T144" s="37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7" t="s">
        <v>252</v>
      </c>
      <c r="AU144" s="7" t="s">
        <v>77</v>
      </c>
      <c r="AY144" s="7" t="s">
        <v>252</v>
      </c>
      <c r="BE144" s="137">
        <f t="shared" si="11"/>
        <v>0</v>
      </c>
      <c r="BF144" s="137">
        <f t="shared" si="12"/>
        <v>0</v>
      </c>
      <c r="BG144" s="137">
        <f t="shared" si="13"/>
        <v>0</v>
      </c>
      <c r="BH144" s="137">
        <f t="shared" si="14"/>
        <v>0</v>
      </c>
      <c r="BI144" s="137">
        <f t="shared" si="15"/>
        <v>0</v>
      </c>
      <c r="BJ144" s="7" t="s">
        <v>81</v>
      </c>
      <c r="BK144" s="138">
        <f t="shared" si="16"/>
        <v>0</v>
      </c>
    </row>
    <row r="145" spans="1:63" s="17" customFormat="1" ht="16.350000000000001" customHeight="1">
      <c r="A145" s="15"/>
      <c r="B145" s="2"/>
      <c r="C145" s="166" t="s">
        <v>1</v>
      </c>
      <c r="D145" s="166" t="s">
        <v>113</v>
      </c>
      <c r="E145" s="167" t="s">
        <v>1</v>
      </c>
      <c r="F145" s="168" t="s">
        <v>1</v>
      </c>
      <c r="G145" s="169" t="s">
        <v>1</v>
      </c>
      <c r="H145" s="170"/>
      <c r="I145" s="170"/>
      <c r="J145" s="171">
        <f t="shared" si="10"/>
        <v>0</v>
      </c>
      <c r="K145" s="3"/>
      <c r="L145" s="2"/>
      <c r="M145" s="174" t="s">
        <v>1</v>
      </c>
      <c r="N145" s="175" t="s">
        <v>36</v>
      </c>
      <c r="O145" s="36"/>
      <c r="P145" s="36"/>
      <c r="Q145" s="36"/>
      <c r="R145" s="36"/>
      <c r="S145" s="36"/>
      <c r="T145" s="37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7" t="s">
        <v>252</v>
      </c>
      <c r="AU145" s="7" t="s">
        <v>77</v>
      </c>
      <c r="AY145" s="7" t="s">
        <v>252</v>
      </c>
      <c r="BE145" s="137">
        <f t="shared" si="11"/>
        <v>0</v>
      </c>
      <c r="BF145" s="137">
        <f t="shared" si="12"/>
        <v>0</v>
      </c>
      <c r="BG145" s="137">
        <f t="shared" si="13"/>
        <v>0</v>
      </c>
      <c r="BH145" s="137">
        <f t="shared" si="14"/>
        <v>0</v>
      </c>
      <c r="BI145" s="137">
        <f t="shared" si="15"/>
        <v>0</v>
      </c>
      <c r="BJ145" s="7" t="s">
        <v>81</v>
      </c>
      <c r="BK145" s="138">
        <f t="shared" si="16"/>
        <v>0</v>
      </c>
    </row>
    <row r="146" spans="1:63" s="17" customFormat="1" ht="16.350000000000001" customHeight="1">
      <c r="A146" s="15"/>
      <c r="B146" s="2"/>
      <c r="C146" s="166" t="s">
        <v>1</v>
      </c>
      <c r="D146" s="166" t="s">
        <v>113</v>
      </c>
      <c r="E146" s="167" t="s">
        <v>1</v>
      </c>
      <c r="F146" s="168" t="s">
        <v>1</v>
      </c>
      <c r="G146" s="169" t="s">
        <v>1</v>
      </c>
      <c r="H146" s="170"/>
      <c r="I146" s="170"/>
      <c r="J146" s="171">
        <f t="shared" si="10"/>
        <v>0</v>
      </c>
      <c r="K146" s="3"/>
      <c r="L146" s="2"/>
      <c r="M146" s="174" t="s">
        <v>1</v>
      </c>
      <c r="N146" s="175" t="s">
        <v>36</v>
      </c>
      <c r="O146" s="176"/>
      <c r="P146" s="176"/>
      <c r="Q146" s="176"/>
      <c r="R146" s="176"/>
      <c r="S146" s="176"/>
      <c r="T146" s="177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7" t="s">
        <v>252</v>
      </c>
      <c r="AU146" s="7" t="s">
        <v>77</v>
      </c>
      <c r="AY146" s="7" t="s">
        <v>252</v>
      </c>
      <c r="BE146" s="137">
        <f t="shared" si="11"/>
        <v>0</v>
      </c>
      <c r="BF146" s="137">
        <f t="shared" si="12"/>
        <v>0</v>
      </c>
      <c r="BG146" s="137">
        <f t="shared" si="13"/>
        <v>0</v>
      </c>
      <c r="BH146" s="137">
        <f t="shared" si="14"/>
        <v>0</v>
      </c>
      <c r="BI146" s="137">
        <f t="shared" si="15"/>
        <v>0</v>
      </c>
      <c r="BJ146" s="7" t="s">
        <v>81</v>
      </c>
      <c r="BK146" s="138">
        <f t="shared" si="16"/>
        <v>0</v>
      </c>
    </row>
    <row r="147" spans="1:63" s="17" customFormat="1" ht="6.95" customHeight="1">
      <c r="A147" s="15"/>
      <c r="B147" s="26"/>
      <c r="C147" s="27"/>
      <c r="D147" s="27"/>
      <c r="E147" s="27"/>
      <c r="F147" s="27"/>
      <c r="G147" s="27"/>
      <c r="H147" s="27"/>
      <c r="I147" s="27"/>
      <c r="J147" s="27"/>
      <c r="K147" s="27"/>
      <c r="L147" s="2"/>
      <c r="M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</row>
  </sheetData>
  <sheetProtection password="C3F7" sheet="1" objects="1" scenarios="1" selectLockedCells="1"/>
  <autoFilter ref="C122:K139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dataValidations count="2">
    <dataValidation type="list" allowBlank="1" showInputMessage="1" showErrorMessage="1" error="Povolené sú hodnoty základná, znížená, nulová." sqref="N141:N146">
      <formula1>"základná, znížená, nulová"</formula1>
    </dataValidation>
    <dataValidation type="list" allowBlank="1" showInputMessage="1" showErrorMessage="1" error="Povolené sú hodnoty K, M." sqref="D141:D146">
      <formula1>"K, M"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SO.01.2 - SO.01.2 - Dopad...</vt:lpstr>
      <vt:lpstr>SO.01.3 - SO.01.3 - Mobil...</vt:lpstr>
      <vt:lpstr>'Rekapitulácia stavby'!Názvy_tlače</vt:lpstr>
      <vt:lpstr>'SO.01.2 - SO.01.2 - Dopad...'!Názvy_tlače</vt:lpstr>
      <vt:lpstr>'SO.01.3 - SO.01.3 - Mobil...'!Názvy_tlače</vt:lpstr>
      <vt:lpstr>'Rekapitulácia stavby'!Oblasť_tlače</vt:lpstr>
      <vt:lpstr>'SO.01.2 - SO.01.2 - Dopad...'!Oblasť_tlače</vt:lpstr>
      <vt:lpstr>'SO.01.3 - SO.01.3 - Mobil...'!Oblasť_tlače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Dell-PC\Dell</dc:creator>
  <cp:lastModifiedBy>Všetečkova Anna</cp:lastModifiedBy>
  <dcterms:created xsi:type="dcterms:W3CDTF">2021-09-10T06:28:21Z</dcterms:created>
  <dcterms:modified xsi:type="dcterms:W3CDTF">2021-09-20T02:15:33Z</dcterms:modified>
</cp:coreProperties>
</file>