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8920" windowHeight="15840"/>
  </bookViews>
  <sheets>
    <sheet name="Stavba Krycí list rozpočtu" sheetId="2" r:id="rId1"/>
    <sheet name="SO.01 Detské ihrisko" sheetId="3" r:id="rId2"/>
    <sheet name="SO.02 Oplotenie detského ihrisk" sheetId="1" r:id="rId3"/>
  </sheets>
  <externalReferences>
    <externalReference r:id="rId4"/>
  </externalReferences>
  <definedNames>
    <definedName name="CenaCelkem">'Stavba Krycí list rozpočtu'!$G$24</definedName>
    <definedName name="CenaCelkemVypocet" localSheetId="0">'Stavba Krycí list rozpočtu'!$I$37</definedName>
    <definedName name="DPHSni">'Stavba Krycí list rozpočtu'!#REF!</definedName>
    <definedName name="DPHZakl">'Stavba Krycí list rozpočtu'!$G$22</definedName>
    <definedName name="Mena">'Stavba Krycí list rozpočtu'!$J$24</definedName>
    <definedName name="SazbaDPH1" localSheetId="0">'Stavba Krycí list rozpočtu'!#REF!</definedName>
    <definedName name="SazbaDPH2" localSheetId="0">'Stavba Krycí list rozpočtu'!$E$21</definedName>
    <definedName name="ZakladDPHSni">'Stavba Krycí list rozpočtu'!#REF!</definedName>
    <definedName name="ZakladDPHSniVypocet" localSheetId="0">'Stavba Krycí list rozpočtu'!$F$37</definedName>
    <definedName name="ZakladDPHZakl">'Stavba Krycí list rozpočtu'!$G$21</definedName>
    <definedName name="ZakladDPHZaklVypocet" localSheetId="0">'Stavba Krycí list rozpočtu'!$G$37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5" i="3" l="1"/>
  <c r="G39" i="3"/>
  <c r="G31" i="3"/>
  <c r="G26" i="3"/>
  <c r="I59" i="2" l="1"/>
  <c r="I18" i="2" s="1"/>
  <c r="G54" i="3" l="1"/>
  <c r="G53" i="3" s="1"/>
  <c r="E17" i="3"/>
  <c r="E14" i="3" s="1"/>
  <c r="G36" i="2"/>
  <c r="F36" i="2"/>
  <c r="G35" i="2"/>
  <c r="F35" i="2"/>
  <c r="G34" i="2"/>
  <c r="G37" i="2" s="1"/>
  <c r="F34" i="2"/>
  <c r="F37" i="2" s="1"/>
  <c r="G33" i="2"/>
  <c r="F33" i="2"/>
  <c r="J23" i="2"/>
  <c r="E22" i="2"/>
  <c r="I17" i="2"/>
  <c r="I16" i="2"/>
  <c r="G23" i="2" l="1"/>
  <c r="H34" i="2"/>
  <c r="H37" i="2" s="1"/>
  <c r="H35" i="2"/>
  <c r="I35" i="2" s="1"/>
  <c r="H36" i="2"/>
  <c r="I36" i="2" s="1"/>
  <c r="I34" i="2" l="1"/>
  <c r="I37" i="2" s="1"/>
  <c r="J35" i="2" s="1"/>
  <c r="J34" i="2" l="1"/>
  <c r="J37" i="2" s="1"/>
  <c r="J36" i="2"/>
  <c r="E20" i="3"/>
  <c r="E18" i="3" s="1"/>
  <c r="G18" i="3" s="1"/>
  <c r="G52" i="3" l="1"/>
  <c r="G51" i="3"/>
  <c r="G50" i="3"/>
  <c r="G49" i="3"/>
  <c r="G48" i="3"/>
  <c r="G47" i="3"/>
  <c r="G46" i="3"/>
  <c r="G45" i="3"/>
  <c r="G44" i="3"/>
  <c r="G14" i="3"/>
  <c r="E42" i="3"/>
  <c r="E41" i="3"/>
  <c r="E39" i="3" s="1"/>
  <c r="E38" i="3"/>
  <c r="E35" i="3" s="1"/>
  <c r="E34" i="3"/>
  <c r="E31" i="3" s="1"/>
  <c r="E30" i="3"/>
  <c r="E26" i="3" s="1"/>
  <c r="E25" i="3"/>
  <c r="E21" i="3" s="1"/>
  <c r="G21" i="3" s="1"/>
  <c r="G48" i="1"/>
  <c r="G47" i="1"/>
  <c r="G44" i="1"/>
  <c r="G43" i="1"/>
  <c r="G42" i="1"/>
  <c r="G41" i="1"/>
  <c r="G31" i="1"/>
  <c r="G27" i="1"/>
  <c r="G22" i="1"/>
  <c r="G21" i="1"/>
  <c r="G20" i="1"/>
  <c r="G19" i="1"/>
  <c r="G18" i="1"/>
  <c r="G14" i="1"/>
  <c r="G40" i="1"/>
  <c r="G54" i="1"/>
  <c r="G52" i="1"/>
  <c r="G51" i="1"/>
  <c r="G50" i="1"/>
  <c r="G46" i="1"/>
  <c r="G45" i="1"/>
  <c r="G39" i="1"/>
  <c r="G38" i="1"/>
  <c r="G23" i="1"/>
  <c r="G43" i="3" l="1"/>
  <c r="I58" i="2" s="1"/>
  <c r="G13" i="3"/>
  <c r="G26" i="1"/>
  <c r="I62" i="2" s="1"/>
  <c r="G13" i="1"/>
  <c r="G12" i="3" l="1"/>
  <c r="G56" i="3" s="1"/>
  <c r="I57" i="2"/>
  <c r="I56" i="2" s="1"/>
  <c r="G12" i="1"/>
  <c r="I61" i="2"/>
  <c r="G49" i="1"/>
  <c r="G37" i="1" s="1"/>
  <c r="G36" i="1" s="1"/>
  <c r="I68" i="2" l="1"/>
  <c r="G55" i="1"/>
  <c r="I14" i="2"/>
  <c r="I63" i="2"/>
  <c r="I15" i="2" s="1"/>
  <c r="J59" i="2" l="1"/>
  <c r="I19" i="2"/>
  <c r="G21" i="2" s="1"/>
  <c r="I60" i="2"/>
  <c r="A21" i="2" l="1"/>
  <c r="J62" i="2"/>
  <c r="J63" i="2"/>
  <c r="J57" i="2"/>
  <c r="J61" i="2"/>
  <c r="J58" i="2"/>
  <c r="J68" i="2" l="1"/>
  <c r="J56" i="2"/>
  <c r="G22" i="2"/>
  <c r="G24" i="2" s="1"/>
  <c r="A22" i="2"/>
  <c r="J60" i="2"/>
  <c r="A24" i="2" l="1"/>
</calcChain>
</file>

<file path=xl/comments1.xml><?xml version="1.0" encoding="utf-8"?>
<comments xmlns="http://schemas.openxmlformats.org/spreadsheetml/2006/main">
  <authors>
    <author/>
  </authors>
  <commentList>
    <comment ref="D9" authorId="0">
      <text>
        <r>
          <rPr>
            <sz val="9"/>
            <color rgb="FF000000"/>
            <rFont val="Tahoma"/>
            <family val="2"/>
            <charset val="238"/>
          </rPr>
          <t>Název</t>
        </r>
      </text>
    </comment>
    <comment ref="I9" authorId="0">
      <text>
        <r>
          <rPr>
            <sz val="9"/>
            <color rgb="FF000000"/>
            <rFont val="Tahoma"/>
            <family val="2"/>
            <charset val="238"/>
          </rPr>
          <t>IČO</t>
        </r>
      </text>
    </comment>
    <comment ref="D10" authorId="0">
      <text>
        <r>
          <rPr>
            <sz val="9"/>
            <color rgb="FF000000"/>
            <rFont val="Tahoma"/>
            <family val="2"/>
            <charset val="238"/>
          </rPr>
          <t>Ulice</t>
        </r>
      </text>
    </comment>
    <comment ref="I10" authorId="0">
      <text>
        <r>
          <rPr>
            <sz val="9"/>
            <color rgb="FF000000"/>
            <rFont val="Tahoma"/>
            <family val="2"/>
            <charset val="238"/>
          </rPr>
          <t>DIČ</t>
        </r>
      </text>
    </comment>
    <comment ref="D11" authorId="0">
      <text>
        <r>
          <rPr>
            <sz val="9"/>
            <color rgb="FF000000"/>
            <rFont val="Tahoma"/>
            <family val="2"/>
            <charset val="238"/>
          </rPr>
          <t>PSČ</t>
        </r>
      </text>
    </comment>
    <comment ref="E11" authorId="0">
      <text>
        <r>
          <rPr>
            <sz val="9"/>
            <color rgb="FF000000"/>
            <rFont val="Tahoma"/>
            <family val="2"/>
            <charset val="238"/>
          </rPr>
          <t>Místo</t>
        </r>
      </text>
    </comment>
  </commentList>
</comments>
</file>

<file path=xl/sharedStrings.xml><?xml version="1.0" encoding="utf-8"?>
<sst xmlns="http://schemas.openxmlformats.org/spreadsheetml/2006/main" count="288" uniqueCount="175">
  <si>
    <t>ROZPOČET S VÝKAZOM  VÝMER</t>
  </si>
  <si>
    <t xml:space="preserve">Zhotoviteľ:   </t>
  </si>
  <si>
    <t>Č.</t>
  </si>
  <si>
    <t>Kód položky</t>
  </si>
  <si>
    <t>Popis</t>
  </si>
  <si>
    <t>MJ</t>
  </si>
  <si>
    <t>Množstvo celkom</t>
  </si>
  <si>
    <t>Cena jednotková</t>
  </si>
  <si>
    <t>Cena celkom</t>
  </si>
  <si>
    <t>1</t>
  </si>
  <si>
    <t>2</t>
  </si>
  <si>
    <t>3</t>
  </si>
  <si>
    <t>4</t>
  </si>
  <si>
    <t>5</t>
  </si>
  <si>
    <t>6</t>
  </si>
  <si>
    <t>7</t>
  </si>
  <si>
    <t>HSV</t>
  </si>
  <si>
    <t xml:space="preserve">Práce a dodávky HSV   </t>
  </si>
  <si>
    <t xml:space="preserve">Zemné práce   </t>
  </si>
  <si>
    <t>131211101.S</t>
  </si>
  <si>
    <t xml:space="preserve">Hĺbenie jám v  hornine tr.3 súdržných - ručným náradím   </t>
  </si>
  <si>
    <t>m3</t>
  </si>
  <si>
    <t xml:space="preserve">" základové pätky pod   stĺpiky oplotenia ozn. 14/Z"   </t>
  </si>
  <si>
    <t xml:space="preserve">Súčet   </t>
  </si>
  <si>
    <t>131211119.S</t>
  </si>
  <si>
    <t xml:space="preserve">Príplatok za lepivosť pri hĺbení jám ručným náradím v hornine tr. 3   </t>
  </si>
  <si>
    <t>162201102.S</t>
  </si>
  <si>
    <t xml:space="preserve">Vodorovné premiestnenie výkopku z horniny 1-4 nad 20-50m   </t>
  </si>
  <si>
    <t>167101101.S</t>
  </si>
  <si>
    <t xml:space="preserve">Nakladanie neuľahnutého výkopku z hornín tr.1-4 do 100 m3   </t>
  </si>
  <si>
    <t>171101131.S</t>
  </si>
  <si>
    <t xml:space="preserve">Uloženie sypaniny do násypu  nesúdržných a súdržných hornín   </t>
  </si>
  <si>
    <t>171201201.S</t>
  </si>
  <si>
    <t xml:space="preserve">Uloženie sypaniny na skládky do 100 m3   </t>
  </si>
  <si>
    <t>171209002.S</t>
  </si>
  <si>
    <t xml:space="preserve">Poplatok za skladovanie - zemina a kamenivo (17 05) ostatné   </t>
  </si>
  <si>
    <t>t</t>
  </si>
  <si>
    <t xml:space="preserve">Zakladanie   </t>
  </si>
  <si>
    <t>271571111.S</t>
  </si>
  <si>
    <t xml:space="preserve">Vankúše zhutnené pod základy zo štrkopiesku   </t>
  </si>
  <si>
    <t>275313611.S</t>
  </si>
  <si>
    <t xml:space="preserve">Betón základových pätiek, prostý tr. C 16/20   </t>
  </si>
  <si>
    <t xml:space="preserve">" betónované do výkopu   </t>
  </si>
  <si>
    <t>PSV</t>
  </si>
  <si>
    <t xml:space="preserve">Práce a dodávky PSV   </t>
  </si>
  <si>
    <t>767</t>
  </si>
  <si>
    <t xml:space="preserve">Konštrukcie doplnkové kovové   </t>
  </si>
  <si>
    <t>767914120</t>
  </si>
  <si>
    <t xml:space="preserve">Montáž oplotenia rámového, na oceľové stĺpiky, vo výške  1,0 do 1,5 m   </t>
  </si>
  <si>
    <t>m</t>
  </si>
  <si>
    <t>767920210</t>
  </si>
  <si>
    <t xml:space="preserve">Montáž vrát a vrátok k oploteniu osadzovaných na stĺpiky oceľové, s plochou jednotlivo do 2 m2   </t>
  </si>
  <si>
    <t>ks</t>
  </si>
  <si>
    <t>5535100 pc 01</t>
  </si>
  <si>
    <t xml:space="preserve">Plotový dielec  z ocele  d12 mm výplň kari rohož 4/100/100 mm , rozm.dl/v  2000 x1000 mm , povrchová úpr. žiarové pozinkovanie , ozn. 1/Z   </t>
  </si>
  <si>
    <t>5535100 pc 02</t>
  </si>
  <si>
    <t>5535100 pc 03</t>
  </si>
  <si>
    <t>5535100 pc 04</t>
  </si>
  <si>
    <t>5535100 pc 05</t>
  </si>
  <si>
    <t xml:space="preserve">Plotový dielec  z ocele  d12 mm výplň kari rohož 4/100/100 mm , rozm.dl/v  1050 x1000 mm , povrchová úpr. žiarové pozinkovanie , ozn. 5/Z   </t>
  </si>
  <si>
    <t>5535100 pc 06</t>
  </si>
  <si>
    <t>5535100 pc 07</t>
  </si>
  <si>
    <t>5535100 pc 12</t>
  </si>
  <si>
    <t>5535100 pc 12 a</t>
  </si>
  <si>
    <t>5535100 pc 13</t>
  </si>
  <si>
    <t>5535100 pc 14</t>
  </si>
  <si>
    <t>5535100 pc 15</t>
  </si>
  <si>
    <t>311970001100.S.1</t>
  </si>
  <si>
    <t xml:space="preserve">Oceľová kotva do betónu  M10 x 170 mm   vrátanie  vŕtania   </t>
  </si>
  <si>
    <t>998767201</t>
  </si>
  <si>
    <t xml:space="preserve">Presun hmôt pre kovové stavebné doplnkové konštrukcie v objektoch výšky do 6 m   </t>
  </si>
  <si>
    <t>%</t>
  </si>
  <si>
    <t xml:space="preserve">Celkom   </t>
  </si>
  <si>
    <t xml:space="preserve">0,30*0,30*0,50*12  </t>
  </si>
  <si>
    <t xml:space="preserve">0,54*1,65   </t>
  </si>
  <si>
    <t>0,30*0,30*0,10*12</t>
  </si>
  <si>
    <t xml:space="preserve">0,30*0,30*0,40*12*1,032   </t>
  </si>
  <si>
    <t xml:space="preserve">Plotový dielec  z ocele  d12 mm výplň kari rohož 4/100/100 mm , rozm.dl/v  1666 x1000 mm , povrchová úpr. žiarové pozinkovanie , ozn. 2/Z   </t>
  </si>
  <si>
    <t xml:space="preserve">Plotový dielec  z ocele  d12 mm výplň kari rohož 4/100/100 mm , rozm.dl/v  1710 x1000 mm , povrchová úpr. žiarové pozinkovanie , ozn. 3/Z   </t>
  </si>
  <si>
    <t xml:space="preserve">Plotový dielec  z ocele  d12 mm výplň kari rohož 4/100/100 mm , rozm.dl/v  850 x1000 mm , povrchová úpr. žiarové pozinkovanie , ozn. 4/Z   </t>
  </si>
  <si>
    <t xml:space="preserve">Bránka 1KR 1200 x 1000 mm so zámkou a kovaním  , povrchová úpr. žiarové pozinkovanie , ozn. 6/Z   </t>
  </si>
  <si>
    <t xml:space="preserve">Bránka 2KR 2740 x 1000 mm so zámkou a kovaním  , povrchová úpr. žiarové pozinkovanie , ozn. 7/Z   </t>
  </si>
  <si>
    <t xml:space="preserve">Oceľový stĺpik s kotviacou platňou d 48 mm  x 1100 mm  , povrchová úpr. žiarové pozinkovanie, ozn. 9/Z   </t>
  </si>
  <si>
    <t xml:space="preserve">Oceľový stĺpik do betónového základu d 48 mm  x 1600 mm  , povrchová úpr. žiarové pozinkovanie, ozn. 10/Z   </t>
  </si>
  <si>
    <t xml:space="preserve">Oceľový stĺpik  bránky s kotviacou platňou  50/50 mm  x 1100 mm  , povrchová úpr. žiarové pozinkovanie , ozn. 8/Z   </t>
  </si>
  <si>
    <t xml:space="preserve">Objímka pre stĺpik  d 48 mm, povrchová úpr. žiarové pozinkovanie   </t>
  </si>
  <si>
    <t>Objímka pre stĺpik  50/50 mm, povrchová úpr. žiarové pozinkovanie</t>
  </si>
  <si>
    <t xml:space="preserve">200 * 1,05   </t>
  </si>
  <si>
    <t>Objekt:   SO.01 - Detské ihrisko</t>
  </si>
  <si>
    <t xml:space="preserve">Komunikácie   </t>
  </si>
  <si>
    <t>m2</t>
  </si>
  <si>
    <t>9</t>
  </si>
  <si>
    <t>súb.</t>
  </si>
  <si>
    <t xml:space="preserve">Podklad zo štrkodrviny s rozprestretím a zhutnením, po zhutnení hr. 200 mm fr. 0-32 mm   </t>
  </si>
  <si>
    <t xml:space="preserve">" dopadová plocha  hr. 35 mm DP4"   </t>
  </si>
  <si>
    <t xml:space="preserve">" dopadová plocha  hr. 45 mm DP5"   </t>
  </si>
  <si>
    <t xml:space="preserve">Očistenie asfaltovej plochy   </t>
  </si>
  <si>
    <t xml:space="preserve">" dopadová plocha  hr. 35 mm DP1 "   </t>
  </si>
  <si>
    <t xml:space="preserve">" dopadová plocha  hr. 45 mm DP2"   </t>
  </si>
  <si>
    <t xml:space="preserve">" dopadová plocha  hr. 70 mm DP3 "   </t>
  </si>
  <si>
    <t xml:space="preserve">Penetrácia asfaltovej plochy   </t>
  </si>
  <si>
    <t>Farebné kruhy mix farieb</t>
  </si>
  <si>
    <t>Dodávka a montáž herného prvku: Trojvežová zostava s dvomi šmykľavkami, tunelom, lanovým mostom, schodíkmi a lezeckými prvkami</t>
  </si>
  <si>
    <t xml:space="preserve">Dodávka a montáž herného prvku: Dvojmiestna pružinová hojdačka Kôň </t>
  </si>
  <si>
    <t>Dodávka a montáž herného prvku: Pružinová hojdačka Motorka</t>
  </si>
  <si>
    <t>Dodávka a montáž herného prvku: Gymnastická zostava Šesťuholník</t>
  </si>
  <si>
    <t>Dodávka a montáž herného prvku: Kolotoč so sedením</t>
  </si>
  <si>
    <t>Dodávka a montáž herného prvku: Závesná trojhojdačka s 3 sedákmi – 1 hniezdo, 1 sedák pre menšie deti, 1 sedák pre väčšie deti</t>
  </si>
  <si>
    <t xml:space="preserve">Dodávka a montáž herného prvku: Lezecký prvok pre malé deti - 3D EPDM Jašter s balančnými stupienkami  </t>
  </si>
  <si>
    <t>Dodávka a montáž herného prvku: Balančná dráha zo 4ks 3D EPDM polgúľ a 7ks 3D EPDM palisád rôznej výšky</t>
  </si>
  <si>
    <t xml:space="preserve">Doprava   </t>
  </si>
  <si>
    <t xml:space="preserve">Lokálne opravy asfaltového krytu  </t>
  </si>
  <si>
    <t>#RTSROZP#</t>
  </si>
  <si>
    <t>Stavba:</t>
  </si>
  <si>
    <t>01</t>
  </si>
  <si>
    <t>IČO:</t>
  </si>
  <si>
    <t>DIČ:</t>
  </si>
  <si>
    <t>Projektant:</t>
  </si>
  <si>
    <t>Vypracoval:</t>
  </si>
  <si>
    <t>Pavel Růžovský</t>
  </si>
  <si>
    <t>Rozpis ceny</t>
  </si>
  <si>
    <t>MON</t>
  </si>
  <si>
    <t>VN</t>
  </si>
  <si>
    <t>ON</t>
  </si>
  <si>
    <t>Cena celkem bez DPH</t>
  </si>
  <si>
    <t>v</t>
  </si>
  <si>
    <t>Rekapitulace dílčích částí</t>
  </si>
  <si>
    <t>#CASTI&gt;&gt;</t>
  </si>
  <si>
    <t>Číslo</t>
  </si>
  <si>
    <t>Název</t>
  </si>
  <si>
    <t>DPH celkem</t>
  </si>
  <si>
    <t>Cena celkem</t>
  </si>
  <si>
    <t>Stavba</t>
  </si>
  <si>
    <t>Víceúčelové hřiště - Brodek u Přerova</t>
  </si>
  <si>
    <t>Celkem za stavbu</t>
  </si>
  <si>
    <t>KRYCÍ LIST ROZPOČTU</t>
  </si>
  <si>
    <t>Objednávateľ:</t>
  </si>
  <si>
    <t>Zhotoviteľ:</t>
  </si>
  <si>
    <t>SO.01</t>
  </si>
  <si>
    <t>Detské ihrisko</t>
  </si>
  <si>
    <t xml:space="preserve">Ostatné konštrukcie a práce </t>
  </si>
  <si>
    <t>SO.02</t>
  </si>
  <si>
    <t>Oplotenie detského ihriska</t>
  </si>
  <si>
    <t xml:space="preserve">Zemné práce  </t>
  </si>
  <si>
    <t>Zakladanie</t>
  </si>
  <si>
    <t xml:space="preserve">Konštrukcie doplnkové kovové </t>
  </si>
  <si>
    <t>Rekapitulácia</t>
  </si>
  <si>
    <t xml:space="preserve">Spracoval:   Pavel Růžovský </t>
  </si>
  <si>
    <t xml:space="preserve">Stavba:   Obnova detského ihriska Haanova </t>
  </si>
  <si>
    <t>Spracoval:   Pavel Růžovský</t>
  </si>
  <si>
    <t xml:space="preserve">Objekt:   SO.02 - Oplotenie detského ihriska </t>
  </si>
  <si>
    <t>Mestská časť Bratislava-Petržalka,                             Kutlíkova 17, 852 12 Bratislava</t>
  </si>
  <si>
    <t>Vedľajšie náklady</t>
  </si>
  <si>
    <t>Ostatné náklady</t>
  </si>
  <si>
    <t>Za zhotoviteľa</t>
  </si>
  <si>
    <t>Za objednávateľa</t>
  </si>
  <si>
    <t>dňa</t>
  </si>
  <si>
    <t>Celkom</t>
  </si>
  <si>
    <t>Názov</t>
  </si>
  <si>
    <t>Objednávateľ:   Mestská časť Bratislava-Petržalka</t>
  </si>
  <si>
    <t xml:space="preserve">Objednávateľ:     Mestská časť Bratislava-Petržalka  </t>
  </si>
  <si>
    <t>Typ dielu</t>
  </si>
  <si>
    <t>00 603 201</t>
  </si>
  <si>
    <t>Cena celkom s DPH</t>
  </si>
  <si>
    <t>Miesto:  Haanova ul. č. 19-21, Bratislava-Petržalka</t>
  </si>
  <si>
    <t>Základ pre DPH</t>
  </si>
  <si>
    <t xml:space="preserve">DPH </t>
  </si>
  <si>
    <t xml:space="preserve">" 15% asfaltového krytu"   </t>
  </si>
  <si>
    <t>Zriadenie, prevádzka a odstránenie staveniska</t>
  </si>
  <si>
    <t>10</t>
  </si>
  <si>
    <t>Dátum:   20.05.2022</t>
  </si>
  <si>
    <t>Obnova detského ihriska Haanova</t>
  </si>
  <si>
    <t>Liaty bezpečnostný povrch z EPDM + SBR  hr. 35mm (25 mm SBR + 10 mm EPDM)  vrátane pokládky, farba - pozri PD</t>
  </si>
  <si>
    <t>Liaty bezpečnostný povrch z EPDM + SBR  hr. 45mm (35 mm SBR + 10 mm EPDM)  vrátane pokládky, farba - pozri PD</t>
  </si>
  <si>
    <t>Liaty bezpečnostný povrch z EPDM + SBR  hr. 70mm (60 mm SBR + 10 mm EPDM)  vrátane pokládky, farba - pozri 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</si>
</sst>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;\-#,##0.000"/>
    <numFmt numFmtId="165" formatCode="#,##0.000_ ;\-#,##0.000\ "/>
  </numFmts>
  <fonts count="27">
    <font>
      <sz val="11"/>
      <color theme="1"/>
      <name val="Calibri"/>
      <family val="2"/>
      <charset val="238"/>
      <scheme val="minor"/>
    </font>
    <font>
      <b/>
      <sz val="14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9"/>
      <name val="Arial CE"/>
      <charset val="238"/>
    </font>
    <font>
      <sz val="7"/>
      <name val="Arial CE"/>
      <charset val="238"/>
    </font>
    <font>
      <sz val="8"/>
      <name val="Arial CYR"/>
      <charset val="238"/>
    </font>
    <font>
      <b/>
      <sz val="11"/>
      <color indexed="18"/>
      <name val="Arial CE"/>
      <charset val="238"/>
    </font>
    <font>
      <b/>
      <sz val="10"/>
      <color indexed="18"/>
      <name val="Arial CE"/>
      <charset val="238"/>
    </font>
    <font>
      <sz val="8"/>
      <color indexed="20"/>
      <name val="Arial CE"/>
      <charset val="238"/>
    </font>
    <font>
      <sz val="8"/>
      <color indexed="63"/>
      <name val="Arial CE"/>
      <charset val="238"/>
    </font>
    <font>
      <sz val="8"/>
      <color indexed="61"/>
      <name val="Arial CE"/>
      <charset val="238"/>
    </font>
    <font>
      <i/>
      <sz val="8"/>
      <color indexed="12"/>
      <name val="Arial CE"/>
      <charset val="238"/>
    </font>
    <font>
      <b/>
      <sz val="11"/>
      <name val="Arial CE"/>
      <charset val="238"/>
    </font>
    <font>
      <b/>
      <sz val="14"/>
      <name val="Arial CE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sz val="11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3"/>
      <name val="Arial CE"/>
      <charset val="238"/>
    </font>
    <font>
      <sz val="9"/>
      <name val="Arial CE"/>
      <charset val="238"/>
    </font>
    <font>
      <sz val="9"/>
      <color rgb="FF000000"/>
      <name val="Tahoma"/>
      <family val="2"/>
      <charset val="238"/>
    </font>
    <font>
      <b/>
      <sz val="9"/>
      <color theme="1"/>
      <name val="Arial CE"/>
      <charset val="238"/>
    </font>
    <font>
      <b/>
      <sz val="11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D6E1EE"/>
        <bgColor rgb="FFDBDBDB"/>
      </patternFill>
    </fill>
    <fill>
      <patternFill patternType="solid">
        <fgColor rgb="FFDBDBDB"/>
        <bgColor rgb="FFD6E1E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DBDBD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D6E1EE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2">
    <xf numFmtId="0" fontId="0" fillId="0" borderId="0" xfId="0"/>
    <xf numFmtId="164" fontId="7" fillId="0" borderId="0" xfId="0" applyNumberFormat="1" applyFont="1" applyAlignment="1" applyProtection="1">
      <alignment horizontal="right"/>
      <protection locked="0"/>
    </xf>
    <xf numFmtId="164" fontId="8" fillId="0" borderId="0" xfId="0" applyNumberFormat="1" applyFont="1" applyAlignment="1" applyProtection="1">
      <alignment horizontal="right"/>
      <protection locked="0"/>
    </xf>
    <xf numFmtId="164" fontId="9" fillId="0" borderId="0" xfId="0" applyNumberFormat="1" applyFont="1" applyAlignment="1" applyProtection="1">
      <alignment horizontal="right"/>
      <protection locked="0"/>
    </xf>
    <xf numFmtId="164" fontId="10" fillId="0" borderId="0" xfId="0" applyNumberFormat="1" applyFont="1" applyAlignment="1" applyProtection="1">
      <alignment horizontal="right"/>
      <protection locked="0"/>
    </xf>
    <xf numFmtId="164" fontId="11" fillId="0" borderId="0" xfId="0" applyNumberFormat="1" applyFont="1" applyAlignment="1" applyProtection="1">
      <alignment horizontal="right"/>
      <protection locked="0"/>
    </xf>
    <xf numFmtId="0" fontId="13" fillId="0" borderId="0" xfId="0" applyFont="1" applyAlignment="1" applyProtection="1">
      <alignment horizontal="left" wrapText="1"/>
      <protection locked="0"/>
    </xf>
    <xf numFmtId="164" fontId="13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horizontal="left" vertical="top"/>
      <protection locked="0"/>
    </xf>
    <xf numFmtId="37" fontId="0" fillId="0" borderId="0" xfId="0" applyNumberFormat="1" applyAlignment="1" applyProtection="1">
      <alignment horizontal="right" vertical="top"/>
      <protection locked="0"/>
    </xf>
    <xf numFmtId="0" fontId="0" fillId="0" borderId="0" xfId="0" applyAlignment="1" applyProtection="1">
      <alignment horizontal="left" vertical="top" wrapText="1"/>
      <protection locked="0"/>
    </xf>
    <xf numFmtId="164" fontId="0" fillId="0" borderId="0" xfId="0" applyNumberFormat="1" applyAlignment="1" applyProtection="1">
      <alignment horizontal="right" vertical="top"/>
      <protection locked="0"/>
    </xf>
    <xf numFmtId="0" fontId="0" fillId="0" borderId="2" xfId="0" applyBorder="1"/>
    <xf numFmtId="0" fontId="0" fillId="0" borderId="4" xfId="0" applyBorder="1"/>
    <xf numFmtId="14" fontId="17" fillId="0" borderId="0" xfId="0" applyNumberFormat="1" applyFont="1" applyAlignment="1">
      <alignment horizontal="left"/>
    </xf>
    <xf numFmtId="0" fontId="0" fillId="0" borderId="0" xfId="0" applyAlignment="1">
      <alignment wrapText="1"/>
    </xf>
    <xf numFmtId="49" fontId="0" fillId="0" borderId="4" xfId="0" applyNumberFormat="1" applyBorder="1"/>
    <xf numFmtId="0" fontId="18" fillId="0" borderId="4" xfId="0" applyFont="1" applyBorder="1"/>
    <xf numFmtId="0" fontId="18" fillId="0" borderId="0" xfId="0" applyFont="1"/>
    <xf numFmtId="0" fontId="0" fillId="0" borderId="22" xfId="0" applyBorder="1"/>
    <xf numFmtId="4" fontId="0" fillId="0" borderId="25" xfId="0" applyNumberFormat="1" applyBorder="1"/>
    <xf numFmtId="0" fontId="4" fillId="0" borderId="25" xfId="0" applyFont="1" applyBorder="1" applyAlignment="1">
      <alignment horizontal="center" vertical="center" wrapText="1"/>
    </xf>
    <xf numFmtId="0" fontId="23" fillId="0" borderId="25" xfId="0" applyFont="1" applyBorder="1" applyAlignment="1">
      <alignment vertical="center"/>
    </xf>
    <xf numFmtId="0" fontId="23" fillId="0" borderId="25" xfId="0" applyFont="1" applyBorder="1"/>
    <xf numFmtId="4" fontId="0" fillId="0" borderId="0" xfId="0" applyNumberFormat="1"/>
    <xf numFmtId="3" fontId="0" fillId="0" borderId="0" xfId="0" applyNumberFormat="1"/>
    <xf numFmtId="164" fontId="3" fillId="0" borderId="0" xfId="0" applyNumberFormat="1" applyFont="1" applyBorder="1" applyAlignment="1" applyProtection="1">
      <alignment horizontal="right"/>
      <protection locked="0"/>
    </xf>
    <xf numFmtId="164" fontId="9" fillId="0" borderId="0" xfId="0" applyNumberFormat="1" applyFont="1" applyFill="1" applyAlignment="1" applyProtection="1">
      <alignment horizontal="right"/>
      <protection locked="0"/>
    </xf>
    <xf numFmtId="164" fontId="10" fillId="0" borderId="0" xfId="0" applyNumberFormat="1" applyFont="1" applyFill="1" applyAlignment="1" applyProtection="1">
      <alignment horizontal="right"/>
      <protection locked="0"/>
    </xf>
    <xf numFmtId="164" fontId="11" fillId="0" borderId="0" xfId="0" applyNumberFormat="1" applyFont="1" applyFill="1" applyAlignment="1" applyProtection="1">
      <alignment horizontal="right"/>
      <protection locked="0"/>
    </xf>
    <xf numFmtId="164" fontId="8" fillId="0" borderId="0" xfId="0" applyNumberFormat="1" applyFont="1" applyFill="1" applyAlignment="1" applyProtection="1">
      <alignment horizontal="right"/>
      <protection locked="0"/>
    </xf>
    <xf numFmtId="164" fontId="3" fillId="7" borderId="1" xfId="0" applyNumberFormat="1" applyFont="1" applyFill="1" applyBorder="1" applyAlignment="1" applyProtection="1">
      <alignment horizontal="right"/>
      <protection locked="0"/>
    </xf>
    <xf numFmtId="164" fontId="12" fillId="7" borderId="1" xfId="0" applyNumberFormat="1" applyFont="1" applyFill="1" applyBorder="1" applyAlignment="1" applyProtection="1">
      <alignment horizontal="right"/>
      <protection locked="0"/>
    </xf>
    <xf numFmtId="0" fontId="18" fillId="8" borderId="8" xfId="0" applyFont="1" applyFill="1" applyBorder="1" applyAlignment="1" applyProtection="1">
      <alignment horizontal="left" vertical="center" wrapText="1"/>
      <protection locked="0"/>
    </xf>
    <xf numFmtId="49" fontId="18" fillId="8" borderId="0" xfId="0" applyNumberFormat="1" applyFont="1" applyFill="1" applyAlignment="1" applyProtection="1">
      <alignment horizontal="left"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0" fontId="0" fillId="0" borderId="0" xfId="0" applyAlignment="1">
      <alignment horizontal="right"/>
    </xf>
    <xf numFmtId="165" fontId="26" fillId="0" borderId="0" xfId="0" applyNumberFormat="1" applyFont="1" applyAlignment="1"/>
    <xf numFmtId="0" fontId="0" fillId="0" borderId="4" xfId="0" applyBorder="1" applyAlignment="1" applyProtection="1">
      <alignment horizontal="left" vertical="center" inden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righ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0" fillId="0" borderId="6" xfId="0" applyBorder="1" applyProtection="1">
      <protection locked="0"/>
    </xf>
    <xf numFmtId="0" fontId="18" fillId="0" borderId="4" xfId="0" applyFont="1" applyBorder="1" applyAlignment="1" applyProtection="1">
      <alignment horizontal="left" vertical="center" inden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8" fillId="0" borderId="7" xfId="0" applyFont="1" applyBorder="1" applyAlignment="1" applyProtection="1">
      <alignment horizontal="left" vertical="center" indent="1"/>
      <protection locked="0"/>
    </xf>
    <xf numFmtId="0" fontId="18" fillId="0" borderId="8" xfId="0" applyFont="1" applyBorder="1" applyAlignment="1" applyProtection="1">
      <alignment horizontal="right" vertical="center" wrapText="1"/>
      <protection locked="0"/>
    </xf>
    <xf numFmtId="0" fontId="18" fillId="0" borderId="8" xfId="0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vertical="center"/>
      <protection locked="0"/>
    </xf>
    <xf numFmtId="0" fontId="18" fillId="0" borderId="8" xfId="0" applyFont="1" applyBorder="1" applyAlignment="1" applyProtection="1">
      <alignment vertical="center"/>
      <protection locked="0"/>
    </xf>
    <xf numFmtId="0" fontId="0" fillId="0" borderId="9" xfId="0" applyBorder="1" applyProtection="1"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0" fillId="0" borderId="4" xfId="0" applyBorder="1" applyProtection="1">
      <protection locked="0"/>
    </xf>
    <xf numFmtId="0" fontId="0" fillId="0" borderId="7" xfId="0" applyBorder="1" applyAlignment="1" applyProtection="1">
      <alignment horizontal="left" inden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8" xfId="0" applyBorder="1" applyProtection="1">
      <protection locked="0"/>
    </xf>
    <xf numFmtId="0" fontId="0" fillId="0" borderId="8" xfId="0" applyBorder="1" applyAlignment="1" applyProtection="1">
      <alignment horizontal="right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right"/>
      <protection locked="0"/>
    </xf>
    <xf numFmtId="0" fontId="0" fillId="0" borderId="4" xfId="0" applyBorder="1" applyAlignment="1" applyProtection="1">
      <alignment horizontal="right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8" fillId="7" borderId="8" xfId="0" applyFont="1" applyFill="1" applyBorder="1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4" fontId="18" fillId="7" borderId="8" xfId="0" applyNumberFormat="1" applyFont="1" applyFill="1" applyBorder="1" applyAlignment="1" applyProtection="1">
      <alignment vertical="top"/>
      <protection locked="0"/>
    </xf>
    <xf numFmtId="14" fontId="18" fillId="7" borderId="8" xfId="0" applyNumberFormat="1" applyFont="1" applyFill="1" applyBorder="1" applyAlignment="1" applyProtection="1">
      <alignment horizontal="center" vertical="top"/>
      <protection locked="0"/>
    </xf>
    <xf numFmtId="0" fontId="18" fillId="7" borderId="8" xfId="0" applyFont="1" applyFill="1" applyBorder="1" applyAlignment="1" applyProtection="1">
      <alignment vertical="top"/>
      <protection locked="0"/>
    </xf>
    <xf numFmtId="0" fontId="18" fillId="0" borderId="4" xfId="0" applyFont="1" applyBorder="1" applyProtection="1">
      <protection locked="0"/>
    </xf>
    <xf numFmtId="0" fontId="18" fillId="0" borderId="0" xfId="0" applyFont="1" applyAlignment="1" applyProtection="1">
      <alignment wrapText="1"/>
      <protection locked="0"/>
    </xf>
    <xf numFmtId="0" fontId="18" fillId="0" borderId="0" xfId="0" applyFont="1" applyProtection="1">
      <protection locked="0"/>
    </xf>
    <xf numFmtId="0" fontId="18" fillId="0" borderId="6" xfId="0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2" xfId="0" applyBorder="1" applyProtection="1"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23" xfId="0" applyBorder="1" applyProtection="1">
      <protection locked="0"/>
    </xf>
    <xf numFmtId="0" fontId="0" fillId="0" borderId="24" xfId="0" applyBorder="1" applyAlignment="1" applyProtection="1">
      <alignment horizontal="right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shrinkToFi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4" fontId="23" fillId="4" borderId="17" xfId="0" applyNumberFormat="1" applyFont="1" applyFill="1" applyBorder="1" applyAlignment="1" applyProtection="1">
      <alignment vertical="center"/>
      <protection locked="0"/>
    </xf>
    <xf numFmtId="4" fontId="23" fillId="4" borderId="13" xfId="0" applyNumberFormat="1" applyFont="1" applyFill="1" applyBorder="1" applyAlignment="1" applyProtection="1">
      <alignment vertical="center" wrapText="1"/>
      <protection locked="0"/>
    </xf>
    <xf numFmtId="4" fontId="5" fillId="4" borderId="14" xfId="0" applyNumberFormat="1" applyFont="1" applyFill="1" applyBorder="1" applyAlignment="1" applyProtection="1">
      <alignment horizontal="center" vertical="center" wrapText="1" shrinkToFit="1"/>
      <protection locked="0"/>
    </xf>
    <xf numFmtId="4" fontId="23" fillId="4" borderId="14" xfId="0" applyNumberFormat="1" applyFont="1" applyFill="1" applyBorder="1" applyAlignment="1" applyProtection="1">
      <alignment horizontal="center" vertical="center" wrapText="1" shrinkToFit="1"/>
      <protection locked="0"/>
    </xf>
    <xf numFmtId="3" fontId="23" fillId="4" borderId="14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7" xfId="0" applyNumberFormat="1" applyBorder="1" applyAlignment="1" applyProtection="1">
      <alignment vertical="center"/>
      <protection locked="0"/>
    </xf>
    <xf numFmtId="4" fontId="17" fillId="0" borderId="14" xfId="0" applyNumberFormat="1" applyFont="1" applyBorder="1" applyAlignment="1" applyProtection="1">
      <alignment horizontal="right" vertical="center" wrapText="1" shrinkToFit="1"/>
      <protection locked="0"/>
    </xf>
    <xf numFmtId="4" fontId="17" fillId="0" borderId="14" xfId="0" applyNumberFormat="1" applyFont="1" applyBorder="1" applyAlignment="1" applyProtection="1">
      <alignment horizontal="right" vertical="center" shrinkToFit="1"/>
      <protection locked="0"/>
    </xf>
    <xf numFmtId="4" fontId="0" fillId="0" borderId="14" xfId="0" applyNumberFormat="1" applyBorder="1" applyAlignment="1" applyProtection="1">
      <alignment vertical="center" shrinkToFit="1"/>
      <protection locked="0"/>
    </xf>
    <xf numFmtId="3" fontId="0" fillId="0" borderId="14" xfId="0" applyNumberFormat="1" applyBorder="1" applyAlignment="1" applyProtection="1">
      <alignment vertical="center"/>
      <protection locked="0"/>
    </xf>
    <xf numFmtId="4" fontId="18" fillId="0" borderId="17" xfId="0" applyNumberFormat="1" applyFont="1" applyBorder="1" applyAlignment="1" applyProtection="1">
      <alignment vertical="center"/>
      <protection locked="0"/>
    </xf>
    <xf numFmtId="4" fontId="18" fillId="0" borderId="14" xfId="0" applyNumberFormat="1" applyFont="1" applyBorder="1" applyAlignment="1" applyProtection="1">
      <alignment vertical="center" wrapText="1" shrinkToFit="1"/>
      <protection locked="0"/>
    </xf>
    <xf numFmtId="4" fontId="18" fillId="0" borderId="14" xfId="0" applyNumberFormat="1" applyFont="1" applyBorder="1" applyAlignment="1" applyProtection="1">
      <alignment vertical="center" shrinkToFit="1"/>
      <protection locked="0"/>
    </xf>
    <xf numFmtId="3" fontId="18" fillId="0" borderId="14" xfId="0" applyNumberFormat="1" applyFont="1" applyBorder="1" applyAlignment="1" applyProtection="1">
      <alignment vertical="center"/>
      <protection locked="0"/>
    </xf>
    <xf numFmtId="4" fontId="0" fillId="0" borderId="17" xfId="0" applyNumberFormat="1" applyBorder="1" applyAlignment="1" applyProtection="1">
      <alignment horizontal="left" vertical="center"/>
      <protection locked="0"/>
    </xf>
    <xf numFmtId="4" fontId="0" fillId="0" borderId="14" xfId="0" applyNumberFormat="1" applyBorder="1" applyAlignment="1" applyProtection="1">
      <alignment vertical="center" wrapText="1" shrinkToFit="1"/>
      <protection locked="0"/>
    </xf>
    <xf numFmtId="4" fontId="0" fillId="3" borderId="14" xfId="0" applyNumberFormat="1" applyFill="1" applyBorder="1" applyAlignment="1" applyProtection="1">
      <alignment vertical="center" wrapText="1" shrinkToFit="1"/>
      <protection locked="0"/>
    </xf>
    <xf numFmtId="4" fontId="0" fillId="3" borderId="14" xfId="0" applyNumberFormat="1" applyFill="1" applyBorder="1" applyAlignment="1" applyProtection="1">
      <alignment vertical="center" shrinkToFit="1"/>
      <protection locked="0"/>
    </xf>
    <xf numFmtId="3" fontId="0" fillId="3" borderId="14" xfId="0" applyNumberFormat="1" applyFill="1" applyBorder="1" applyAlignment="1" applyProtection="1">
      <alignment vertical="center"/>
      <protection locked="0"/>
    </xf>
    <xf numFmtId="0" fontId="16" fillId="0" borderId="0" xfId="0" applyFont="1" applyProtection="1">
      <protection locked="0"/>
    </xf>
    <xf numFmtId="0" fontId="15" fillId="3" borderId="12" xfId="0" applyFont="1" applyFill="1" applyBorder="1" applyAlignment="1" applyProtection="1">
      <alignment horizontal="left" vertical="center" indent="1"/>
    </xf>
    <xf numFmtId="0" fontId="0" fillId="3" borderId="13" xfId="0" applyFill="1" applyBorder="1" applyAlignment="1" applyProtection="1">
      <alignment wrapText="1"/>
    </xf>
    <xf numFmtId="49" fontId="16" fillId="3" borderId="13" xfId="0" applyNumberFormat="1" applyFont="1" applyFill="1" applyBorder="1" applyAlignment="1" applyProtection="1">
      <alignment horizontal="left" vertical="center" wrapText="1"/>
    </xf>
    <xf numFmtId="0" fontId="0" fillId="0" borderId="4" xfId="0" applyBorder="1" applyAlignment="1" applyProtection="1">
      <alignment horizontal="left" vertical="center" indent="1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right" vertical="center"/>
    </xf>
    <xf numFmtId="0" fontId="18" fillId="0" borderId="0" xfId="0" applyFont="1" applyAlignment="1" applyProtection="1">
      <alignment horizontal="left" vertical="center"/>
    </xf>
    <xf numFmtId="0" fontId="0" fillId="0" borderId="6" xfId="0" applyBorder="1" applyProtection="1"/>
    <xf numFmtId="0" fontId="18" fillId="0" borderId="4" xfId="0" applyFont="1" applyBorder="1" applyAlignment="1" applyProtection="1">
      <alignment horizontal="left" vertical="center" indent="1"/>
    </xf>
    <xf numFmtId="0" fontId="18" fillId="0" borderId="0" xfId="0" applyFont="1" applyAlignment="1" applyProtection="1">
      <alignment vertical="center" wrapText="1"/>
    </xf>
    <xf numFmtId="0" fontId="18" fillId="0" borderId="7" xfId="0" applyFont="1" applyBorder="1" applyAlignment="1" applyProtection="1">
      <alignment horizontal="left" vertical="center" indent="1"/>
    </xf>
    <xf numFmtId="0" fontId="18" fillId="0" borderId="8" xfId="0" applyFont="1" applyBorder="1" applyAlignment="1" applyProtection="1">
      <alignment horizontal="right" vertical="center" wrapText="1"/>
    </xf>
    <xf numFmtId="0" fontId="18" fillId="0" borderId="8" xfId="0" applyFont="1" applyBorder="1" applyAlignment="1" applyProtection="1">
      <alignment horizontal="left" vertical="center" wrapText="1"/>
    </xf>
    <xf numFmtId="0" fontId="0" fillId="0" borderId="8" xfId="0" applyBorder="1" applyAlignment="1" applyProtection="1">
      <alignment vertical="center"/>
    </xf>
    <xf numFmtId="0" fontId="18" fillId="0" borderId="8" xfId="0" applyFont="1" applyBorder="1" applyAlignment="1" applyProtection="1">
      <alignment vertical="center"/>
    </xf>
    <xf numFmtId="0" fontId="0" fillId="0" borderId="9" xfId="0" applyBorder="1" applyProtection="1"/>
    <xf numFmtId="0" fontId="0" fillId="0" borderId="11" xfId="0" applyBorder="1" applyAlignment="1" applyProtection="1">
      <alignment horizontal="left" vertical="top" indent="1"/>
    </xf>
    <xf numFmtId="0" fontId="0" fillId="0" borderId="10" xfId="0" applyBorder="1" applyAlignment="1" applyProtection="1">
      <alignment vertical="top" wrapText="1"/>
    </xf>
    <xf numFmtId="0" fontId="18" fillId="0" borderId="10" xfId="0" applyFont="1" applyBorder="1" applyAlignment="1" applyProtection="1">
      <alignment vertical="center"/>
    </xf>
    <xf numFmtId="0" fontId="0" fillId="0" borderId="10" xfId="0" applyBorder="1" applyAlignment="1" applyProtection="1">
      <alignment horizontal="right" vertical="center"/>
    </xf>
    <xf numFmtId="0" fontId="0" fillId="0" borderId="7" xfId="0" applyBorder="1" applyAlignment="1" applyProtection="1">
      <alignment horizontal="left" indent="1"/>
    </xf>
    <xf numFmtId="0" fontId="0" fillId="0" borderId="8" xfId="0" applyBorder="1" applyAlignment="1" applyProtection="1">
      <alignment horizontal="left" wrapText="1"/>
    </xf>
    <xf numFmtId="0" fontId="0" fillId="0" borderId="8" xfId="0" applyBorder="1" applyAlignment="1" applyProtection="1">
      <alignment wrapText="1"/>
    </xf>
    <xf numFmtId="0" fontId="0" fillId="0" borderId="12" xfId="0" applyBorder="1" applyAlignment="1" applyProtection="1">
      <alignment horizontal="left" vertical="center" indent="1"/>
    </xf>
    <xf numFmtId="0" fontId="0" fillId="0" borderId="13" xfId="0" applyBorder="1" applyAlignment="1" applyProtection="1">
      <alignment horizontal="left" vertical="center" wrapText="1"/>
    </xf>
    <xf numFmtId="0" fontId="0" fillId="0" borderId="13" xfId="0" applyBorder="1" applyAlignment="1" applyProtection="1">
      <alignment wrapText="1"/>
    </xf>
    <xf numFmtId="0" fontId="18" fillId="0" borderId="12" xfId="0" applyFont="1" applyBorder="1" applyAlignment="1" applyProtection="1">
      <alignment horizontal="left" vertical="center" indent="1"/>
    </xf>
    <xf numFmtId="0" fontId="18" fillId="0" borderId="13" xfId="0" applyFont="1" applyBorder="1" applyAlignment="1" applyProtection="1">
      <alignment horizontal="left" vertical="center" wrapText="1"/>
    </xf>
    <xf numFmtId="0" fontId="18" fillId="0" borderId="13" xfId="0" applyFont="1" applyBorder="1" applyAlignment="1" applyProtection="1">
      <alignment wrapText="1"/>
    </xf>
    <xf numFmtId="0" fontId="0" fillId="0" borderId="5" xfId="0" applyBorder="1" applyProtection="1"/>
    <xf numFmtId="0" fontId="0" fillId="0" borderId="12" xfId="0" applyBorder="1" applyAlignment="1" applyProtection="1">
      <alignment horizontal="left" indent="1"/>
    </xf>
    <xf numFmtId="1" fontId="18" fillId="0" borderId="13" xfId="0" applyNumberFormat="1" applyFont="1" applyBorder="1" applyAlignment="1" applyProtection="1">
      <alignment horizontal="right" vertical="center" wrapText="1"/>
    </xf>
    <xf numFmtId="0" fontId="0" fillId="0" borderId="13" xfId="0" applyBorder="1" applyAlignment="1" applyProtection="1">
      <alignment horizontal="left" vertical="center" indent="1"/>
    </xf>
    <xf numFmtId="0" fontId="18" fillId="0" borderId="13" xfId="0" applyFont="1" applyBorder="1" applyAlignment="1" applyProtection="1">
      <alignment vertical="center"/>
    </xf>
    <xf numFmtId="49" fontId="0" fillId="0" borderId="16" xfId="0" applyNumberFormat="1" applyBorder="1" applyAlignment="1" applyProtection="1">
      <alignment horizontal="left" vertical="center"/>
    </xf>
    <xf numFmtId="1" fontId="18" fillId="0" borderId="17" xfId="0" applyNumberFormat="1" applyFont="1" applyBorder="1" applyAlignment="1" applyProtection="1">
      <alignment horizontal="right" vertical="center" wrapText="1"/>
    </xf>
    <xf numFmtId="0" fontId="0" fillId="0" borderId="7" xfId="0" applyBorder="1" applyAlignment="1" applyProtection="1">
      <alignment horizontal="left" vertical="center" indent="1"/>
    </xf>
    <xf numFmtId="0" fontId="0" fillId="0" borderId="8" xfId="0" applyBorder="1" applyAlignment="1" applyProtection="1">
      <alignment horizontal="left" vertical="center" wrapText="1"/>
    </xf>
    <xf numFmtId="1" fontId="18" fillId="0" borderId="18" xfId="0" applyNumberFormat="1" applyFont="1" applyBorder="1" applyAlignment="1" applyProtection="1">
      <alignment horizontal="right" vertical="center" wrapText="1"/>
    </xf>
    <xf numFmtId="0" fontId="0" fillId="0" borderId="8" xfId="0" applyBorder="1" applyAlignment="1" applyProtection="1">
      <alignment horizontal="left" vertical="center" indent="1"/>
    </xf>
    <xf numFmtId="49" fontId="0" fillId="0" borderId="9" xfId="0" applyNumberFormat="1" applyBorder="1" applyAlignment="1" applyProtection="1">
      <alignment horizontal="left" vertical="center"/>
    </xf>
    <xf numFmtId="0" fontId="20" fillId="3" borderId="19" xfId="0" applyFont="1" applyFill="1" applyBorder="1" applyAlignment="1" applyProtection="1">
      <alignment horizontal="left" vertical="center" indent="1"/>
    </xf>
    <xf numFmtId="0" fontId="21" fillId="3" borderId="20" xfId="0" applyFont="1" applyFill="1" applyBorder="1" applyAlignment="1" applyProtection="1">
      <alignment horizontal="left" vertical="center" wrapText="1"/>
    </xf>
    <xf numFmtId="0" fontId="0" fillId="3" borderId="20" xfId="0" applyFill="1" applyBorder="1" applyAlignment="1" applyProtection="1">
      <alignment horizontal="left" vertical="center" wrapText="1"/>
    </xf>
    <xf numFmtId="4" fontId="20" fillId="3" borderId="20" xfId="0" applyNumberFormat="1" applyFont="1" applyFill="1" applyBorder="1" applyAlignment="1" applyProtection="1">
      <alignment horizontal="left" vertical="center"/>
    </xf>
    <xf numFmtId="49" fontId="0" fillId="3" borderId="21" xfId="0" applyNumberFormat="1" applyFill="1" applyBorder="1" applyAlignment="1" applyProtection="1">
      <alignment horizontal="left" vertical="center"/>
    </xf>
    <xf numFmtId="0" fontId="0" fillId="3" borderId="20" xfId="0" applyFill="1" applyBorder="1" applyAlignment="1" applyProtection="1">
      <alignment wrapText="1"/>
    </xf>
    <xf numFmtId="0" fontId="0" fillId="3" borderId="20" xfId="0" applyFill="1" applyBorder="1" applyProtection="1"/>
    <xf numFmtId="49" fontId="18" fillId="3" borderId="21" xfId="0" applyNumberFormat="1" applyFont="1" applyFill="1" applyBorder="1" applyAlignment="1" applyProtection="1">
      <alignment horizontal="left" vertical="center"/>
    </xf>
    <xf numFmtId="0" fontId="4" fillId="4" borderId="17" xfId="0" applyFont="1" applyFill="1" applyBorder="1" applyAlignment="1" applyProtection="1">
      <alignment horizontal="center" vertical="center" wrapText="1"/>
    </xf>
    <xf numFmtId="0" fontId="4" fillId="4" borderId="13" xfId="0" applyFont="1" applyFill="1" applyBorder="1" applyAlignment="1" applyProtection="1">
      <alignment horizontal="center" vertical="center" wrapText="1"/>
    </xf>
    <xf numFmtId="0" fontId="25" fillId="4" borderId="14" xfId="0" applyFont="1" applyFill="1" applyBorder="1" applyAlignment="1" applyProtection="1">
      <alignment horizontal="center" vertical="center" wrapText="1"/>
    </xf>
    <xf numFmtId="0" fontId="4" fillId="4" borderId="14" xfId="0" applyFont="1" applyFill="1" applyBorder="1" applyAlignment="1" applyProtection="1">
      <alignment horizontal="center" vertical="center" wrapText="1"/>
    </xf>
    <xf numFmtId="49" fontId="23" fillId="5" borderId="17" xfId="0" applyNumberFormat="1" applyFont="1" applyFill="1" applyBorder="1" applyAlignment="1" applyProtection="1">
      <alignment vertical="center"/>
    </xf>
    <xf numFmtId="4" fontId="23" fillId="5" borderId="14" xfId="0" applyNumberFormat="1" applyFont="1" applyFill="1" applyBorder="1" applyAlignment="1" applyProtection="1">
      <alignment horizontal="center" vertical="center"/>
    </xf>
    <xf numFmtId="4" fontId="23" fillId="5" borderId="14" xfId="0" applyNumberFormat="1" applyFont="1" applyFill="1" applyBorder="1" applyAlignment="1" applyProtection="1">
      <alignment vertical="center"/>
    </xf>
    <xf numFmtId="49" fontId="23" fillId="0" borderId="17" xfId="0" applyNumberFormat="1" applyFont="1" applyBorder="1" applyAlignment="1" applyProtection="1">
      <alignment vertical="center"/>
    </xf>
    <xf numFmtId="4" fontId="23" fillId="0" borderId="14" xfId="0" applyNumberFormat="1" applyFont="1" applyBorder="1" applyAlignment="1" applyProtection="1">
      <alignment horizontal="center" vertical="center"/>
    </xf>
    <xf numFmtId="4" fontId="23" fillId="0" borderId="14" xfId="0" applyNumberFormat="1" applyFont="1" applyBorder="1" applyAlignment="1" applyProtection="1">
      <alignment vertical="center"/>
    </xf>
    <xf numFmtId="3" fontId="23" fillId="0" borderId="14" xfId="0" applyNumberFormat="1" applyFont="1" applyBorder="1" applyAlignment="1" applyProtection="1">
      <alignment vertical="center"/>
    </xf>
    <xf numFmtId="0" fontId="23" fillId="6" borderId="17" xfId="0" applyFont="1" applyFill="1" applyBorder="1" applyAlignment="1" applyProtection="1">
      <alignment vertical="center"/>
    </xf>
    <xf numFmtId="0" fontId="23" fillId="6" borderId="17" xfId="0" applyFont="1" applyFill="1" applyBorder="1" applyAlignment="1" applyProtection="1">
      <alignment vertical="center" wrapText="1"/>
    </xf>
    <xf numFmtId="0" fontId="23" fillId="6" borderId="13" xfId="0" applyFont="1" applyFill="1" applyBorder="1" applyAlignment="1" applyProtection="1">
      <alignment vertical="center" wrapText="1"/>
    </xf>
    <xf numFmtId="4" fontId="23" fillId="6" borderId="14" xfId="0" applyNumberFormat="1" applyFont="1" applyFill="1" applyBorder="1" applyAlignment="1" applyProtection="1">
      <alignment horizontal="center" vertical="center"/>
    </xf>
    <xf numFmtId="4" fontId="23" fillId="6" borderId="14" xfId="0" applyNumberFormat="1" applyFont="1" applyFill="1" applyBorder="1" applyAlignment="1" applyProtection="1">
      <alignment vertical="center"/>
    </xf>
    <xf numFmtId="3" fontId="23" fillId="6" borderId="14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7" borderId="0" xfId="0" applyFont="1" applyFill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2" fillId="5" borderId="0" xfId="0" applyFont="1" applyFill="1" applyAlignment="1" applyProtection="1">
      <alignment horizontal="left"/>
    </xf>
    <xf numFmtId="0" fontId="3" fillId="5" borderId="0" xfId="0" applyFont="1" applyFill="1" applyAlignment="1" applyProtection="1">
      <alignment horizontal="left"/>
    </xf>
    <xf numFmtId="37" fontId="3" fillId="0" borderId="0" xfId="0" applyNumberFormat="1" applyFont="1" applyAlignment="1" applyProtection="1">
      <alignment horizontal="right" vertical="top"/>
    </xf>
    <xf numFmtId="0" fontId="3" fillId="0" borderId="0" xfId="0" applyFont="1" applyAlignment="1" applyProtection="1">
      <alignment horizontal="left" vertical="top" wrapText="1"/>
    </xf>
    <xf numFmtId="164" fontId="3" fillId="0" borderId="0" xfId="0" applyNumberFormat="1" applyFont="1" applyAlignment="1" applyProtection="1">
      <alignment horizontal="right" vertical="top"/>
    </xf>
    <xf numFmtId="0" fontId="6" fillId="2" borderId="1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/>
    </xf>
    <xf numFmtId="37" fontId="7" fillId="0" borderId="0" xfId="0" applyNumberFormat="1" applyFont="1" applyAlignment="1" applyProtection="1">
      <alignment horizontal="right"/>
    </xf>
    <xf numFmtId="0" fontId="7" fillId="0" borderId="0" xfId="0" applyFont="1" applyAlignment="1" applyProtection="1">
      <alignment horizontal="left" wrapText="1"/>
    </xf>
    <xf numFmtId="164" fontId="7" fillId="0" borderId="0" xfId="0" applyNumberFormat="1" applyFont="1" applyAlignment="1" applyProtection="1">
      <alignment horizontal="right"/>
    </xf>
    <xf numFmtId="37" fontId="8" fillId="0" borderId="0" xfId="0" applyNumberFormat="1" applyFont="1" applyAlignment="1" applyProtection="1">
      <alignment horizontal="right"/>
    </xf>
    <xf numFmtId="0" fontId="8" fillId="0" borderId="0" xfId="0" applyFont="1" applyAlignment="1" applyProtection="1">
      <alignment horizontal="left" wrapText="1"/>
    </xf>
    <xf numFmtId="164" fontId="8" fillId="0" borderId="0" xfId="0" applyNumberFormat="1" applyFont="1" applyAlignment="1" applyProtection="1">
      <alignment horizontal="right"/>
    </xf>
    <xf numFmtId="37" fontId="3" fillId="0" borderId="1" xfId="0" applyNumberFormat="1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left" wrapText="1"/>
    </xf>
    <xf numFmtId="164" fontId="3" fillId="0" borderId="1" xfId="0" applyNumberFormat="1" applyFont="1" applyBorder="1" applyAlignment="1" applyProtection="1">
      <alignment horizontal="right"/>
    </xf>
    <xf numFmtId="37" fontId="9" fillId="0" borderId="0" xfId="0" applyNumberFormat="1" applyFont="1" applyAlignment="1" applyProtection="1">
      <alignment horizontal="right"/>
    </xf>
    <xf numFmtId="0" fontId="9" fillId="0" borderId="0" xfId="0" applyFont="1" applyAlignment="1" applyProtection="1">
      <alignment horizontal="left" wrapText="1"/>
    </xf>
    <xf numFmtId="164" fontId="3" fillId="0" borderId="0" xfId="0" applyNumberFormat="1" applyFont="1" applyAlignment="1" applyProtection="1">
      <alignment horizontal="right"/>
    </xf>
    <xf numFmtId="37" fontId="10" fillId="0" borderId="0" xfId="0" applyNumberFormat="1" applyFont="1" applyAlignment="1" applyProtection="1">
      <alignment horizontal="right"/>
    </xf>
    <xf numFmtId="0" fontId="10" fillId="0" borderId="0" xfId="0" applyFont="1" applyAlignment="1" applyProtection="1">
      <alignment horizontal="left" wrapText="1"/>
    </xf>
    <xf numFmtId="164" fontId="10" fillId="0" borderId="0" xfId="0" applyNumberFormat="1" applyFont="1" applyAlignment="1" applyProtection="1">
      <alignment horizontal="right"/>
    </xf>
    <xf numFmtId="37" fontId="11" fillId="0" borderId="0" xfId="0" applyNumberFormat="1" applyFont="1" applyAlignment="1" applyProtection="1">
      <alignment horizontal="right"/>
    </xf>
    <xf numFmtId="0" fontId="11" fillId="0" borderId="0" xfId="0" applyFont="1" applyAlignment="1" applyProtection="1">
      <alignment horizontal="left" wrapText="1"/>
    </xf>
    <xf numFmtId="164" fontId="11" fillId="0" borderId="0" xfId="0" applyNumberFormat="1" applyFont="1" applyAlignment="1" applyProtection="1">
      <alignment horizontal="right"/>
    </xf>
    <xf numFmtId="37" fontId="3" fillId="0" borderId="0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 wrapText="1"/>
    </xf>
    <xf numFmtId="164" fontId="3" fillId="0" borderId="0" xfId="0" applyNumberFormat="1" applyFont="1" applyBorder="1" applyAlignment="1" applyProtection="1">
      <alignment horizontal="right"/>
    </xf>
    <xf numFmtId="37" fontId="13" fillId="0" borderId="0" xfId="0" applyNumberFormat="1" applyFont="1" applyAlignment="1" applyProtection="1">
      <alignment horizontal="right"/>
    </xf>
    <xf numFmtId="0" fontId="13" fillId="0" borderId="0" xfId="0" applyFont="1" applyAlignment="1" applyProtection="1">
      <alignment horizontal="left" wrapText="1"/>
    </xf>
    <xf numFmtId="164" fontId="13" fillId="0" borderId="0" xfId="0" applyNumberFormat="1" applyFont="1" applyAlignment="1" applyProtection="1">
      <alignment horizontal="right"/>
    </xf>
    <xf numFmtId="164" fontId="9" fillId="0" borderId="0" xfId="0" applyNumberFormat="1" applyFont="1" applyAlignment="1" applyProtection="1">
      <alignment horizontal="right"/>
    </xf>
    <xf numFmtId="37" fontId="12" fillId="0" borderId="1" xfId="0" applyNumberFormat="1" applyFont="1" applyBorder="1" applyAlignment="1" applyProtection="1">
      <alignment horizontal="right"/>
    </xf>
    <xf numFmtId="0" fontId="12" fillId="0" borderId="1" xfId="0" applyFont="1" applyBorder="1" applyAlignment="1" applyProtection="1">
      <alignment horizontal="left" wrapText="1"/>
    </xf>
    <xf numFmtId="164" fontId="12" fillId="0" borderId="1" xfId="0" applyNumberFormat="1" applyFont="1" applyBorder="1" applyAlignment="1" applyProtection="1">
      <alignment horizontal="right"/>
    </xf>
    <xf numFmtId="0" fontId="18" fillId="0" borderId="0" xfId="0" applyFont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center" vertical="center"/>
    </xf>
    <xf numFmtId="49" fontId="16" fillId="3" borderId="13" xfId="0" applyNumberFormat="1" applyFont="1" applyFill="1" applyBorder="1" applyAlignment="1" applyProtection="1">
      <alignment horizontal="left" vertical="center" wrapText="1"/>
    </xf>
    <xf numFmtId="49" fontId="16" fillId="3" borderId="16" xfId="0" applyNumberFormat="1" applyFont="1" applyFill="1" applyBorder="1" applyAlignment="1" applyProtection="1">
      <alignment horizontal="left" vertical="center" wrapText="1"/>
    </xf>
    <xf numFmtId="0" fontId="18" fillId="0" borderId="0" xfId="0" applyFont="1" applyFill="1" applyBorder="1" applyAlignment="1" applyProtection="1">
      <alignment horizontal="left" vertical="center" wrapText="1"/>
    </xf>
    <xf numFmtId="0" fontId="18" fillId="0" borderId="8" xfId="0" applyFont="1" applyBorder="1" applyAlignment="1" applyProtection="1">
      <alignment vertical="center" wrapText="1"/>
    </xf>
    <xf numFmtId="0" fontId="18" fillId="8" borderId="10" xfId="0" applyFont="1" applyFill="1" applyBorder="1" applyAlignment="1" applyProtection="1">
      <alignment horizontal="left"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0" fontId="18" fillId="8" borderId="8" xfId="0" applyFont="1" applyFill="1" applyBorder="1" applyAlignment="1" applyProtection="1">
      <alignment horizontal="left" vertical="center"/>
      <protection locked="0"/>
    </xf>
    <xf numFmtId="0" fontId="18" fillId="0" borderId="10" xfId="0" applyFont="1" applyBorder="1" applyAlignment="1" applyProtection="1">
      <alignment horizontal="center" vertical="top" wrapText="1"/>
    </xf>
    <xf numFmtId="0" fontId="0" fillId="0" borderId="9" xfId="0" applyBorder="1" applyAlignment="1" applyProtection="1">
      <alignment horizontal="right" indent="1"/>
    </xf>
    <xf numFmtId="1" fontId="0" fillId="0" borderId="8" xfId="0" applyNumberFormat="1" applyBorder="1" applyAlignment="1" applyProtection="1">
      <alignment horizontal="right" indent="1"/>
    </xf>
    <xf numFmtId="0" fontId="0" fillId="0" borderId="8" xfId="0" applyBorder="1" applyAlignment="1" applyProtection="1">
      <alignment horizontal="right" indent="1"/>
    </xf>
    <xf numFmtId="4" fontId="19" fillId="0" borderId="14" xfId="0" applyNumberFormat="1" applyFont="1" applyBorder="1" applyAlignment="1" applyProtection="1">
      <alignment horizontal="right" vertical="center" indent="1"/>
    </xf>
    <xf numFmtId="4" fontId="19" fillId="0" borderId="15" xfId="0" applyNumberFormat="1" applyFont="1" applyBorder="1" applyAlignment="1" applyProtection="1">
      <alignment horizontal="right" vertical="center" indent="1"/>
    </xf>
    <xf numFmtId="4" fontId="22" fillId="3" borderId="20" xfId="0" applyNumberFormat="1" applyFont="1" applyFill="1" applyBorder="1" applyAlignment="1" applyProtection="1">
      <alignment horizontal="right" vertical="center"/>
    </xf>
    <xf numFmtId="4" fontId="13" fillId="0" borderId="14" xfId="0" applyNumberFormat="1" applyFont="1" applyBorder="1" applyAlignment="1" applyProtection="1">
      <alignment horizontal="right" vertical="center" indent="1"/>
    </xf>
    <xf numFmtId="4" fontId="13" fillId="0" borderId="15" xfId="0" applyNumberFormat="1" applyFont="1" applyBorder="1" applyAlignment="1" applyProtection="1">
      <alignment horizontal="right" vertical="center" indent="1"/>
    </xf>
    <xf numFmtId="4" fontId="13" fillId="0" borderId="17" xfId="0" applyNumberFormat="1" applyFont="1" applyBorder="1" applyAlignment="1" applyProtection="1">
      <alignment vertical="center"/>
    </xf>
    <xf numFmtId="4" fontId="13" fillId="0" borderId="18" xfId="0" applyNumberFormat="1" applyFont="1" applyBorder="1" applyAlignment="1" applyProtection="1">
      <alignment horizontal="right" vertical="center"/>
    </xf>
    <xf numFmtId="49" fontId="23" fillId="5" borderId="17" xfId="0" applyNumberFormat="1" applyFont="1" applyFill="1" applyBorder="1" applyAlignment="1" applyProtection="1">
      <alignment vertical="center" wrapText="1"/>
    </xf>
    <xf numFmtId="0" fontId="18" fillId="7" borderId="8" xfId="0" applyFont="1" applyFill="1" applyBorder="1" applyAlignment="1" applyProtection="1">
      <alignment horizontal="center" vertical="center" wrapText="1"/>
      <protection locked="0"/>
    </xf>
    <xf numFmtId="0" fontId="18" fillId="7" borderId="8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wrapText="1"/>
      <protection locked="0"/>
    </xf>
    <xf numFmtId="4" fontId="0" fillId="0" borderId="13" xfId="0" applyNumberFormat="1" applyBorder="1" applyAlignment="1" applyProtection="1">
      <alignment vertical="center" wrapText="1"/>
      <protection locked="0"/>
    </xf>
    <xf numFmtId="4" fontId="18" fillId="0" borderId="13" xfId="0" applyNumberFormat="1" applyFont="1" applyBorder="1" applyAlignment="1" applyProtection="1">
      <alignment vertical="center" wrapText="1"/>
      <protection locked="0"/>
    </xf>
    <xf numFmtId="4" fontId="0" fillId="3" borderId="14" xfId="0" applyNumberFormat="1" applyFill="1" applyBorder="1" applyAlignment="1" applyProtection="1">
      <alignment vertical="center"/>
      <protection locked="0"/>
    </xf>
    <xf numFmtId="49" fontId="23" fillId="0" borderId="17" xfId="0" applyNumberFormat="1" applyFont="1" applyBorder="1" applyAlignment="1" applyProtection="1">
      <alignment vertical="center" wrapText="1"/>
    </xf>
    <xf numFmtId="49" fontId="23" fillId="0" borderId="17" xfId="0" applyNumberFormat="1" applyFont="1" applyBorder="1" applyAlignment="1" applyProtection="1">
      <alignment horizontal="left" vertical="center" wrapText="1"/>
    </xf>
    <xf numFmtId="49" fontId="23" fillId="0" borderId="13" xfId="0" applyNumberFormat="1" applyFont="1" applyBorder="1" applyAlignment="1" applyProtection="1">
      <alignment horizontal="left" vertical="center" wrapText="1"/>
    </xf>
    <xf numFmtId="49" fontId="23" fillId="0" borderId="26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 vertical="center"/>
    </xf>
    <xf numFmtId="39" fontId="3" fillId="0" borderId="0" xfId="0" applyNumberFormat="1" applyFont="1" applyAlignment="1" applyProtection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vel/Desktop/NAVI%20SPORT/Zak&#225;zky/2022/Ra&#353;kovice/ROZPO&#268;ET%20Ra&#353;kov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ba"/>
      <sheetName val="VzorPolozky"/>
      <sheetName val="01 01 Pol"/>
    </sheetNames>
    <sheetDataSet>
      <sheetData sheetId="0"/>
      <sheetData sheetId="1"/>
      <sheetData sheetId="2">
        <row r="38">
          <cell r="AB38">
            <v>0</v>
          </cell>
          <cell r="AC38">
            <v>262289.2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71"/>
  <sheetViews>
    <sheetView tabSelected="1" topLeftCell="B1" workbookViewId="0">
      <selection activeCell="B9" sqref="B9"/>
    </sheetView>
  </sheetViews>
  <sheetFormatPr defaultColWidth="9.140625" defaultRowHeight="15"/>
  <cols>
    <col min="1" max="1" width="8.42578125" hidden="1" customWidth="1"/>
    <col min="2" max="2" width="13.42578125" customWidth="1"/>
    <col min="3" max="3" width="7.42578125" style="15" customWidth="1"/>
    <col min="4" max="4" width="13" style="15" customWidth="1"/>
    <col min="5" max="5" width="9.7109375" style="15" customWidth="1"/>
    <col min="6" max="6" width="11.7109375" customWidth="1"/>
    <col min="7" max="9" width="13" customWidth="1"/>
    <col min="10" max="10" width="5.85546875" customWidth="1"/>
    <col min="11" max="11" width="4.28515625" customWidth="1"/>
    <col min="12" max="15" width="10.7109375" customWidth="1"/>
  </cols>
  <sheetData>
    <row r="1" spans="1:15" ht="33.75" customHeight="1">
      <c r="A1" s="12" t="s">
        <v>112</v>
      </c>
      <c r="B1" s="208" t="s">
        <v>135</v>
      </c>
      <c r="C1" s="208"/>
      <c r="D1" s="208"/>
      <c r="E1" s="208"/>
      <c r="F1" s="208"/>
      <c r="G1" s="208"/>
      <c r="H1" s="208"/>
      <c r="I1" s="208"/>
      <c r="J1" s="208"/>
    </row>
    <row r="2" spans="1:15" ht="36" customHeight="1">
      <c r="A2" s="13"/>
      <c r="B2" s="100" t="s">
        <v>113</v>
      </c>
      <c r="C2" s="101"/>
      <c r="D2" s="102"/>
      <c r="E2" s="209" t="s">
        <v>171</v>
      </c>
      <c r="F2" s="209"/>
      <c r="G2" s="209"/>
      <c r="H2" s="209"/>
      <c r="I2" s="209"/>
      <c r="J2" s="210"/>
      <c r="O2" s="14"/>
    </row>
    <row r="3" spans="1:15" ht="24" customHeight="1">
      <c r="A3" s="13"/>
      <c r="B3" s="103" t="s">
        <v>136</v>
      </c>
      <c r="C3" s="104"/>
      <c r="D3" s="211" t="s">
        <v>151</v>
      </c>
      <c r="E3" s="211"/>
      <c r="F3" s="211"/>
      <c r="G3" s="211"/>
      <c r="H3" s="105" t="s">
        <v>115</v>
      </c>
      <c r="I3" s="106" t="s">
        <v>162</v>
      </c>
      <c r="J3" s="107"/>
    </row>
    <row r="4" spans="1:15" ht="15.75" customHeight="1">
      <c r="A4" s="13"/>
      <c r="B4" s="108"/>
      <c r="C4" s="109"/>
      <c r="D4" s="207"/>
      <c r="E4" s="207"/>
      <c r="F4" s="207"/>
      <c r="G4" s="207"/>
      <c r="H4" s="105" t="s">
        <v>116</v>
      </c>
      <c r="I4" s="106">
        <v>2020936643</v>
      </c>
      <c r="J4" s="107"/>
    </row>
    <row r="5" spans="1:15" ht="15.75" customHeight="1">
      <c r="A5" s="13"/>
      <c r="B5" s="110"/>
      <c r="C5" s="111"/>
      <c r="D5" s="112"/>
      <c r="E5" s="212"/>
      <c r="F5" s="212"/>
      <c r="G5" s="212"/>
      <c r="H5" s="113"/>
      <c r="I5" s="114"/>
      <c r="J5" s="115"/>
    </row>
    <row r="6" spans="1:15" ht="24" hidden="1" customHeight="1">
      <c r="A6" s="13"/>
      <c r="B6" s="38" t="s">
        <v>117</v>
      </c>
      <c r="C6" s="39"/>
      <c r="D6" s="51"/>
      <c r="E6" s="39"/>
      <c r="F6" s="52"/>
      <c r="G6" s="52"/>
      <c r="H6" s="40" t="s">
        <v>115</v>
      </c>
      <c r="I6" s="41"/>
      <c r="J6" s="42"/>
    </row>
    <row r="7" spans="1:15" ht="15.75" hidden="1" customHeight="1">
      <c r="A7" s="13"/>
      <c r="B7" s="53"/>
      <c r="C7" s="39"/>
      <c r="D7" s="51"/>
      <c r="E7" s="39"/>
      <c r="F7" s="52"/>
      <c r="G7" s="52"/>
      <c r="H7" s="40" t="s">
        <v>116</v>
      </c>
      <c r="I7" s="41"/>
      <c r="J7" s="42"/>
    </row>
    <row r="8" spans="1:15" ht="15.75" hidden="1" customHeight="1">
      <c r="A8" s="13"/>
      <c r="B8" s="54"/>
      <c r="C8" s="46"/>
      <c r="D8" s="47"/>
      <c r="E8" s="55"/>
      <c r="F8" s="48"/>
      <c r="G8" s="56"/>
      <c r="H8" s="56"/>
      <c r="I8" s="57"/>
      <c r="J8" s="50"/>
    </row>
    <row r="9" spans="1:15" ht="24" customHeight="1">
      <c r="A9" s="13"/>
      <c r="B9" s="38" t="s">
        <v>137</v>
      </c>
      <c r="C9" s="39"/>
      <c r="D9" s="213"/>
      <c r="E9" s="213"/>
      <c r="F9" s="213"/>
      <c r="G9" s="213"/>
      <c r="H9" s="40" t="s">
        <v>115</v>
      </c>
      <c r="I9" s="34"/>
      <c r="J9" s="42"/>
    </row>
    <row r="10" spans="1:15" ht="15.75" customHeight="1">
      <c r="A10" s="13"/>
      <c r="B10" s="43"/>
      <c r="C10" s="44"/>
      <c r="D10" s="214"/>
      <c r="E10" s="214"/>
      <c r="F10" s="214"/>
      <c r="G10" s="214"/>
      <c r="H10" s="40" t="s">
        <v>116</v>
      </c>
      <c r="I10" s="35"/>
      <c r="J10" s="42"/>
    </row>
    <row r="11" spans="1:15" ht="15.75" customHeight="1">
      <c r="A11" s="13"/>
      <c r="B11" s="45"/>
      <c r="C11" s="46"/>
      <c r="D11" s="33"/>
      <c r="E11" s="215"/>
      <c r="F11" s="215"/>
      <c r="G11" s="215"/>
      <c r="H11" s="58"/>
      <c r="I11" s="49"/>
      <c r="J11" s="50"/>
    </row>
    <row r="12" spans="1:15" ht="24" customHeight="1">
      <c r="A12" s="13"/>
      <c r="B12" s="116" t="s">
        <v>118</v>
      </c>
      <c r="C12" s="117"/>
      <c r="D12" s="216" t="s">
        <v>119</v>
      </c>
      <c r="E12" s="216"/>
      <c r="F12" s="118"/>
      <c r="G12" s="118"/>
      <c r="H12" s="119"/>
      <c r="I12" s="118"/>
      <c r="J12" s="129"/>
    </row>
    <row r="13" spans="1:15" ht="32.25" customHeight="1">
      <c r="A13" s="13"/>
      <c r="B13" s="120" t="s">
        <v>120</v>
      </c>
      <c r="C13" s="121"/>
      <c r="D13" s="122"/>
      <c r="E13" s="218"/>
      <c r="F13" s="218"/>
      <c r="G13" s="219"/>
      <c r="H13" s="219"/>
      <c r="I13" s="217" t="s">
        <v>157</v>
      </c>
      <c r="J13" s="217"/>
    </row>
    <row r="14" spans="1:15" ht="23.25" customHeight="1">
      <c r="A14" s="16" t="s">
        <v>16</v>
      </c>
      <c r="B14" s="123" t="s">
        <v>16</v>
      </c>
      <c r="C14" s="124"/>
      <c r="D14" s="125"/>
      <c r="E14" s="220"/>
      <c r="F14" s="220"/>
      <c r="G14" s="220"/>
      <c r="H14" s="220"/>
      <c r="I14" s="221">
        <f>I57+I58+I61+I62</f>
        <v>0</v>
      </c>
      <c r="J14" s="221"/>
    </row>
    <row r="15" spans="1:15" ht="23.25" customHeight="1">
      <c r="A15" s="16" t="s">
        <v>43</v>
      </c>
      <c r="B15" s="123" t="s">
        <v>43</v>
      </c>
      <c r="C15" s="124"/>
      <c r="D15" s="125"/>
      <c r="E15" s="220"/>
      <c r="F15" s="220"/>
      <c r="G15" s="220"/>
      <c r="H15" s="220"/>
      <c r="I15" s="221">
        <f>SUMIF(F56:F67,A15,I56:I67)</f>
        <v>0</v>
      </c>
      <c r="J15" s="221"/>
    </row>
    <row r="16" spans="1:15" ht="23.25" customHeight="1">
      <c r="A16" s="16" t="s">
        <v>121</v>
      </c>
      <c r="B16" s="123" t="s">
        <v>121</v>
      </c>
      <c r="C16" s="124"/>
      <c r="D16" s="125"/>
      <c r="E16" s="220"/>
      <c r="F16" s="220"/>
      <c r="G16" s="220"/>
      <c r="H16" s="220"/>
      <c r="I16" s="221">
        <f>SUMIF(F56:F67,A16,I56:I67)</f>
        <v>0</v>
      </c>
      <c r="J16" s="221"/>
    </row>
    <row r="17" spans="1:10" ht="23.25" customHeight="1">
      <c r="A17" s="16" t="s">
        <v>122</v>
      </c>
      <c r="B17" s="123" t="s">
        <v>152</v>
      </c>
      <c r="C17" s="124"/>
      <c r="D17" s="125"/>
      <c r="E17" s="220"/>
      <c r="F17" s="220"/>
      <c r="G17" s="220"/>
      <c r="H17" s="220"/>
      <c r="I17" s="221">
        <f>SUMIF(F56:F67,A17,I56:I67)</f>
        <v>0</v>
      </c>
      <c r="J17" s="221"/>
    </row>
    <row r="18" spans="1:10" ht="23.25" customHeight="1">
      <c r="A18" s="16" t="s">
        <v>123</v>
      </c>
      <c r="B18" s="123" t="s">
        <v>153</v>
      </c>
      <c r="C18" s="124"/>
      <c r="D18" s="125"/>
      <c r="E18" s="220"/>
      <c r="F18" s="220"/>
      <c r="G18" s="220"/>
      <c r="H18" s="220"/>
      <c r="I18" s="221">
        <f>I59</f>
        <v>0</v>
      </c>
      <c r="J18" s="221"/>
    </row>
    <row r="19" spans="1:10" ht="23.25" customHeight="1">
      <c r="A19" s="13"/>
      <c r="B19" s="126" t="s">
        <v>157</v>
      </c>
      <c r="C19" s="127"/>
      <c r="D19" s="128"/>
      <c r="E19" s="223"/>
      <c r="F19" s="223"/>
      <c r="G19" s="223"/>
      <c r="H19" s="223"/>
      <c r="I19" s="224">
        <f>SUM(I14:J18)</f>
        <v>0</v>
      </c>
      <c r="J19" s="224"/>
    </row>
    <row r="20" spans="1:10" ht="33" customHeight="1">
      <c r="A20" s="13"/>
      <c r="B20" s="130"/>
      <c r="C20" s="124"/>
      <c r="D20" s="125"/>
      <c r="E20" s="131"/>
      <c r="F20" s="132"/>
      <c r="G20" s="133"/>
      <c r="H20" s="133"/>
      <c r="I20" s="133"/>
      <c r="J20" s="134"/>
    </row>
    <row r="21" spans="1:10" ht="23.25" customHeight="1">
      <c r="A21" s="13">
        <f>ZakladDPHZakl*SazbaDPH2/100</f>
        <v>0</v>
      </c>
      <c r="B21" s="123" t="s">
        <v>165</v>
      </c>
      <c r="C21" s="124"/>
      <c r="D21" s="125"/>
      <c r="E21" s="135">
        <v>20</v>
      </c>
      <c r="F21" s="132" t="s">
        <v>71</v>
      </c>
      <c r="G21" s="225">
        <f>I19</f>
        <v>0</v>
      </c>
      <c r="H21" s="225"/>
      <c r="I21" s="225"/>
      <c r="J21" s="134"/>
    </row>
    <row r="22" spans="1:10" ht="23.25" customHeight="1" thickBot="1">
      <c r="A22" s="13">
        <f>(A21-INT(A21))*100</f>
        <v>0</v>
      </c>
      <c r="B22" s="136" t="s">
        <v>166</v>
      </c>
      <c r="C22" s="137"/>
      <c r="D22" s="122"/>
      <c r="E22" s="138">
        <f>SazbaDPH2</f>
        <v>20</v>
      </c>
      <c r="F22" s="139" t="s">
        <v>71</v>
      </c>
      <c r="G22" s="226">
        <f>A21</f>
        <v>0</v>
      </c>
      <c r="H22" s="226"/>
      <c r="I22" s="226"/>
      <c r="J22" s="140"/>
    </row>
    <row r="23" spans="1:10" ht="27.75" hidden="1" customHeight="1">
      <c r="A23" s="13"/>
      <c r="B23" s="141" t="s">
        <v>124</v>
      </c>
      <c r="C23" s="142"/>
      <c r="D23" s="142"/>
      <c r="E23" s="143"/>
      <c r="F23" s="144"/>
      <c r="G23" s="222">
        <f>ZakladDPHSniVypocet+ZakladDPHZaklVypocet</f>
        <v>262289.2</v>
      </c>
      <c r="H23" s="222"/>
      <c r="I23" s="222"/>
      <c r="J23" s="145">
        <f t="shared" ref="J23" si="0">Mena</f>
        <v>0</v>
      </c>
    </row>
    <row r="24" spans="1:10" ht="27.75" customHeight="1" thickBot="1">
      <c r="A24" s="13" t="e">
        <f>(#REF!-INT(#REF!))*100</f>
        <v>#REF!</v>
      </c>
      <c r="B24" s="141" t="s">
        <v>163</v>
      </c>
      <c r="C24" s="146"/>
      <c r="D24" s="146"/>
      <c r="E24" s="146"/>
      <c r="F24" s="147"/>
      <c r="G24" s="222">
        <f>ZakladDPHZakl+DPHZakl</f>
        <v>0</v>
      </c>
      <c r="H24" s="222"/>
      <c r="I24" s="222"/>
      <c r="J24" s="148"/>
    </row>
    <row r="25" spans="1:10" ht="12.75" customHeight="1">
      <c r="A25" s="13"/>
      <c r="B25" s="53"/>
      <c r="C25" s="39"/>
      <c r="D25" s="39"/>
      <c r="E25" s="39"/>
      <c r="F25" s="52"/>
      <c r="G25" s="52"/>
      <c r="H25" s="52"/>
      <c r="I25" s="52"/>
      <c r="J25" s="59"/>
    </row>
    <row r="26" spans="1:10" ht="30" customHeight="1">
      <c r="A26" s="13"/>
      <c r="B26" s="53"/>
      <c r="C26" s="39"/>
      <c r="D26" s="39"/>
      <c r="E26" s="39"/>
      <c r="F26" s="52"/>
      <c r="G26" s="52"/>
      <c r="H26" s="52"/>
      <c r="I26" s="52"/>
      <c r="J26" s="59"/>
    </row>
    <row r="27" spans="1:10" ht="18.75" customHeight="1">
      <c r="A27" s="13"/>
      <c r="B27" s="60"/>
      <c r="C27" s="61" t="s">
        <v>125</v>
      </c>
      <c r="D27" s="62"/>
      <c r="E27" s="62"/>
      <c r="F27" s="63" t="s">
        <v>156</v>
      </c>
      <c r="G27" s="64"/>
      <c r="H27" s="65"/>
      <c r="I27" s="66"/>
      <c r="J27" s="59"/>
    </row>
    <row r="28" spans="1:10" ht="47.25" customHeight="1">
      <c r="A28" s="13"/>
      <c r="B28" s="53"/>
      <c r="C28" s="39"/>
      <c r="D28" s="39"/>
      <c r="E28" s="39"/>
      <c r="F28" s="52"/>
      <c r="G28" s="52"/>
      <c r="H28" s="52"/>
      <c r="I28" s="52"/>
      <c r="J28" s="59"/>
    </row>
    <row r="29" spans="1:10" s="18" customFormat="1" ht="18.75" customHeight="1">
      <c r="A29" s="17"/>
      <c r="B29" s="67"/>
      <c r="C29" s="68"/>
      <c r="D29" s="228"/>
      <c r="E29" s="228"/>
      <c r="F29" s="69"/>
      <c r="G29" s="229"/>
      <c r="H29" s="229"/>
      <c r="I29" s="229"/>
      <c r="J29" s="70"/>
    </row>
    <row r="30" spans="1:10" ht="12.75" customHeight="1">
      <c r="A30" s="13"/>
      <c r="B30" s="53"/>
      <c r="C30" s="39"/>
      <c r="D30" s="230" t="s">
        <v>154</v>
      </c>
      <c r="E30" s="230"/>
      <c r="F30" s="52"/>
      <c r="G30" s="52"/>
      <c r="H30" s="71" t="s">
        <v>155</v>
      </c>
      <c r="I30" s="52"/>
      <c r="J30" s="59"/>
    </row>
    <row r="31" spans="1:10" ht="13.5" customHeight="1" thickBot="1">
      <c r="A31" s="19"/>
      <c r="B31" s="72"/>
      <c r="C31" s="73"/>
      <c r="D31" s="73"/>
      <c r="E31" s="73"/>
      <c r="F31" s="74"/>
      <c r="G31" s="74"/>
      <c r="H31" s="74"/>
      <c r="I31" s="74"/>
      <c r="J31" s="75"/>
    </row>
    <row r="32" spans="1:10" ht="27" hidden="1" customHeight="1">
      <c r="B32" s="76" t="s">
        <v>126</v>
      </c>
      <c r="C32" s="77"/>
      <c r="D32" s="77"/>
      <c r="E32" s="77"/>
      <c r="F32" s="78"/>
      <c r="G32" s="78"/>
      <c r="H32" s="78"/>
      <c r="I32" s="78"/>
      <c r="J32" s="79"/>
    </row>
    <row r="33" spans="1:10" ht="25.5" hidden="1" customHeight="1">
      <c r="A33" s="20" t="s">
        <v>127</v>
      </c>
      <c r="B33" s="80" t="s">
        <v>128</v>
      </c>
      <c r="C33" s="81" t="s">
        <v>129</v>
      </c>
      <c r="D33" s="81"/>
      <c r="E33" s="81"/>
      <c r="F33" s="82" t="e">
        <f>#REF!</f>
        <v>#REF!</v>
      </c>
      <c r="G33" s="82" t="str">
        <f>B21</f>
        <v>Základ pre DPH</v>
      </c>
      <c r="H33" s="83" t="s">
        <v>130</v>
      </c>
      <c r="I33" s="83" t="s">
        <v>131</v>
      </c>
      <c r="J33" s="84" t="s">
        <v>71</v>
      </c>
    </row>
    <row r="34" spans="1:10" ht="25.5" hidden="1" customHeight="1">
      <c r="A34" s="20">
        <v>1</v>
      </c>
      <c r="B34" s="85" t="s">
        <v>132</v>
      </c>
      <c r="C34" s="231"/>
      <c r="D34" s="231"/>
      <c r="E34" s="231"/>
      <c r="F34" s="86">
        <f>'[1]01 01 Pol'!AB38</f>
        <v>0</v>
      </c>
      <c r="G34" s="87">
        <f>'[1]01 01 Pol'!AC38</f>
        <v>262289.2</v>
      </c>
      <c r="H34" s="88" t="e">
        <f>(F34*SazbaDPH1/100)+(G34*SazbaDPH2/100)</f>
        <v>#REF!</v>
      </c>
      <c r="I34" s="88" t="e">
        <f>F34+G34+H34</f>
        <v>#REF!</v>
      </c>
      <c r="J34" s="89" t="e">
        <f>IF(CenaCelkemVypocet=0,"",I34/CenaCelkemVypocet*100)</f>
        <v>#REF!</v>
      </c>
    </row>
    <row r="35" spans="1:10" ht="25.5" hidden="1" customHeight="1">
      <c r="A35" s="20">
        <v>2</v>
      </c>
      <c r="B35" s="90" t="s">
        <v>114</v>
      </c>
      <c r="C35" s="232" t="s">
        <v>133</v>
      </c>
      <c r="D35" s="232"/>
      <c r="E35" s="232"/>
      <c r="F35" s="91">
        <f>'[1]01 01 Pol'!AB38</f>
        <v>0</v>
      </c>
      <c r="G35" s="92">
        <f>'[1]01 01 Pol'!AC38</f>
        <v>262289.2</v>
      </c>
      <c r="H35" s="92" t="e">
        <f>(F35*SazbaDPH1/100)+(G35*SazbaDPH2/100)</f>
        <v>#REF!</v>
      </c>
      <c r="I35" s="92" t="e">
        <f>F35+G35+H35</f>
        <v>#REF!</v>
      </c>
      <c r="J35" s="93" t="e">
        <f>IF(CenaCelkemVypocet=0,"",I35/CenaCelkemVypocet*100)</f>
        <v>#REF!</v>
      </c>
    </row>
    <row r="36" spans="1:10" ht="25.5" hidden="1" customHeight="1">
      <c r="A36" s="20">
        <v>3</v>
      </c>
      <c r="B36" s="94" t="s">
        <v>114</v>
      </c>
      <c r="C36" s="231" t="s">
        <v>133</v>
      </c>
      <c r="D36" s="231"/>
      <c r="E36" s="231"/>
      <c r="F36" s="95">
        <f>'[1]01 01 Pol'!AB38</f>
        <v>0</v>
      </c>
      <c r="G36" s="88">
        <f>'[1]01 01 Pol'!AC38</f>
        <v>262289.2</v>
      </c>
      <c r="H36" s="88" t="e">
        <f>(F36*SazbaDPH1/100)+(G36*SazbaDPH2/100)</f>
        <v>#REF!</v>
      </c>
      <c r="I36" s="88" t="e">
        <f>F36+G36+H36</f>
        <v>#REF!</v>
      </c>
      <c r="J36" s="89" t="e">
        <f>IF(CenaCelkemVypocet=0,"",I36/CenaCelkemVypocet*100)</f>
        <v>#REF!</v>
      </c>
    </row>
    <row r="37" spans="1:10" ht="25.5" hidden="1" customHeight="1">
      <c r="A37" s="20"/>
      <c r="B37" s="233" t="s">
        <v>134</v>
      </c>
      <c r="C37" s="233"/>
      <c r="D37" s="233"/>
      <c r="E37" s="233"/>
      <c r="F37" s="96">
        <f>SUMIF(A34:A36,"=1",F34:F36)</f>
        <v>0</v>
      </c>
      <c r="G37" s="97">
        <f>SUMIF(A34:A36,"=1",G34:G36)</f>
        <v>262289.2</v>
      </c>
      <c r="H37" s="97" t="e">
        <f>SUMIF(A34:A36,"=1",H34:H36)</f>
        <v>#REF!</v>
      </c>
      <c r="I37" s="97" t="e">
        <f>SUMIF(A34:A36,"=1",I34:I36)</f>
        <v>#REF!</v>
      </c>
      <c r="J37" s="98" t="e">
        <f>SUMIF(A34:A36,"=1",J34:J36)</f>
        <v>#REF!</v>
      </c>
    </row>
    <row r="38" spans="1:10">
      <c r="B38" s="52"/>
      <c r="C38" s="39"/>
      <c r="D38" s="39"/>
      <c r="E38" s="39"/>
      <c r="F38" s="52"/>
      <c r="G38" s="52"/>
      <c r="H38" s="52"/>
      <c r="I38" s="52"/>
      <c r="J38" s="52"/>
    </row>
    <row r="39" spans="1:10">
      <c r="B39" s="52"/>
      <c r="C39" s="39"/>
      <c r="D39" s="39"/>
      <c r="E39" s="39"/>
      <c r="F39" s="52"/>
      <c r="G39" s="52"/>
      <c r="H39" s="52"/>
      <c r="I39" s="52"/>
      <c r="J39" s="52"/>
    </row>
    <row r="40" spans="1:10">
      <c r="B40" s="52"/>
      <c r="C40" s="39"/>
      <c r="D40" s="39"/>
      <c r="E40" s="39"/>
      <c r="F40" s="52"/>
      <c r="G40" s="52"/>
      <c r="H40" s="52"/>
      <c r="I40" s="52"/>
      <c r="J40" s="52"/>
    </row>
    <row r="41" spans="1:10">
      <c r="B41" s="52"/>
      <c r="C41" s="39"/>
      <c r="D41" s="39"/>
      <c r="E41" s="39"/>
      <c r="F41" s="52"/>
      <c r="G41" s="52"/>
      <c r="H41" s="52"/>
      <c r="I41" s="52"/>
      <c r="J41" s="52"/>
    </row>
    <row r="42" spans="1:10">
      <c r="B42" s="52"/>
      <c r="C42" s="39"/>
      <c r="D42" s="39"/>
      <c r="E42" s="39"/>
      <c r="F42" s="52"/>
      <c r="G42" s="52"/>
      <c r="H42" s="52"/>
      <c r="I42" s="52"/>
      <c r="J42" s="52"/>
    </row>
    <row r="43" spans="1:10">
      <c r="B43" s="52"/>
      <c r="C43" s="39"/>
      <c r="D43" s="39"/>
      <c r="E43" s="39"/>
      <c r="F43" s="52"/>
      <c r="G43" s="52"/>
      <c r="H43" s="52"/>
      <c r="I43" s="52"/>
      <c r="J43" s="52"/>
    </row>
    <row r="44" spans="1:10">
      <c r="B44" s="52"/>
      <c r="C44" s="39"/>
      <c r="D44" s="39"/>
      <c r="E44" s="39"/>
      <c r="F44" s="52"/>
      <c r="G44" s="52"/>
      <c r="H44" s="52"/>
      <c r="I44" s="52"/>
      <c r="J44" s="52"/>
    </row>
    <row r="45" spans="1:10">
      <c r="B45" s="52"/>
      <c r="C45" s="39"/>
      <c r="D45" s="39"/>
      <c r="E45" s="39"/>
      <c r="F45" s="52"/>
      <c r="G45" s="52"/>
      <c r="H45" s="52"/>
      <c r="I45" s="52"/>
      <c r="J45" s="52"/>
    </row>
    <row r="46" spans="1:10">
      <c r="B46" s="52"/>
      <c r="C46" s="39"/>
      <c r="D46" s="39"/>
      <c r="E46" s="39"/>
      <c r="F46" s="52"/>
      <c r="G46" s="52"/>
      <c r="H46" s="52"/>
      <c r="I46" s="52"/>
      <c r="J46" s="52"/>
    </row>
    <row r="47" spans="1:10">
      <c r="B47" s="52"/>
      <c r="C47" s="39"/>
      <c r="D47" s="39"/>
      <c r="E47" s="39"/>
      <c r="F47" s="52"/>
      <c r="G47" s="52"/>
      <c r="H47" s="52"/>
      <c r="I47" s="52"/>
      <c r="J47" s="52"/>
    </row>
    <row r="48" spans="1:10">
      <c r="B48" s="52"/>
      <c r="C48" s="39"/>
      <c r="D48" s="39"/>
      <c r="E48" s="39"/>
      <c r="F48" s="52"/>
      <c r="G48" s="52"/>
      <c r="H48" s="52"/>
      <c r="I48" s="52"/>
      <c r="J48" s="52"/>
    </row>
    <row r="49" spans="1:10">
      <c r="B49" s="52"/>
      <c r="C49" s="39"/>
      <c r="D49" s="39"/>
      <c r="E49" s="39"/>
      <c r="F49" s="52"/>
      <c r="G49" s="52"/>
      <c r="H49" s="52"/>
      <c r="I49" s="52"/>
      <c r="J49" s="52"/>
    </row>
    <row r="50" spans="1:10">
      <c r="B50" s="52"/>
      <c r="C50" s="39"/>
      <c r="D50" s="39"/>
      <c r="E50" s="39"/>
      <c r="F50" s="52"/>
      <c r="G50" s="52"/>
      <c r="H50" s="52"/>
      <c r="I50" s="52"/>
      <c r="J50" s="52"/>
    </row>
    <row r="51" spans="1:10">
      <c r="B51" s="52"/>
      <c r="C51" s="39"/>
      <c r="D51" s="39"/>
      <c r="E51" s="39"/>
      <c r="F51" s="52"/>
      <c r="G51" s="52"/>
      <c r="H51" s="52"/>
      <c r="I51" s="52"/>
      <c r="J51" s="52"/>
    </row>
    <row r="52" spans="1:10">
      <c r="B52" s="52"/>
      <c r="C52" s="39"/>
      <c r="D52" s="39"/>
      <c r="E52" s="39"/>
      <c r="F52" s="52"/>
      <c r="G52" s="52"/>
      <c r="H52" s="52"/>
      <c r="I52" s="52"/>
      <c r="J52" s="52"/>
    </row>
    <row r="53" spans="1:10" ht="15.75">
      <c r="B53" s="99" t="s">
        <v>146</v>
      </c>
      <c r="C53" s="39"/>
      <c r="D53" s="39"/>
      <c r="E53" s="39"/>
      <c r="F53" s="52"/>
      <c r="G53" s="52"/>
      <c r="H53" s="52"/>
      <c r="I53" s="52"/>
      <c r="J53" s="52"/>
    </row>
    <row r="54" spans="1:10">
      <c r="B54" s="52"/>
      <c r="C54" s="39"/>
      <c r="D54" s="39"/>
      <c r="E54" s="39"/>
      <c r="F54" s="52"/>
      <c r="G54" s="52"/>
      <c r="H54" s="52"/>
      <c r="I54" s="52"/>
      <c r="J54" s="52"/>
    </row>
    <row r="55" spans="1:10" ht="25.5" customHeight="1">
      <c r="A55" s="21"/>
      <c r="B55" s="149" t="s">
        <v>128</v>
      </c>
      <c r="C55" s="149" t="s">
        <v>158</v>
      </c>
      <c r="D55" s="150"/>
      <c r="E55" s="150"/>
      <c r="F55" s="151" t="s">
        <v>161</v>
      </c>
      <c r="G55" s="152"/>
      <c r="H55" s="152"/>
      <c r="I55" s="152" t="s">
        <v>157</v>
      </c>
      <c r="J55" s="152" t="s">
        <v>71</v>
      </c>
    </row>
    <row r="56" spans="1:10" ht="36.75" customHeight="1">
      <c r="A56" s="22"/>
      <c r="B56" s="153" t="s">
        <v>138</v>
      </c>
      <c r="C56" s="227" t="s">
        <v>139</v>
      </c>
      <c r="D56" s="227"/>
      <c r="E56" s="227"/>
      <c r="F56" s="154"/>
      <c r="G56" s="155"/>
      <c r="H56" s="155"/>
      <c r="I56" s="155">
        <f>I57+I58+I59</f>
        <v>0</v>
      </c>
      <c r="J56" s="155" t="e">
        <f>J57+J58+J59</f>
        <v>#VALUE!</v>
      </c>
    </row>
    <row r="57" spans="1:10" ht="36.75" customHeight="1">
      <c r="A57" s="22"/>
      <c r="B57" s="156" t="s">
        <v>13</v>
      </c>
      <c r="C57" s="234" t="s">
        <v>89</v>
      </c>
      <c r="D57" s="234"/>
      <c r="E57" s="234"/>
      <c r="F57" s="157" t="s">
        <v>16</v>
      </c>
      <c r="G57" s="158"/>
      <c r="H57" s="158"/>
      <c r="I57" s="158">
        <f>'SO.01 Detské ihrisko'!G13</f>
        <v>0</v>
      </c>
      <c r="J57" s="158" t="str">
        <f>IF(I68=0,"",I57/I68*100)</f>
        <v/>
      </c>
    </row>
    <row r="58" spans="1:10" ht="36.75" customHeight="1">
      <c r="A58" s="22"/>
      <c r="B58" s="156" t="s">
        <v>91</v>
      </c>
      <c r="C58" s="234" t="s">
        <v>140</v>
      </c>
      <c r="D58" s="234"/>
      <c r="E58" s="234"/>
      <c r="F58" s="157" t="s">
        <v>16</v>
      </c>
      <c r="G58" s="158"/>
      <c r="H58" s="158"/>
      <c r="I58" s="158">
        <f>'SO.01 Detské ihrisko'!G43</f>
        <v>0</v>
      </c>
      <c r="J58" s="158" t="str">
        <f>IF(I68=0,"",I58/I68*100)</f>
        <v/>
      </c>
    </row>
    <row r="59" spans="1:10" ht="36.75" customHeight="1">
      <c r="A59" s="22"/>
      <c r="B59" s="156" t="s">
        <v>169</v>
      </c>
      <c r="C59" s="235" t="s">
        <v>153</v>
      </c>
      <c r="D59" s="236"/>
      <c r="E59" s="237"/>
      <c r="F59" s="157"/>
      <c r="G59" s="158"/>
      <c r="H59" s="158"/>
      <c r="I59" s="158">
        <f>'SO.01 Detské ihrisko'!F54</f>
        <v>0</v>
      </c>
      <c r="J59" s="158" t="str">
        <f>IF(I68=0,"",I59/I68*100)</f>
        <v/>
      </c>
    </row>
    <row r="60" spans="1:10" ht="36.75" customHeight="1">
      <c r="A60" s="22"/>
      <c r="B60" s="153" t="s">
        <v>141</v>
      </c>
      <c r="C60" s="227" t="s">
        <v>142</v>
      </c>
      <c r="D60" s="227"/>
      <c r="E60" s="227"/>
      <c r="F60" s="154"/>
      <c r="G60" s="155"/>
      <c r="H60" s="155"/>
      <c r="I60" s="155">
        <f>I61+I62+I63</f>
        <v>0</v>
      </c>
      <c r="J60" s="155" t="e">
        <f>J61+J62+J63</f>
        <v>#VALUE!</v>
      </c>
    </row>
    <row r="61" spans="1:10" ht="36.75" customHeight="1">
      <c r="A61" s="22"/>
      <c r="B61" s="156" t="s">
        <v>9</v>
      </c>
      <c r="C61" s="234" t="s">
        <v>143</v>
      </c>
      <c r="D61" s="234"/>
      <c r="E61" s="234"/>
      <c r="F61" s="157" t="s">
        <v>16</v>
      </c>
      <c r="G61" s="158"/>
      <c r="H61" s="158"/>
      <c r="I61" s="158">
        <f>'SO.02 Oplotenie detského ihrisk'!G13</f>
        <v>0</v>
      </c>
      <c r="J61" s="158" t="str">
        <f>IF(I68=0,"",I61/I68*100)</f>
        <v/>
      </c>
    </row>
    <row r="62" spans="1:10" ht="36.75" customHeight="1">
      <c r="A62" s="22"/>
      <c r="B62" s="156" t="s">
        <v>10</v>
      </c>
      <c r="C62" s="234" t="s">
        <v>144</v>
      </c>
      <c r="D62" s="234"/>
      <c r="E62" s="234"/>
      <c r="F62" s="157" t="s">
        <v>16</v>
      </c>
      <c r="G62" s="158"/>
      <c r="H62" s="158"/>
      <c r="I62" s="158">
        <f>'SO.02 Oplotenie detského ihrisk'!G26</f>
        <v>0</v>
      </c>
      <c r="J62" s="158" t="str">
        <f>IF(I68=0,"",I62/I68*100)</f>
        <v/>
      </c>
    </row>
    <row r="63" spans="1:10" ht="36.75" customHeight="1">
      <c r="A63" s="22"/>
      <c r="B63" s="156" t="s">
        <v>45</v>
      </c>
      <c r="C63" s="234" t="s">
        <v>145</v>
      </c>
      <c r="D63" s="234"/>
      <c r="E63" s="234"/>
      <c r="F63" s="157" t="s">
        <v>43</v>
      </c>
      <c r="G63" s="158"/>
      <c r="H63" s="158"/>
      <c r="I63" s="158">
        <f>'SO.02 Oplotenie detského ihrisk'!G37</f>
        <v>0</v>
      </c>
      <c r="J63" s="158" t="str">
        <f>IF(I68=0,"",I63/I68*100)</f>
        <v/>
      </c>
    </row>
    <row r="64" spans="1:10" ht="36.75" customHeight="1">
      <c r="A64" s="22"/>
      <c r="B64" s="156"/>
      <c r="C64" s="234"/>
      <c r="D64" s="234"/>
      <c r="E64" s="234"/>
      <c r="F64" s="157"/>
      <c r="G64" s="158"/>
      <c r="H64" s="158"/>
      <c r="I64" s="158"/>
      <c r="J64" s="159"/>
    </row>
    <row r="65" spans="1:10" ht="36.75" customHeight="1">
      <c r="A65" s="22"/>
      <c r="B65" s="156"/>
      <c r="C65" s="234"/>
      <c r="D65" s="234"/>
      <c r="E65" s="234"/>
      <c r="F65" s="157"/>
      <c r="G65" s="158"/>
      <c r="H65" s="158"/>
      <c r="I65" s="158"/>
      <c r="J65" s="159"/>
    </row>
    <row r="66" spans="1:10" ht="36.75" customHeight="1">
      <c r="A66" s="22"/>
      <c r="B66" s="156"/>
      <c r="C66" s="234"/>
      <c r="D66" s="234"/>
      <c r="E66" s="234"/>
      <c r="F66" s="157"/>
      <c r="G66" s="158"/>
      <c r="H66" s="158"/>
      <c r="I66" s="158"/>
      <c r="J66" s="159"/>
    </row>
    <row r="67" spans="1:10" ht="36.75" customHeight="1">
      <c r="A67" s="22"/>
      <c r="B67" s="156"/>
      <c r="C67" s="234"/>
      <c r="D67" s="234"/>
      <c r="E67" s="234"/>
      <c r="F67" s="157"/>
      <c r="G67" s="158"/>
      <c r="H67" s="158"/>
      <c r="I67" s="158"/>
      <c r="J67" s="159"/>
    </row>
    <row r="68" spans="1:10" ht="25.5" customHeight="1">
      <c r="A68" s="23"/>
      <c r="B68" s="160" t="s">
        <v>8</v>
      </c>
      <c r="C68" s="161"/>
      <c r="D68" s="162"/>
      <c r="E68" s="162"/>
      <c r="F68" s="163"/>
      <c r="G68" s="164"/>
      <c r="H68" s="164"/>
      <c r="I68" s="164">
        <f>I57+I58+I59+I61+I62+I63</f>
        <v>0</v>
      </c>
      <c r="J68" s="165" t="e">
        <f>J57+J58+J61+J62+J63+J59</f>
        <v>#VALUE!</v>
      </c>
    </row>
    <row r="69" spans="1:10">
      <c r="F69" s="24"/>
      <c r="G69" s="24"/>
      <c r="H69" s="24"/>
      <c r="I69" s="24"/>
      <c r="J69" s="25"/>
    </row>
    <row r="70" spans="1:10">
      <c r="F70" s="24"/>
      <c r="G70" s="24"/>
      <c r="H70" s="24"/>
      <c r="I70" s="24"/>
      <c r="J70" s="25"/>
    </row>
    <row r="71" spans="1:10">
      <c r="F71" s="24"/>
      <c r="G71" s="24"/>
      <c r="H71" s="24"/>
      <c r="I71" s="24"/>
      <c r="J71" s="25"/>
    </row>
  </sheetData>
  <sheetProtection password="E041" sheet="1" objects="1" scenarios="1" formatCells="0" formatColumns="0" formatRows="0" insertColumns="0" insertRows="0" insertHyperlinks="0" deleteColumns="0" deleteRows="0" selectLockedCells="1" sort="0" autoFilter="0" pivotTables="0"/>
  <mergeCells count="53">
    <mergeCell ref="C67:E67"/>
    <mergeCell ref="C61:E61"/>
    <mergeCell ref="C62:E62"/>
    <mergeCell ref="C63:E63"/>
    <mergeCell ref="C64:E64"/>
    <mergeCell ref="C65:E65"/>
    <mergeCell ref="C66:E66"/>
    <mergeCell ref="C60:E60"/>
    <mergeCell ref="G24:I24"/>
    <mergeCell ref="D29:E29"/>
    <mergeCell ref="G29:I29"/>
    <mergeCell ref="D30:E30"/>
    <mergeCell ref="C34:E34"/>
    <mergeCell ref="C35:E35"/>
    <mergeCell ref="C36:E36"/>
    <mergeCell ref="B37:E37"/>
    <mergeCell ref="C56:E56"/>
    <mergeCell ref="C57:E57"/>
    <mergeCell ref="C58:E58"/>
    <mergeCell ref="C59:E59"/>
    <mergeCell ref="G23:I23"/>
    <mergeCell ref="E18:F18"/>
    <mergeCell ref="G18:H18"/>
    <mergeCell ref="I18:J18"/>
    <mergeCell ref="E19:F19"/>
    <mergeCell ref="G19:H19"/>
    <mergeCell ref="I19:J19"/>
    <mergeCell ref="G21:I21"/>
    <mergeCell ref="G22:I22"/>
    <mergeCell ref="E16:F16"/>
    <mergeCell ref="G16:H16"/>
    <mergeCell ref="I16:J16"/>
    <mergeCell ref="E17:F17"/>
    <mergeCell ref="G17:H17"/>
    <mergeCell ref="I17:J17"/>
    <mergeCell ref="E14:F14"/>
    <mergeCell ref="G14:H14"/>
    <mergeCell ref="I14:J14"/>
    <mergeCell ref="E15:F15"/>
    <mergeCell ref="G15:H15"/>
    <mergeCell ref="I15:J15"/>
    <mergeCell ref="D9:G9"/>
    <mergeCell ref="D10:G10"/>
    <mergeCell ref="E11:G11"/>
    <mergeCell ref="D12:E12"/>
    <mergeCell ref="I13:J13"/>
    <mergeCell ref="E13:F13"/>
    <mergeCell ref="G13:H13"/>
    <mergeCell ref="D4:G4"/>
    <mergeCell ref="B1:J1"/>
    <mergeCell ref="E2:J2"/>
    <mergeCell ref="D3:G3"/>
    <mergeCell ref="E5:G5"/>
  </mergeCells>
  <pageMargins left="0.7" right="0.7" top="0.78740157499999996" bottom="0.78740157499999996" header="0.3" footer="0.3"/>
  <pageSetup paperSize="9" scale="87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opLeftCell="A35" workbookViewId="0">
      <selection activeCell="O19" sqref="O19"/>
    </sheetView>
  </sheetViews>
  <sheetFormatPr defaultColWidth="9" defaultRowHeight="15"/>
  <cols>
    <col min="1" max="1" width="6.42578125" style="9" customWidth="1"/>
    <col min="2" max="2" width="14" style="10" customWidth="1"/>
    <col min="3" max="3" width="45.7109375" style="10" bestFit="1" customWidth="1"/>
    <col min="4" max="4" width="4" style="10" customWidth="1"/>
    <col min="5" max="6" width="9.28515625" style="11" customWidth="1"/>
    <col min="7" max="7" width="12.42578125" style="11" customWidth="1"/>
    <col min="8" max="256" width="9" style="8"/>
    <col min="257" max="257" width="6.42578125" style="8" customWidth="1"/>
    <col min="258" max="258" width="14" style="8" customWidth="1"/>
    <col min="259" max="259" width="45.7109375" style="8" bestFit="1" customWidth="1"/>
    <col min="260" max="260" width="4" style="8" customWidth="1"/>
    <col min="261" max="262" width="9.28515625" style="8" customWidth="1"/>
    <col min="263" max="263" width="12.42578125" style="8" customWidth="1"/>
    <col min="264" max="512" width="9" style="8"/>
    <col min="513" max="513" width="6.42578125" style="8" customWidth="1"/>
    <col min="514" max="514" width="14" style="8" customWidth="1"/>
    <col min="515" max="515" width="45.7109375" style="8" bestFit="1" customWidth="1"/>
    <col min="516" max="516" width="4" style="8" customWidth="1"/>
    <col min="517" max="518" width="9.28515625" style="8" customWidth="1"/>
    <col min="519" max="519" width="12.42578125" style="8" customWidth="1"/>
    <col min="520" max="768" width="9" style="8"/>
    <col min="769" max="769" width="6.42578125" style="8" customWidth="1"/>
    <col min="770" max="770" width="14" style="8" customWidth="1"/>
    <col min="771" max="771" width="45.7109375" style="8" bestFit="1" customWidth="1"/>
    <col min="772" max="772" width="4" style="8" customWidth="1"/>
    <col min="773" max="774" width="9.28515625" style="8" customWidth="1"/>
    <col min="775" max="775" width="12.42578125" style="8" customWidth="1"/>
    <col min="776" max="1024" width="9" style="8"/>
    <col min="1025" max="1025" width="6.42578125" style="8" customWidth="1"/>
    <col min="1026" max="1026" width="14" style="8" customWidth="1"/>
    <col min="1027" max="1027" width="45.7109375" style="8" bestFit="1" customWidth="1"/>
    <col min="1028" max="1028" width="4" style="8" customWidth="1"/>
    <col min="1029" max="1030" width="9.28515625" style="8" customWidth="1"/>
    <col min="1031" max="1031" width="12.42578125" style="8" customWidth="1"/>
    <col min="1032" max="1280" width="9" style="8"/>
    <col min="1281" max="1281" width="6.42578125" style="8" customWidth="1"/>
    <col min="1282" max="1282" width="14" style="8" customWidth="1"/>
    <col min="1283" max="1283" width="45.7109375" style="8" bestFit="1" customWidth="1"/>
    <col min="1284" max="1284" width="4" style="8" customWidth="1"/>
    <col min="1285" max="1286" width="9.28515625" style="8" customWidth="1"/>
    <col min="1287" max="1287" width="12.42578125" style="8" customWidth="1"/>
    <col min="1288" max="1536" width="9" style="8"/>
    <col min="1537" max="1537" width="6.42578125" style="8" customWidth="1"/>
    <col min="1538" max="1538" width="14" style="8" customWidth="1"/>
    <col min="1539" max="1539" width="45.7109375" style="8" bestFit="1" customWidth="1"/>
    <col min="1540" max="1540" width="4" style="8" customWidth="1"/>
    <col min="1541" max="1542" width="9.28515625" style="8" customWidth="1"/>
    <col min="1543" max="1543" width="12.42578125" style="8" customWidth="1"/>
    <col min="1544" max="1792" width="9" style="8"/>
    <col min="1793" max="1793" width="6.42578125" style="8" customWidth="1"/>
    <col min="1794" max="1794" width="14" style="8" customWidth="1"/>
    <col min="1795" max="1795" width="45.7109375" style="8" bestFit="1" customWidth="1"/>
    <col min="1796" max="1796" width="4" style="8" customWidth="1"/>
    <col min="1797" max="1798" width="9.28515625" style="8" customWidth="1"/>
    <col min="1799" max="1799" width="12.42578125" style="8" customWidth="1"/>
    <col min="1800" max="2048" width="9" style="8"/>
    <col min="2049" max="2049" width="6.42578125" style="8" customWidth="1"/>
    <col min="2050" max="2050" width="14" style="8" customWidth="1"/>
    <col min="2051" max="2051" width="45.7109375" style="8" bestFit="1" customWidth="1"/>
    <col min="2052" max="2052" width="4" style="8" customWidth="1"/>
    <col min="2053" max="2054" width="9.28515625" style="8" customWidth="1"/>
    <col min="2055" max="2055" width="12.42578125" style="8" customWidth="1"/>
    <col min="2056" max="2304" width="9" style="8"/>
    <col min="2305" max="2305" width="6.42578125" style="8" customWidth="1"/>
    <col min="2306" max="2306" width="14" style="8" customWidth="1"/>
    <col min="2307" max="2307" width="45.7109375" style="8" bestFit="1" customWidth="1"/>
    <col min="2308" max="2308" width="4" style="8" customWidth="1"/>
    <col min="2309" max="2310" width="9.28515625" style="8" customWidth="1"/>
    <col min="2311" max="2311" width="12.42578125" style="8" customWidth="1"/>
    <col min="2312" max="2560" width="9" style="8"/>
    <col min="2561" max="2561" width="6.42578125" style="8" customWidth="1"/>
    <col min="2562" max="2562" width="14" style="8" customWidth="1"/>
    <col min="2563" max="2563" width="45.7109375" style="8" bestFit="1" customWidth="1"/>
    <col min="2564" max="2564" width="4" style="8" customWidth="1"/>
    <col min="2565" max="2566" width="9.28515625" style="8" customWidth="1"/>
    <col min="2567" max="2567" width="12.42578125" style="8" customWidth="1"/>
    <col min="2568" max="2816" width="9" style="8"/>
    <col min="2817" max="2817" width="6.42578125" style="8" customWidth="1"/>
    <col min="2818" max="2818" width="14" style="8" customWidth="1"/>
    <col min="2819" max="2819" width="45.7109375" style="8" bestFit="1" customWidth="1"/>
    <col min="2820" max="2820" width="4" style="8" customWidth="1"/>
    <col min="2821" max="2822" width="9.28515625" style="8" customWidth="1"/>
    <col min="2823" max="2823" width="12.42578125" style="8" customWidth="1"/>
    <col min="2824" max="3072" width="9" style="8"/>
    <col min="3073" max="3073" width="6.42578125" style="8" customWidth="1"/>
    <col min="3074" max="3074" width="14" style="8" customWidth="1"/>
    <col min="3075" max="3075" width="45.7109375" style="8" bestFit="1" customWidth="1"/>
    <col min="3076" max="3076" width="4" style="8" customWidth="1"/>
    <col min="3077" max="3078" width="9.28515625" style="8" customWidth="1"/>
    <col min="3079" max="3079" width="12.42578125" style="8" customWidth="1"/>
    <col min="3080" max="3328" width="9" style="8"/>
    <col min="3329" max="3329" width="6.42578125" style="8" customWidth="1"/>
    <col min="3330" max="3330" width="14" style="8" customWidth="1"/>
    <col min="3331" max="3331" width="45.7109375" style="8" bestFit="1" customWidth="1"/>
    <col min="3332" max="3332" width="4" style="8" customWidth="1"/>
    <col min="3333" max="3334" width="9.28515625" style="8" customWidth="1"/>
    <col min="3335" max="3335" width="12.42578125" style="8" customWidth="1"/>
    <col min="3336" max="3584" width="9" style="8"/>
    <col min="3585" max="3585" width="6.42578125" style="8" customWidth="1"/>
    <col min="3586" max="3586" width="14" style="8" customWidth="1"/>
    <col min="3587" max="3587" width="45.7109375" style="8" bestFit="1" customWidth="1"/>
    <col min="3588" max="3588" width="4" style="8" customWidth="1"/>
    <col min="3589" max="3590" width="9.28515625" style="8" customWidth="1"/>
    <col min="3591" max="3591" width="12.42578125" style="8" customWidth="1"/>
    <col min="3592" max="3840" width="9" style="8"/>
    <col min="3841" max="3841" width="6.42578125" style="8" customWidth="1"/>
    <col min="3842" max="3842" width="14" style="8" customWidth="1"/>
    <col min="3843" max="3843" width="45.7109375" style="8" bestFit="1" customWidth="1"/>
    <col min="3844" max="3844" width="4" style="8" customWidth="1"/>
    <col min="3845" max="3846" width="9.28515625" style="8" customWidth="1"/>
    <col min="3847" max="3847" width="12.42578125" style="8" customWidth="1"/>
    <col min="3848" max="4096" width="9" style="8"/>
    <col min="4097" max="4097" width="6.42578125" style="8" customWidth="1"/>
    <col min="4098" max="4098" width="14" style="8" customWidth="1"/>
    <col min="4099" max="4099" width="45.7109375" style="8" bestFit="1" customWidth="1"/>
    <col min="4100" max="4100" width="4" style="8" customWidth="1"/>
    <col min="4101" max="4102" width="9.28515625" style="8" customWidth="1"/>
    <col min="4103" max="4103" width="12.42578125" style="8" customWidth="1"/>
    <col min="4104" max="4352" width="9" style="8"/>
    <col min="4353" max="4353" width="6.42578125" style="8" customWidth="1"/>
    <col min="4354" max="4354" width="14" style="8" customWidth="1"/>
    <col min="4355" max="4355" width="45.7109375" style="8" bestFit="1" customWidth="1"/>
    <col min="4356" max="4356" width="4" style="8" customWidth="1"/>
    <col min="4357" max="4358" width="9.28515625" style="8" customWidth="1"/>
    <col min="4359" max="4359" width="12.42578125" style="8" customWidth="1"/>
    <col min="4360" max="4608" width="9" style="8"/>
    <col min="4609" max="4609" width="6.42578125" style="8" customWidth="1"/>
    <col min="4610" max="4610" width="14" style="8" customWidth="1"/>
    <col min="4611" max="4611" width="45.7109375" style="8" bestFit="1" customWidth="1"/>
    <col min="4612" max="4612" width="4" style="8" customWidth="1"/>
    <col min="4613" max="4614" width="9.28515625" style="8" customWidth="1"/>
    <col min="4615" max="4615" width="12.42578125" style="8" customWidth="1"/>
    <col min="4616" max="4864" width="9" style="8"/>
    <col min="4865" max="4865" width="6.42578125" style="8" customWidth="1"/>
    <col min="4866" max="4866" width="14" style="8" customWidth="1"/>
    <col min="4867" max="4867" width="45.7109375" style="8" bestFit="1" customWidth="1"/>
    <col min="4868" max="4868" width="4" style="8" customWidth="1"/>
    <col min="4869" max="4870" width="9.28515625" style="8" customWidth="1"/>
    <col min="4871" max="4871" width="12.42578125" style="8" customWidth="1"/>
    <col min="4872" max="5120" width="9" style="8"/>
    <col min="5121" max="5121" width="6.42578125" style="8" customWidth="1"/>
    <col min="5122" max="5122" width="14" style="8" customWidth="1"/>
    <col min="5123" max="5123" width="45.7109375" style="8" bestFit="1" customWidth="1"/>
    <col min="5124" max="5124" width="4" style="8" customWidth="1"/>
    <col min="5125" max="5126" width="9.28515625" style="8" customWidth="1"/>
    <col min="5127" max="5127" width="12.42578125" style="8" customWidth="1"/>
    <col min="5128" max="5376" width="9" style="8"/>
    <col min="5377" max="5377" width="6.42578125" style="8" customWidth="1"/>
    <col min="5378" max="5378" width="14" style="8" customWidth="1"/>
    <col min="5379" max="5379" width="45.7109375" style="8" bestFit="1" customWidth="1"/>
    <col min="5380" max="5380" width="4" style="8" customWidth="1"/>
    <col min="5381" max="5382" width="9.28515625" style="8" customWidth="1"/>
    <col min="5383" max="5383" width="12.42578125" style="8" customWidth="1"/>
    <col min="5384" max="5632" width="9" style="8"/>
    <col min="5633" max="5633" width="6.42578125" style="8" customWidth="1"/>
    <col min="5634" max="5634" width="14" style="8" customWidth="1"/>
    <col min="5635" max="5635" width="45.7109375" style="8" bestFit="1" customWidth="1"/>
    <col min="5636" max="5636" width="4" style="8" customWidth="1"/>
    <col min="5637" max="5638" width="9.28515625" style="8" customWidth="1"/>
    <col min="5639" max="5639" width="12.42578125" style="8" customWidth="1"/>
    <col min="5640" max="5888" width="9" style="8"/>
    <col min="5889" max="5889" width="6.42578125" style="8" customWidth="1"/>
    <col min="5890" max="5890" width="14" style="8" customWidth="1"/>
    <col min="5891" max="5891" width="45.7109375" style="8" bestFit="1" customWidth="1"/>
    <col min="5892" max="5892" width="4" style="8" customWidth="1"/>
    <col min="5893" max="5894" width="9.28515625" style="8" customWidth="1"/>
    <col min="5895" max="5895" width="12.42578125" style="8" customWidth="1"/>
    <col min="5896" max="6144" width="9" style="8"/>
    <col min="6145" max="6145" width="6.42578125" style="8" customWidth="1"/>
    <col min="6146" max="6146" width="14" style="8" customWidth="1"/>
    <col min="6147" max="6147" width="45.7109375" style="8" bestFit="1" customWidth="1"/>
    <col min="6148" max="6148" width="4" style="8" customWidth="1"/>
    <col min="6149" max="6150" width="9.28515625" style="8" customWidth="1"/>
    <col min="6151" max="6151" width="12.42578125" style="8" customWidth="1"/>
    <col min="6152" max="6400" width="9" style="8"/>
    <col min="6401" max="6401" width="6.42578125" style="8" customWidth="1"/>
    <col min="6402" max="6402" width="14" style="8" customWidth="1"/>
    <col min="6403" max="6403" width="45.7109375" style="8" bestFit="1" customWidth="1"/>
    <col min="6404" max="6404" width="4" style="8" customWidth="1"/>
    <col min="6405" max="6406" width="9.28515625" style="8" customWidth="1"/>
    <col min="6407" max="6407" width="12.42578125" style="8" customWidth="1"/>
    <col min="6408" max="6656" width="9" style="8"/>
    <col min="6657" max="6657" width="6.42578125" style="8" customWidth="1"/>
    <col min="6658" max="6658" width="14" style="8" customWidth="1"/>
    <col min="6659" max="6659" width="45.7109375" style="8" bestFit="1" customWidth="1"/>
    <col min="6660" max="6660" width="4" style="8" customWidth="1"/>
    <col min="6661" max="6662" width="9.28515625" style="8" customWidth="1"/>
    <col min="6663" max="6663" width="12.42578125" style="8" customWidth="1"/>
    <col min="6664" max="6912" width="9" style="8"/>
    <col min="6913" max="6913" width="6.42578125" style="8" customWidth="1"/>
    <col min="6914" max="6914" width="14" style="8" customWidth="1"/>
    <col min="6915" max="6915" width="45.7109375" style="8" bestFit="1" customWidth="1"/>
    <col min="6916" max="6916" width="4" style="8" customWidth="1"/>
    <col min="6917" max="6918" width="9.28515625" style="8" customWidth="1"/>
    <col min="6919" max="6919" width="12.42578125" style="8" customWidth="1"/>
    <col min="6920" max="7168" width="9" style="8"/>
    <col min="7169" max="7169" width="6.42578125" style="8" customWidth="1"/>
    <col min="7170" max="7170" width="14" style="8" customWidth="1"/>
    <col min="7171" max="7171" width="45.7109375" style="8" bestFit="1" customWidth="1"/>
    <col min="7172" max="7172" width="4" style="8" customWidth="1"/>
    <col min="7173" max="7174" width="9.28515625" style="8" customWidth="1"/>
    <col min="7175" max="7175" width="12.42578125" style="8" customWidth="1"/>
    <col min="7176" max="7424" width="9" style="8"/>
    <col min="7425" max="7425" width="6.42578125" style="8" customWidth="1"/>
    <col min="7426" max="7426" width="14" style="8" customWidth="1"/>
    <col min="7427" max="7427" width="45.7109375" style="8" bestFit="1" customWidth="1"/>
    <col min="7428" max="7428" width="4" style="8" customWidth="1"/>
    <col min="7429" max="7430" width="9.28515625" style="8" customWidth="1"/>
    <col min="7431" max="7431" width="12.42578125" style="8" customWidth="1"/>
    <col min="7432" max="7680" width="9" style="8"/>
    <col min="7681" max="7681" width="6.42578125" style="8" customWidth="1"/>
    <col min="7682" max="7682" width="14" style="8" customWidth="1"/>
    <col min="7683" max="7683" width="45.7109375" style="8" bestFit="1" customWidth="1"/>
    <col min="7684" max="7684" width="4" style="8" customWidth="1"/>
    <col min="7685" max="7686" width="9.28515625" style="8" customWidth="1"/>
    <col min="7687" max="7687" width="12.42578125" style="8" customWidth="1"/>
    <col min="7688" max="7936" width="9" style="8"/>
    <col min="7937" max="7937" width="6.42578125" style="8" customWidth="1"/>
    <col min="7938" max="7938" width="14" style="8" customWidth="1"/>
    <col min="7939" max="7939" width="45.7109375" style="8" bestFit="1" customWidth="1"/>
    <col min="7940" max="7940" width="4" style="8" customWidth="1"/>
    <col min="7941" max="7942" width="9.28515625" style="8" customWidth="1"/>
    <col min="7943" max="7943" width="12.42578125" style="8" customWidth="1"/>
    <col min="7944" max="8192" width="9" style="8"/>
    <col min="8193" max="8193" width="6.42578125" style="8" customWidth="1"/>
    <col min="8194" max="8194" width="14" style="8" customWidth="1"/>
    <col min="8195" max="8195" width="45.7109375" style="8" bestFit="1" customWidth="1"/>
    <col min="8196" max="8196" width="4" style="8" customWidth="1"/>
    <col min="8197" max="8198" width="9.28515625" style="8" customWidth="1"/>
    <col min="8199" max="8199" width="12.42578125" style="8" customWidth="1"/>
    <col min="8200" max="8448" width="9" style="8"/>
    <col min="8449" max="8449" width="6.42578125" style="8" customWidth="1"/>
    <col min="8450" max="8450" width="14" style="8" customWidth="1"/>
    <col min="8451" max="8451" width="45.7109375" style="8" bestFit="1" customWidth="1"/>
    <col min="8452" max="8452" width="4" style="8" customWidth="1"/>
    <col min="8453" max="8454" width="9.28515625" style="8" customWidth="1"/>
    <col min="8455" max="8455" width="12.42578125" style="8" customWidth="1"/>
    <col min="8456" max="8704" width="9" style="8"/>
    <col min="8705" max="8705" width="6.42578125" style="8" customWidth="1"/>
    <col min="8706" max="8706" width="14" style="8" customWidth="1"/>
    <col min="8707" max="8707" width="45.7109375" style="8" bestFit="1" customWidth="1"/>
    <col min="8708" max="8708" width="4" style="8" customWidth="1"/>
    <col min="8709" max="8710" width="9.28515625" style="8" customWidth="1"/>
    <col min="8711" max="8711" width="12.42578125" style="8" customWidth="1"/>
    <col min="8712" max="8960" width="9" style="8"/>
    <col min="8961" max="8961" width="6.42578125" style="8" customWidth="1"/>
    <col min="8962" max="8962" width="14" style="8" customWidth="1"/>
    <col min="8963" max="8963" width="45.7109375" style="8" bestFit="1" customWidth="1"/>
    <col min="8964" max="8964" width="4" style="8" customWidth="1"/>
    <col min="8965" max="8966" width="9.28515625" style="8" customWidth="1"/>
    <col min="8967" max="8967" width="12.42578125" style="8" customWidth="1"/>
    <col min="8968" max="9216" width="9" style="8"/>
    <col min="9217" max="9217" width="6.42578125" style="8" customWidth="1"/>
    <col min="9218" max="9218" width="14" style="8" customWidth="1"/>
    <col min="9219" max="9219" width="45.7109375" style="8" bestFit="1" customWidth="1"/>
    <col min="9220" max="9220" width="4" style="8" customWidth="1"/>
    <col min="9221" max="9222" width="9.28515625" style="8" customWidth="1"/>
    <col min="9223" max="9223" width="12.42578125" style="8" customWidth="1"/>
    <col min="9224" max="9472" width="9" style="8"/>
    <col min="9473" max="9473" width="6.42578125" style="8" customWidth="1"/>
    <col min="9474" max="9474" width="14" style="8" customWidth="1"/>
    <col min="9475" max="9475" width="45.7109375" style="8" bestFit="1" customWidth="1"/>
    <col min="9476" max="9476" width="4" style="8" customWidth="1"/>
    <col min="9477" max="9478" width="9.28515625" style="8" customWidth="1"/>
    <col min="9479" max="9479" width="12.42578125" style="8" customWidth="1"/>
    <col min="9480" max="9728" width="9" style="8"/>
    <col min="9729" max="9729" width="6.42578125" style="8" customWidth="1"/>
    <col min="9730" max="9730" width="14" style="8" customWidth="1"/>
    <col min="9731" max="9731" width="45.7109375" style="8" bestFit="1" customWidth="1"/>
    <col min="9732" max="9732" width="4" style="8" customWidth="1"/>
    <col min="9733" max="9734" width="9.28515625" style="8" customWidth="1"/>
    <col min="9735" max="9735" width="12.42578125" style="8" customWidth="1"/>
    <col min="9736" max="9984" width="9" style="8"/>
    <col min="9985" max="9985" width="6.42578125" style="8" customWidth="1"/>
    <col min="9986" max="9986" width="14" style="8" customWidth="1"/>
    <col min="9987" max="9987" width="45.7109375" style="8" bestFit="1" customWidth="1"/>
    <col min="9988" max="9988" width="4" style="8" customWidth="1"/>
    <col min="9989" max="9990" width="9.28515625" style="8" customWidth="1"/>
    <col min="9991" max="9991" width="12.42578125" style="8" customWidth="1"/>
    <col min="9992" max="10240" width="9" style="8"/>
    <col min="10241" max="10241" width="6.42578125" style="8" customWidth="1"/>
    <col min="10242" max="10242" width="14" style="8" customWidth="1"/>
    <col min="10243" max="10243" width="45.7109375" style="8" bestFit="1" customWidth="1"/>
    <col min="10244" max="10244" width="4" style="8" customWidth="1"/>
    <col min="10245" max="10246" width="9.28515625" style="8" customWidth="1"/>
    <col min="10247" max="10247" width="12.42578125" style="8" customWidth="1"/>
    <col min="10248" max="10496" width="9" style="8"/>
    <col min="10497" max="10497" width="6.42578125" style="8" customWidth="1"/>
    <col min="10498" max="10498" width="14" style="8" customWidth="1"/>
    <col min="10499" max="10499" width="45.7109375" style="8" bestFit="1" customWidth="1"/>
    <col min="10500" max="10500" width="4" style="8" customWidth="1"/>
    <col min="10501" max="10502" width="9.28515625" style="8" customWidth="1"/>
    <col min="10503" max="10503" width="12.42578125" style="8" customWidth="1"/>
    <col min="10504" max="10752" width="9" style="8"/>
    <col min="10753" max="10753" width="6.42578125" style="8" customWidth="1"/>
    <col min="10754" max="10754" width="14" style="8" customWidth="1"/>
    <col min="10755" max="10755" width="45.7109375" style="8" bestFit="1" customWidth="1"/>
    <col min="10756" max="10756" width="4" style="8" customWidth="1"/>
    <col min="10757" max="10758" width="9.28515625" style="8" customWidth="1"/>
    <col min="10759" max="10759" width="12.42578125" style="8" customWidth="1"/>
    <col min="10760" max="11008" width="9" style="8"/>
    <col min="11009" max="11009" width="6.42578125" style="8" customWidth="1"/>
    <col min="11010" max="11010" width="14" style="8" customWidth="1"/>
    <col min="11011" max="11011" width="45.7109375" style="8" bestFit="1" customWidth="1"/>
    <col min="11012" max="11012" width="4" style="8" customWidth="1"/>
    <col min="11013" max="11014" width="9.28515625" style="8" customWidth="1"/>
    <col min="11015" max="11015" width="12.42578125" style="8" customWidth="1"/>
    <col min="11016" max="11264" width="9" style="8"/>
    <col min="11265" max="11265" width="6.42578125" style="8" customWidth="1"/>
    <col min="11266" max="11266" width="14" style="8" customWidth="1"/>
    <col min="11267" max="11267" width="45.7109375" style="8" bestFit="1" customWidth="1"/>
    <col min="11268" max="11268" width="4" style="8" customWidth="1"/>
    <col min="11269" max="11270" width="9.28515625" style="8" customWidth="1"/>
    <col min="11271" max="11271" width="12.42578125" style="8" customWidth="1"/>
    <col min="11272" max="11520" width="9" style="8"/>
    <col min="11521" max="11521" width="6.42578125" style="8" customWidth="1"/>
    <col min="11522" max="11522" width="14" style="8" customWidth="1"/>
    <col min="11523" max="11523" width="45.7109375" style="8" bestFit="1" customWidth="1"/>
    <col min="11524" max="11524" width="4" style="8" customWidth="1"/>
    <col min="11525" max="11526" width="9.28515625" style="8" customWidth="1"/>
    <col min="11527" max="11527" width="12.42578125" style="8" customWidth="1"/>
    <col min="11528" max="11776" width="9" style="8"/>
    <col min="11777" max="11777" width="6.42578125" style="8" customWidth="1"/>
    <col min="11778" max="11778" width="14" style="8" customWidth="1"/>
    <col min="11779" max="11779" width="45.7109375" style="8" bestFit="1" customWidth="1"/>
    <col min="11780" max="11780" width="4" style="8" customWidth="1"/>
    <col min="11781" max="11782" width="9.28515625" style="8" customWidth="1"/>
    <col min="11783" max="11783" width="12.42578125" style="8" customWidth="1"/>
    <col min="11784" max="12032" width="9" style="8"/>
    <col min="12033" max="12033" width="6.42578125" style="8" customWidth="1"/>
    <col min="12034" max="12034" width="14" style="8" customWidth="1"/>
    <col min="12035" max="12035" width="45.7109375" style="8" bestFit="1" customWidth="1"/>
    <col min="12036" max="12036" width="4" style="8" customWidth="1"/>
    <col min="12037" max="12038" width="9.28515625" style="8" customWidth="1"/>
    <col min="12039" max="12039" width="12.42578125" style="8" customWidth="1"/>
    <col min="12040" max="12288" width="9" style="8"/>
    <col min="12289" max="12289" width="6.42578125" style="8" customWidth="1"/>
    <col min="12290" max="12290" width="14" style="8" customWidth="1"/>
    <col min="12291" max="12291" width="45.7109375" style="8" bestFit="1" customWidth="1"/>
    <col min="12292" max="12292" width="4" style="8" customWidth="1"/>
    <col min="12293" max="12294" width="9.28515625" style="8" customWidth="1"/>
    <col min="12295" max="12295" width="12.42578125" style="8" customWidth="1"/>
    <col min="12296" max="12544" width="9" style="8"/>
    <col min="12545" max="12545" width="6.42578125" style="8" customWidth="1"/>
    <col min="12546" max="12546" width="14" style="8" customWidth="1"/>
    <col min="12547" max="12547" width="45.7109375" style="8" bestFit="1" customWidth="1"/>
    <col min="12548" max="12548" width="4" style="8" customWidth="1"/>
    <col min="12549" max="12550" width="9.28515625" style="8" customWidth="1"/>
    <col min="12551" max="12551" width="12.42578125" style="8" customWidth="1"/>
    <col min="12552" max="12800" width="9" style="8"/>
    <col min="12801" max="12801" width="6.42578125" style="8" customWidth="1"/>
    <col min="12802" max="12802" width="14" style="8" customWidth="1"/>
    <col min="12803" max="12803" width="45.7109375" style="8" bestFit="1" customWidth="1"/>
    <col min="12804" max="12804" width="4" style="8" customWidth="1"/>
    <col min="12805" max="12806" width="9.28515625" style="8" customWidth="1"/>
    <col min="12807" max="12807" width="12.42578125" style="8" customWidth="1"/>
    <col min="12808" max="13056" width="9" style="8"/>
    <col min="13057" max="13057" width="6.42578125" style="8" customWidth="1"/>
    <col min="13058" max="13058" width="14" style="8" customWidth="1"/>
    <col min="13059" max="13059" width="45.7109375" style="8" bestFit="1" customWidth="1"/>
    <col min="13060" max="13060" width="4" style="8" customWidth="1"/>
    <col min="13061" max="13062" width="9.28515625" style="8" customWidth="1"/>
    <col min="13063" max="13063" width="12.42578125" style="8" customWidth="1"/>
    <col min="13064" max="13312" width="9" style="8"/>
    <col min="13313" max="13313" width="6.42578125" style="8" customWidth="1"/>
    <col min="13314" max="13314" width="14" style="8" customWidth="1"/>
    <col min="13315" max="13315" width="45.7109375" style="8" bestFit="1" customWidth="1"/>
    <col min="13316" max="13316" width="4" style="8" customWidth="1"/>
    <col min="13317" max="13318" width="9.28515625" style="8" customWidth="1"/>
    <col min="13319" max="13319" width="12.42578125" style="8" customWidth="1"/>
    <col min="13320" max="13568" width="9" style="8"/>
    <col min="13569" max="13569" width="6.42578125" style="8" customWidth="1"/>
    <col min="13570" max="13570" width="14" style="8" customWidth="1"/>
    <col min="13571" max="13571" width="45.7109375" style="8" bestFit="1" customWidth="1"/>
    <col min="13572" max="13572" width="4" style="8" customWidth="1"/>
    <col min="13573" max="13574" width="9.28515625" style="8" customWidth="1"/>
    <col min="13575" max="13575" width="12.42578125" style="8" customWidth="1"/>
    <col min="13576" max="13824" width="9" style="8"/>
    <col min="13825" max="13825" width="6.42578125" style="8" customWidth="1"/>
    <col min="13826" max="13826" width="14" style="8" customWidth="1"/>
    <col min="13827" max="13827" width="45.7109375" style="8" bestFit="1" customWidth="1"/>
    <col min="13828" max="13828" width="4" style="8" customWidth="1"/>
    <col min="13829" max="13830" width="9.28515625" style="8" customWidth="1"/>
    <col min="13831" max="13831" width="12.42578125" style="8" customWidth="1"/>
    <col min="13832" max="14080" width="9" style="8"/>
    <col min="14081" max="14081" width="6.42578125" style="8" customWidth="1"/>
    <col min="14082" max="14082" width="14" style="8" customWidth="1"/>
    <col min="14083" max="14083" width="45.7109375" style="8" bestFit="1" customWidth="1"/>
    <col min="14084" max="14084" width="4" style="8" customWidth="1"/>
    <col min="14085" max="14086" width="9.28515625" style="8" customWidth="1"/>
    <col min="14087" max="14087" width="12.42578125" style="8" customWidth="1"/>
    <col min="14088" max="14336" width="9" style="8"/>
    <col min="14337" max="14337" width="6.42578125" style="8" customWidth="1"/>
    <col min="14338" max="14338" width="14" style="8" customWidth="1"/>
    <col min="14339" max="14339" width="45.7109375" style="8" bestFit="1" customWidth="1"/>
    <col min="14340" max="14340" width="4" style="8" customWidth="1"/>
    <col min="14341" max="14342" width="9.28515625" style="8" customWidth="1"/>
    <col min="14343" max="14343" width="12.42578125" style="8" customWidth="1"/>
    <col min="14344" max="14592" width="9" style="8"/>
    <col min="14593" max="14593" width="6.42578125" style="8" customWidth="1"/>
    <col min="14594" max="14594" width="14" style="8" customWidth="1"/>
    <col min="14595" max="14595" width="45.7109375" style="8" bestFit="1" customWidth="1"/>
    <col min="14596" max="14596" width="4" style="8" customWidth="1"/>
    <col min="14597" max="14598" width="9.28515625" style="8" customWidth="1"/>
    <col min="14599" max="14599" width="12.42578125" style="8" customWidth="1"/>
    <col min="14600" max="14848" width="9" style="8"/>
    <col min="14849" max="14849" width="6.42578125" style="8" customWidth="1"/>
    <col min="14850" max="14850" width="14" style="8" customWidth="1"/>
    <col min="14851" max="14851" width="45.7109375" style="8" bestFit="1" customWidth="1"/>
    <col min="14852" max="14852" width="4" style="8" customWidth="1"/>
    <col min="14853" max="14854" width="9.28515625" style="8" customWidth="1"/>
    <col min="14855" max="14855" width="12.42578125" style="8" customWidth="1"/>
    <col min="14856" max="15104" width="9" style="8"/>
    <col min="15105" max="15105" width="6.42578125" style="8" customWidth="1"/>
    <col min="15106" max="15106" width="14" style="8" customWidth="1"/>
    <col min="15107" max="15107" width="45.7109375" style="8" bestFit="1" customWidth="1"/>
    <col min="15108" max="15108" width="4" style="8" customWidth="1"/>
    <col min="15109" max="15110" width="9.28515625" style="8" customWidth="1"/>
    <col min="15111" max="15111" width="12.42578125" style="8" customWidth="1"/>
    <col min="15112" max="15360" width="9" style="8"/>
    <col min="15361" max="15361" width="6.42578125" style="8" customWidth="1"/>
    <col min="15362" max="15362" width="14" style="8" customWidth="1"/>
    <col min="15363" max="15363" width="45.7109375" style="8" bestFit="1" customWidth="1"/>
    <col min="15364" max="15364" width="4" style="8" customWidth="1"/>
    <col min="15365" max="15366" width="9.28515625" style="8" customWidth="1"/>
    <col min="15367" max="15367" width="12.42578125" style="8" customWidth="1"/>
    <col min="15368" max="15616" width="9" style="8"/>
    <col min="15617" max="15617" width="6.42578125" style="8" customWidth="1"/>
    <col min="15618" max="15618" width="14" style="8" customWidth="1"/>
    <col min="15619" max="15619" width="45.7109375" style="8" bestFit="1" customWidth="1"/>
    <col min="15620" max="15620" width="4" style="8" customWidth="1"/>
    <col min="15621" max="15622" width="9.28515625" style="8" customWidth="1"/>
    <col min="15623" max="15623" width="12.42578125" style="8" customWidth="1"/>
    <col min="15624" max="15872" width="9" style="8"/>
    <col min="15873" max="15873" width="6.42578125" style="8" customWidth="1"/>
    <col min="15874" max="15874" width="14" style="8" customWidth="1"/>
    <col min="15875" max="15875" width="45.7109375" style="8" bestFit="1" customWidth="1"/>
    <col min="15876" max="15876" width="4" style="8" customWidth="1"/>
    <col min="15877" max="15878" width="9.28515625" style="8" customWidth="1"/>
    <col min="15879" max="15879" width="12.42578125" style="8" customWidth="1"/>
    <col min="15880" max="16128" width="9" style="8"/>
    <col min="16129" max="16129" width="6.42578125" style="8" customWidth="1"/>
    <col min="16130" max="16130" width="14" style="8" customWidth="1"/>
    <col min="16131" max="16131" width="45.7109375" style="8" bestFit="1" customWidth="1"/>
    <col min="16132" max="16132" width="4" style="8" customWidth="1"/>
    <col min="16133" max="16134" width="9.28515625" style="8" customWidth="1"/>
    <col min="16135" max="16135" width="12.42578125" style="8" customWidth="1"/>
    <col min="16136" max="16384" width="9" style="8"/>
  </cols>
  <sheetData>
    <row r="1" spans="1:7" ht="18">
      <c r="A1" s="238" t="s">
        <v>0</v>
      </c>
      <c r="B1" s="238"/>
      <c r="C1" s="238"/>
      <c r="D1" s="238"/>
      <c r="E1" s="238"/>
      <c r="F1" s="238"/>
      <c r="G1" s="238"/>
    </row>
    <row r="2" spans="1:7" ht="12.75" customHeight="1">
      <c r="A2" s="170" t="s">
        <v>148</v>
      </c>
      <c r="B2" s="171"/>
      <c r="C2" s="171"/>
      <c r="D2" s="171"/>
      <c r="E2" s="171"/>
      <c r="F2" s="171"/>
      <c r="G2" s="171"/>
    </row>
    <row r="3" spans="1:7" ht="12.75" customHeight="1">
      <c r="A3" s="172" t="s">
        <v>88</v>
      </c>
      <c r="B3" s="173"/>
      <c r="C3" s="173"/>
      <c r="D3" s="171"/>
      <c r="E3" s="171"/>
      <c r="F3" s="171"/>
      <c r="G3" s="171"/>
    </row>
    <row r="4" spans="1:7">
      <c r="A4" s="174"/>
      <c r="B4" s="175"/>
      <c r="C4" s="175"/>
      <c r="D4" s="175"/>
      <c r="E4" s="176"/>
      <c r="F4" s="176"/>
      <c r="G4" s="176"/>
    </row>
    <row r="5" spans="1:7" ht="12.75" customHeight="1">
      <c r="A5" s="171" t="s">
        <v>159</v>
      </c>
      <c r="B5" s="171"/>
      <c r="C5" s="171"/>
      <c r="D5" s="171"/>
      <c r="E5" s="171"/>
      <c r="F5" s="171"/>
      <c r="G5" s="171"/>
    </row>
    <row r="6" spans="1:7" ht="13.5" customHeight="1">
      <c r="A6" s="168" t="s">
        <v>1</v>
      </c>
      <c r="B6" s="168"/>
      <c r="C6" s="168"/>
      <c r="D6" s="166"/>
      <c r="E6" s="239" t="s">
        <v>147</v>
      </c>
      <c r="F6" s="240"/>
      <c r="G6" s="240"/>
    </row>
    <row r="7" spans="1:7" ht="13.5" customHeight="1">
      <c r="A7" s="171" t="s">
        <v>164</v>
      </c>
      <c r="B7" s="175"/>
      <c r="C7" s="175"/>
      <c r="D7" s="167"/>
      <c r="E7" s="239" t="s">
        <v>170</v>
      </c>
      <c r="F7" s="241"/>
      <c r="G7" s="241"/>
    </row>
    <row r="8" spans="1:7" ht="6" customHeight="1">
      <c r="A8" s="169"/>
      <c r="B8" s="169"/>
      <c r="C8" s="169"/>
      <c r="D8" s="169"/>
      <c r="E8" s="169"/>
      <c r="F8" s="169"/>
      <c r="G8" s="169"/>
    </row>
    <row r="9" spans="1:7" ht="22.5">
      <c r="A9" s="177" t="s">
        <v>2</v>
      </c>
      <c r="B9" s="177" t="s">
        <v>3</v>
      </c>
      <c r="C9" s="177" t="s">
        <v>4</v>
      </c>
      <c r="D9" s="177" t="s">
        <v>5</v>
      </c>
      <c r="E9" s="177" t="s">
        <v>6</v>
      </c>
      <c r="F9" s="177" t="s">
        <v>7</v>
      </c>
      <c r="G9" s="177" t="s">
        <v>8</v>
      </c>
    </row>
    <row r="10" spans="1:7" hidden="1">
      <c r="A10" s="177" t="s">
        <v>9</v>
      </c>
      <c r="B10" s="177" t="s">
        <v>10</v>
      </c>
      <c r="C10" s="177" t="s">
        <v>11</v>
      </c>
      <c r="D10" s="177" t="s">
        <v>12</v>
      </c>
      <c r="E10" s="177" t="s">
        <v>13</v>
      </c>
      <c r="F10" s="177" t="s">
        <v>14</v>
      </c>
      <c r="G10" s="177" t="s">
        <v>15</v>
      </c>
    </row>
    <row r="11" spans="1:7" ht="4.5" customHeight="1">
      <c r="A11" s="178"/>
      <c r="B11" s="178"/>
      <c r="C11" s="178"/>
      <c r="D11" s="178"/>
      <c r="E11" s="178"/>
      <c r="F11" s="178"/>
      <c r="G11" s="178"/>
    </row>
    <row r="12" spans="1:7">
      <c r="A12" s="179"/>
      <c r="B12" s="180" t="s">
        <v>16</v>
      </c>
      <c r="C12" s="180" t="s">
        <v>17</v>
      </c>
      <c r="D12" s="180"/>
      <c r="E12" s="181"/>
      <c r="F12" s="181"/>
      <c r="G12" s="181">
        <f>G13+G43+G53</f>
        <v>0</v>
      </c>
    </row>
    <row r="13" spans="1:7">
      <c r="A13" s="182"/>
      <c r="B13" s="183" t="s">
        <v>13</v>
      </c>
      <c r="C13" s="183" t="s">
        <v>89</v>
      </c>
      <c r="D13" s="183"/>
      <c r="E13" s="184"/>
      <c r="F13" s="184"/>
      <c r="G13" s="184">
        <f>G14+G21+G26+G31+G35+G39+G42</f>
        <v>0</v>
      </c>
    </row>
    <row r="14" spans="1:7" ht="22.5">
      <c r="A14" s="185">
        <v>1</v>
      </c>
      <c r="B14" s="186"/>
      <c r="C14" s="186" t="s">
        <v>93</v>
      </c>
      <c r="D14" s="186" t="s">
        <v>90</v>
      </c>
      <c r="E14" s="187">
        <f>E17</f>
        <v>47</v>
      </c>
      <c r="F14" s="31"/>
      <c r="G14" s="187">
        <f>E14*F14</f>
        <v>0</v>
      </c>
    </row>
    <row r="15" spans="1:7">
      <c r="A15" s="188"/>
      <c r="B15" s="189"/>
      <c r="C15" s="189" t="s">
        <v>94</v>
      </c>
      <c r="D15" s="189"/>
      <c r="E15" s="190">
        <v>35</v>
      </c>
      <c r="F15" s="27"/>
      <c r="G15" s="203"/>
    </row>
    <row r="16" spans="1:7">
      <c r="A16" s="191"/>
      <c r="B16" s="192"/>
      <c r="C16" s="189" t="s">
        <v>95</v>
      </c>
      <c r="D16" s="192"/>
      <c r="E16" s="193">
        <v>12</v>
      </c>
      <c r="F16" s="28"/>
      <c r="G16" s="193"/>
    </row>
    <row r="17" spans="1:7" ht="13.5" customHeight="1">
      <c r="A17" s="194"/>
      <c r="B17" s="195"/>
      <c r="C17" s="195" t="s">
        <v>23</v>
      </c>
      <c r="D17" s="195"/>
      <c r="E17" s="196">
        <f>E15+E16</f>
        <v>47</v>
      </c>
      <c r="F17" s="29"/>
      <c r="G17" s="196"/>
    </row>
    <row r="18" spans="1:7">
      <c r="A18" s="185">
        <v>2</v>
      </c>
      <c r="B18" s="186"/>
      <c r="C18" s="186" t="s">
        <v>111</v>
      </c>
      <c r="D18" s="186" t="s">
        <v>90</v>
      </c>
      <c r="E18" s="187">
        <f>E20</f>
        <v>67</v>
      </c>
      <c r="F18" s="31"/>
      <c r="G18" s="187">
        <f>E18*F18</f>
        <v>0</v>
      </c>
    </row>
    <row r="19" spans="1:7">
      <c r="A19" s="188"/>
      <c r="B19" s="189"/>
      <c r="C19" s="189" t="s">
        <v>167</v>
      </c>
      <c r="D19" s="189"/>
      <c r="E19" s="190">
        <v>67</v>
      </c>
      <c r="F19" s="27"/>
      <c r="G19" s="203"/>
    </row>
    <row r="20" spans="1:7" ht="13.5" customHeight="1">
      <c r="A20" s="194"/>
      <c r="B20" s="195"/>
      <c r="C20" s="195" t="s">
        <v>23</v>
      </c>
      <c r="D20" s="195"/>
      <c r="E20" s="196">
        <f>E19</f>
        <v>67</v>
      </c>
      <c r="F20" s="29"/>
      <c r="G20" s="196"/>
    </row>
    <row r="21" spans="1:7">
      <c r="A21" s="185">
        <v>3</v>
      </c>
      <c r="B21" s="186"/>
      <c r="C21" s="186" t="s">
        <v>96</v>
      </c>
      <c r="D21" s="186" t="s">
        <v>90</v>
      </c>
      <c r="E21" s="187">
        <f>E25</f>
        <v>444.5</v>
      </c>
      <c r="F21" s="31"/>
      <c r="G21" s="187">
        <f>E21*F21</f>
        <v>0</v>
      </c>
    </row>
    <row r="22" spans="1:7">
      <c r="A22" s="188"/>
      <c r="B22" s="189"/>
      <c r="C22" s="189" t="s">
        <v>97</v>
      </c>
      <c r="D22" s="189"/>
      <c r="E22" s="193">
        <v>292</v>
      </c>
      <c r="F22" s="27"/>
      <c r="G22" s="203"/>
    </row>
    <row r="23" spans="1:7" ht="13.5" customHeight="1">
      <c r="A23" s="191"/>
      <c r="B23" s="192"/>
      <c r="C23" s="189" t="s">
        <v>98</v>
      </c>
      <c r="D23" s="192"/>
      <c r="E23" s="193">
        <v>117</v>
      </c>
      <c r="F23" s="28"/>
      <c r="G23" s="193"/>
    </row>
    <row r="24" spans="1:7">
      <c r="A24" s="191"/>
      <c r="B24" s="192"/>
      <c r="C24" s="189" t="s">
        <v>99</v>
      </c>
      <c r="D24" s="192"/>
      <c r="E24" s="193">
        <v>35.5</v>
      </c>
      <c r="F24" s="28"/>
      <c r="G24" s="193"/>
    </row>
    <row r="25" spans="1:7" ht="13.5" customHeight="1">
      <c r="A25" s="194"/>
      <c r="B25" s="195"/>
      <c r="C25" s="195" t="s">
        <v>23</v>
      </c>
      <c r="D25" s="195"/>
      <c r="E25" s="196">
        <f>E22+E23+E24</f>
        <v>444.5</v>
      </c>
      <c r="F25" s="29"/>
      <c r="G25" s="196"/>
    </row>
    <row r="26" spans="1:7">
      <c r="A26" s="185">
        <v>4</v>
      </c>
      <c r="B26" s="186"/>
      <c r="C26" s="186" t="s">
        <v>100</v>
      </c>
      <c r="D26" s="186" t="s">
        <v>90</v>
      </c>
      <c r="E26" s="187">
        <f>E30</f>
        <v>444.5</v>
      </c>
      <c r="F26" s="31"/>
      <c r="G26" s="187">
        <f>E26*F26</f>
        <v>0</v>
      </c>
    </row>
    <row r="27" spans="1:7">
      <c r="A27" s="188"/>
      <c r="B27" s="189"/>
      <c r="C27" s="189" t="s">
        <v>97</v>
      </c>
      <c r="D27" s="189"/>
      <c r="E27" s="193">
        <v>292</v>
      </c>
      <c r="F27" s="27"/>
      <c r="G27" s="203"/>
    </row>
    <row r="28" spans="1:7" ht="13.5" customHeight="1">
      <c r="A28" s="191"/>
      <c r="B28" s="192"/>
      <c r="C28" s="189" t="s">
        <v>98</v>
      </c>
      <c r="D28" s="192"/>
      <c r="E28" s="193">
        <v>117</v>
      </c>
      <c r="F28" s="28"/>
      <c r="G28" s="193"/>
    </row>
    <row r="29" spans="1:7">
      <c r="A29" s="191"/>
      <c r="B29" s="192"/>
      <c r="C29" s="189" t="s">
        <v>99</v>
      </c>
      <c r="D29" s="192"/>
      <c r="E29" s="193">
        <v>35.5</v>
      </c>
      <c r="F29" s="28"/>
      <c r="G29" s="193"/>
    </row>
    <row r="30" spans="1:7" ht="13.5" customHeight="1">
      <c r="A30" s="194"/>
      <c r="B30" s="195"/>
      <c r="C30" s="195" t="s">
        <v>23</v>
      </c>
      <c r="D30" s="195"/>
      <c r="E30" s="196">
        <f>E27+E28+E29</f>
        <v>444.5</v>
      </c>
      <c r="F30" s="29"/>
      <c r="G30" s="196"/>
    </row>
    <row r="31" spans="1:7" ht="22.5">
      <c r="A31" s="185">
        <v>5</v>
      </c>
      <c r="B31" s="186"/>
      <c r="C31" s="186" t="s">
        <v>172</v>
      </c>
      <c r="D31" s="186" t="s">
        <v>90</v>
      </c>
      <c r="E31" s="187">
        <f>E34</f>
        <v>327</v>
      </c>
      <c r="F31" s="31"/>
      <c r="G31" s="187">
        <f>E31*F31</f>
        <v>0</v>
      </c>
    </row>
    <row r="32" spans="1:7">
      <c r="A32" s="188"/>
      <c r="B32" s="189"/>
      <c r="C32" s="189" t="s">
        <v>97</v>
      </c>
      <c r="D32" s="189"/>
      <c r="E32" s="193">
        <v>292</v>
      </c>
      <c r="F32" s="27"/>
      <c r="G32" s="203"/>
    </row>
    <row r="33" spans="1:7" ht="13.5" customHeight="1">
      <c r="A33" s="191"/>
      <c r="B33" s="192"/>
      <c r="C33" s="189" t="s">
        <v>94</v>
      </c>
      <c r="D33" s="192"/>
      <c r="E33" s="193">
        <v>35</v>
      </c>
      <c r="F33" s="28"/>
      <c r="G33" s="193"/>
    </row>
    <row r="34" spans="1:7" ht="13.5" customHeight="1">
      <c r="A34" s="194"/>
      <c r="B34" s="195"/>
      <c r="C34" s="195" t="s">
        <v>23</v>
      </c>
      <c r="D34" s="195"/>
      <c r="E34" s="196">
        <f>E32+E33</f>
        <v>327</v>
      </c>
      <c r="F34" s="29"/>
      <c r="G34" s="196"/>
    </row>
    <row r="35" spans="1:7" ht="22.5">
      <c r="A35" s="185">
        <v>6</v>
      </c>
      <c r="B35" s="186"/>
      <c r="C35" s="186" t="s">
        <v>173</v>
      </c>
      <c r="D35" s="186" t="s">
        <v>90</v>
      </c>
      <c r="E35" s="187">
        <f>E38</f>
        <v>129</v>
      </c>
      <c r="F35" s="31"/>
      <c r="G35" s="187">
        <f>E35*F35</f>
        <v>0</v>
      </c>
    </row>
    <row r="36" spans="1:7">
      <c r="A36" s="188"/>
      <c r="B36" s="189"/>
      <c r="C36" s="189" t="s">
        <v>98</v>
      </c>
      <c r="D36" s="189"/>
      <c r="E36" s="193">
        <v>117</v>
      </c>
      <c r="F36" s="27"/>
      <c r="G36" s="203"/>
    </row>
    <row r="37" spans="1:7" ht="13.5" customHeight="1">
      <c r="A37" s="191"/>
      <c r="B37" s="192"/>
      <c r="C37" s="189" t="s">
        <v>95</v>
      </c>
      <c r="D37" s="192"/>
      <c r="E37" s="193">
        <v>12</v>
      </c>
      <c r="F37" s="28"/>
      <c r="G37" s="193"/>
    </row>
    <row r="38" spans="1:7" ht="13.5" customHeight="1">
      <c r="A38" s="194"/>
      <c r="B38" s="195"/>
      <c r="C38" s="195" t="s">
        <v>23</v>
      </c>
      <c r="D38" s="195"/>
      <c r="E38" s="196">
        <f>E36+E37</f>
        <v>129</v>
      </c>
      <c r="F38" s="29"/>
      <c r="G38" s="196"/>
    </row>
    <row r="39" spans="1:7" ht="22.5">
      <c r="A39" s="185">
        <v>7</v>
      </c>
      <c r="B39" s="186"/>
      <c r="C39" s="186" t="s">
        <v>174</v>
      </c>
      <c r="D39" s="186" t="s">
        <v>90</v>
      </c>
      <c r="E39" s="187">
        <f>E41</f>
        <v>35.5</v>
      </c>
      <c r="F39" s="31"/>
      <c r="G39" s="187">
        <f>E39*F39</f>
        <v>0</v>
      </c>
    </row>
    <row r="40" spans="1:7">
      <c r="A40" s="191"/>
      <c r="B40" s="192"/>
      <c r="C40" s="189" t="s">
        <v>99</v>
      </c>
      <c r="D40" s="192"/>
      <c r="E40" s="193">
        <v>35.5</v>
      </c>
      <c r="F40" s="28"/>
      <c r="G40" s="193"/>
    </row>
    <row r="41" spans="1:7" ht="13.5" customHeight="1">
      <c r="A41" s="194"/>
      <c r="B41" s="195"/>
      <c r="C41" s="195" t="s">
        <v>23</v>
      </c>
      <c r="D41" s="195"/>
      <c r="E41" s="196">
        <f>E40</f>
        <v>35.5</v>
      </c>
      <c r="F41" s="29"/>
      <c r="G41" s="196"/>
    </row>
    <row r="42" spans="1:7">
      <c r="A42" s="185">
        <v>8</v>
      </c>
      <c r="B42" s="186"/>
      <c r="C42" s="186" t="s">
        <v>101</v>
      </c>
      <c r="D42" s="186" t="s">
        <v>92</v>
      </c>
      <c r="E42" s="187">
        <f>E44</f>
        <v>1</v>
      </c>
      <c r="F42" s="31"/>
      <c r="G42" s="187"/>
    </row>
    <row r="43" spans="1:7">
      <c r="A43" s="182"/>
      <c r="B43" s="183" t="s">
        <v>91</v>
      </c>
      <c r="C43" s="183" t="s">
        <v>140</v>
      </c>
      <c r="D43" s="183"/>
      <c r="E43" s="184"/>
      <c r="F43" s="30"/>
      <c r="G43" s="184">
        <f>G44+G45+G46+G47+G48+G49+G50+G51+G52</f>
        <v>0</v>
      </c>
    </row>
    <row r="44" spans="1:7" ht="33.75">
      <c r="A44" s="185">
        <v>9</v>
      </c>
      <c r="B44" s="186"/>
      <c r="C44" s="186" t="s">
        <v>102</v>
      </c>
      <c r="D44" s="186" t="s">
        <v>92</v>
      </c>
      <c r="E44" s="187">
        <v>1</v>
      </c>
      <c r="F44" s="31"/>
      <c r="G44" s="187">
        <f t="shared" ref="G44:G52" si="0">E44*F44</f>
        <v>0</v>
      </c>
    </row>
    <row r="45" spans="1:7" ht="22.5">
      <c r="A45" s="185">
        <v>10</v>
      </c>
      <c r="B45" s="186"/>
      <c r="C45" s="186" t="s">
        <v>103</v>
      </c>
      <c r="D45" s="186" t="s">
        <v>92</v>
      </c>
      <c r="E45" s="187">
        <v>1</v>
      </c>
      <c r="F45" s="31"/>
      <c r="G45" s="187">
        <f t="shared" si="0"/>
        <v>0</v>
      </c>
    </row>
    <row r="46" spans="1:7">
      <c r="A46" s="185">
        <v>11</v>
      </c>
      <c r="B46" s="186"/>
      <c r="C46" s="186" t="s">
        <v>104</v>
      </c>
      <c r="D46" s="186" t="s">
        <v>92</v>
      </c>
      <c r="E46" s="187">
        <v>1</v>
      </c>
      <c r="F46" s="31"/>
      <c r="G46" s="187">
        <f t="shared" si="0"/>
        <v>0</v>
      </c>
    </row>
    <row r="47" spans="1:7" ht="22.5">
      <c r="A47" s="185">
        <v>12</v>
      </c>
      <c r="B47" s="186"/>
      <c r="C47" s="186" t="s">
        <v>105</v>
      </c>
      <c r="D47" s="186" t="s">
        <v>92</v>
      </c>
      <c r="E47" s="187">
        <v>1</v>
      </c>
      <c r="F47" s="31"/>
      <c r="G47" s="187">
        <f t="shared" si="0"/>
        <v>0</v>
      </c>
    </row>
    <row r="48" spans="1:7">
      <c r="A48" s="185">
        <v>13</v>
      </c>
      <c r="B48" s="186"/>
      <c r="C48" s="186" t="s">
        <v>106</v>
      </c>
      <c r="D48" s="186" t="s">
        <v>92</v>
      </c>
      <c r="E48" s="187">
        <v>1</v>
      </c>
      <c r="F48" s="31"/>
      <c r="G48" s="187">
        <f t="shared" si="0"/>
        <v>0</v>
      </c>
    </row>
    <row r="49" spans="1:7" ht="33.75">
      <c r="A49" s="185">
        <v>14</v>
      </c>
      <c r="B49" s="186"/>
      <c r="C49" s="186" t="s">
        <v>107</v>
      </c>
      <c r="D49" s="186" t="s">
        <v>92</v>
      </c>
      <c r="E49" s="187">
        <v>1</v>
      </c>
      <c r="F49" s="31"/>
      <c r="G49" s="187">
        <f t="shared" si="0"/>
        <v>0</v>
      </c>
    </row>
    <row r="50" spans="1:7" ht="22.5">
      <c r="A50" s="185">
        <v>15</v>
      </c>
      <c r="B50" s="186"/>
      <c r="C50" s="186" t="s">
        <v>108</v>
      </c>
      <c r="D50" s="186" t="s">
        <v>92</v>
      </c>
      <c r="E50" s="187">
        <v>1</v>
      </c>
      <c r="F50" s="31"/>
      <c r="G50" s="187">
        <f t="shared" si="0"/>
        <v>0</v>
      </c>
    </row>
    <row r="51" spans="1:7" ht="22.5">
      <c r="A51" s="185">
        <v>16</v>
      </c>
      <c r="B51" s="186"/>
      <c r="C51" s="186" t="s">
        <v>109</v>
      </c>
      <c r="D51" s="186" t="s">
        <v>92</v>
      </c>
      <c r="E51" s="187">
        <v>1</v>
      </c>
      <c r="F51" s="31"/>
      <c r="G51" s="187">
        <f t="shared" si="0"/>
        <v>0</v>
      </c>
    </row>
    <row r="52" spans="1:7">
      <c r="A52" s="185">
        <v>17</v>
      </c>
      <c r="B52" s="186"/>
      <c r="C52" s="186" t="s">
        <v>110</v>
      </c>
      <c r="D52" s="186" t="s">
        <v>92</v>
      </c>
      <c r="E52" s="187">
        <v>1</v>
      </c>
      <c r="F52" s="31"/>
      <c r="G52" s="187">
        <f t="shared" si="0"/>
        <v>0</v>
      </c>
    </row>
    <row r="53" spans="1:7">
      <c r="A53" s="182"/>
      <c r="B53" s="183">
        <v>10</v>
      </c>
      <c r="C53" s="183" t="s">
        <v>153</v>
      </c>
      <c r="D53" s="183"/>
      <c r="E53" s="184"/>
      <c r="F53" s="30"/>
      <c r="G53" s="184">
        <f>G54</f>
        <v>0</v>
      </c>
    </row>
    <row r="54" spans="1:7">
      <c r="A54" s="185">
        <v>18</v>
      </c>
      <c r="B54" s="186"/>
      <c r="C54" s="186" t="s">
        <v>168</v>
      </c>
      <c r="D54" s="186" t="s">
        <v>92</v>
      </c>
      <c r="E54" s="187">
        <v>1</v>
      </c>
      <c r="F54" s="31"/>
      <c r="G54" s="187">
        <f t="shared" ref="G54" si="1">E54*F54</f>
        <v>0</v>
      </c>
    </row>
    <row r="55" spans="1:7">
      <c r="A55" s="197"/>
      <c r="B55" s="198"/>
      <c r="C55" s="198"/>
      <c r="D55" s="198"/>
      <c r="E55" s="199"/>
      <c r="F55" s="26"/>
      <c r="G55" s="199"/>
    </row>
    <row r="56" spans="1:7" ht="28.5" customHeight="1">
      <c r="A56" s="200"/>
      <c r="B56" s="201"/>
      <c r="C56" s="201" t="s">
        <v>72</v>
      </c>
      <c r="D56" s="201"/>
      <c r="E56" s="202"/>
      <c r="F56" s="7"/>
      <c r="G56" s="202">
        <f>G12</f>
        <v>0</v>
      </c>
    </row>
  </sheetData>
  <sheetProtection password="E041" sheet="1" objects="1" scenarios="1" formatCells="0" formatColumns="0" formatRows="0" insertColumns="0" insertRows="0" insertHyperlinks="0" deleteColumns="0" deleteRows="0" selectLockedCells="1" sort="0" autoFilter="0" pivotTables="0"/>
  <mergeCells count="3">
    <mergeCell ref="A1:G1"/>
    <mergeCell ref="E6:G6"/>
    <mergeCell ref="E7:G7"/>
  </mergeCells>
  <pageMargins left="0.7" right="0.7" top="0.78740157499999996" bottom="0.78740157499999996" header="0.3" footer="0.3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topLeftCell="A34" workbookViewId="0">
      <selection activeCell="F43" sqref="F43"/>
    </sheetView>
  </sheetViews>
  <sheetFormatPr defaultRowHeight="15"/>
  <cols>
    <col min="1" max="1" width="4" customWidth="1"/>
    <col min="2" max="2" width="14.42578125" customWidth="1"/>
    <col min="3" max="3" width="51.140625" customWidth="1"/>
    <col min="4" max="4" width="6.5703125" customWidth="1"/>
    <col min="7" max="7" width="12.42578125" customWidth="1"/>
  </cols>
  <sheetData>
    <row r="1" spans="1:7" ht="18">
      <c r="A1" s="238" t="s">
        <v>0</v>
      </c>
      <c r="B1" s="238"/>
      <c r="C1" s="238"/>
      <c r="D1" s="238"/>
      <c r="E1" s="238"/>
      <c r="F1" s="238"/>
      <c r="G1" s="238"/>
    </row>
    <row r="2" spans="1:7">
      <c r="A2" s="170" t="s">
        <v>148</v>
      </c>
      <c r="B2" s="171"/>
      <c r="C2" s="171"/>
      <c r="D2" s="171"/>
      <c r="E2" s="171"/>
      <c r="F2" s="171"/>
      <c r="G2" s="171"/>
    </row>
    <row r="3" spans="1:7">
      <c r="A3" s="172" t="s">
        <v>150</v>
      </c>
      <c r="B3" s="173"/>
      <c r="C3" s="173"/>
      <c r="D3" s="171"/>
      <c r="E3" s="171"/>
      <c r="F3" s="171"/>
      <c r="G3" s="171"/>
    </row>
    <row r="4" spans="1:7">
      <c r="A4" s="174"/>
      <c r="B4" s="175"/>
      <c r="C4" s="175"/>
      <c r="D4" s="175"/>
      <c r="E4" s="176"/>
      <c r="F4" s="176"/>
      <c r="G4" s="176"/>
    </row>
    <row r="5" spans="1:7">
      <c r="A5" s="171" t="s">
        <v>160</v>
      </c>
      <c r="B5" s="171"/>
      <c r="C5" s="171"/>
      <c r="D5" s="171"/>
      <c r="E5" s="171"/>
      <c r="F5" s="171"/>
      <c r="G5" s="171"/>
    </row>
    <row r="6" spans="1:7">
      <c r="A6" s="168" t="s">
        <v>1</v>
      </c>
      <c r="B6" s="168"/>
      <c r="C6" s="168"/>
      <c r="D6" s="166"/>
      <c r="E6" s="239" t="s">
        <v>149</v>
      </c>
      <c r="F6" s="240"/>
      <c r="G6" s="240"/>
    </row>
    <row r="7" spans="1:7">
      <c r="A7" s="171" t="s">
        <v>164</v>
      </c>
      <c r="B7" s="175"/>
      <c r="C7" s="175"/>
      <c r="D7" s="175"/>
      <c r="E7" s="239" t="s">
        <v>170</v>
      </c>
      <c r="F7" s="241"/>
      <c r="G7" s="241"/>
    </row>
    <row r="8" spans="1:7" ht="5.25" customHeight="1">
      <c r="A8" s="169"/>
      <c r="B8" s="169"/>
      <c r="C8" s="169"/>
      <c r="D8" s="169"/>
      <c r="E8" s="169"/>
      <c r="F8" s="169"/>
      <c r="G8" s="178"/>
    </row>
    <row r="9" spans="1:7" ht="22.5">
      <c r="A9" s="177" t="s">
        <v>2</v>
      </c>
      <c r="B9" s="177" t="s">
        <v>3</v>
      </c>
      <c r="C9" s="177" t="s">
        <v>4</v>
      </c>
      <c r="D9" s="177" t="s">
        <v>5</v>
      </c>
      <c r="E9" s="177" t="s">
        <v>6</v>
      </c>
      <c r="F9" s="177" t="s">
        <v>7</v>
      </c>
      <c r="G9" s="177" t="s">
        <v>8</v>
      </c>
    </row>
    <row r="10" spans="1:7">
      <c r="A10" s="177" t="s">
        <v>9</v>
      </c>
      <c r="B10" s="177" t="s">
        <v>10</v>
      </c>
      <c r="C10" s="177" t="s">
        <v>11</v>
      </c>
      <c r="D10" s="177" t="s">
        <v>12</v>
      </c>
      <c r="E10" s="177" t="s">
        <v>13</v>
      </c>
      <c r="F10" s="177" t="s">
        <v>14</v>
      </c>
      <c r="G10" s="177" t="s">
        <v>15</v>
      </c>
    </row>
    <row r="11" spans="1:7">
      <c r="A11" s="178"/>
      <c r="B11" s="178"/>
      <c r="C11" s="178"/>
      <c r="D11" s="178"/>
      <c r="E11" s="178"/>
      <c r="F11" s="169"/>
      <c r="G11" s="178"/>
    </row>
    <row r="12" spans="1:7">
      <c r="A12" s="179"/>
      <c r="B12" s="180" t="s">
        <v>16</v>
      </c>
      <c r="C12" s="180" t="s">
        <v>17</v>
      </c>
      <c r="D12" s="180"/>
      <c r="E12" s="181"/>
      <c r="F12" s="1"/>
      <c r="G12" s="181">
        <f>G13+G26</f>
        <v>0</v>
      </c>
    </row>
    <row r="13" spans="1:7">
      <c r="A13" s="182"/>
      <c r="B13" s="183" t="s">
        <v>9</v>
      </c>
      <c r="C13" s="183" t="s">
        <v>18</v>
      </c>
      <c r="D13" s="183"/>
      <c r="E13" s="184"/>
      <c r="F13" s="2"/>
      <c r="G13" s="184">
        <f>G14+G18+G19+G20+G21+G22+G23</f>
        <v>0</v>
      </c>
    </row>
    <row r="14" spans="1:7">
      <c r="A14" s="185">
        <v>1</v>
      </c>
      <c r="B14" s="186" t="s">
        <v>19</v>
      </c>
      <c r="C14" s="186" t="s">
        <v>20</v>
      </c>
      <c r="D14" s="186" t="s">
        <v>21</v>
      </c>
      <c r="E14" s="187">
        <v>0.54</v>
      </c>
      <c r="F14" s="31"/>
      <c r="G14" s="187">
        <f>E14*F14</f>
        <v>0</v>
      </c>
    </row>
    <row r="15" spans="1:7">
      <c r="A15" s="188"/>
      <c r="B15" s="189"/>
      <c r="C15" s="189" t="s">
        <v>22</v>
      </c>
      <c r="D15" s="189"/>
      <c r="E15" s="203"/>
      <c r="F15" s="3"/>
      <c r="G15" s="203"/>
    </row>
    <row r="16" spans="1:7">
      <c r="A16" s="191"/>
      <c r="B16" s="192"/>
      <c r="C16" s="192" t="s">
        <v>73</v>
      </c>
      <c r="D16" s="192"/>
      <c r="E16" s="193">
        <v>0.54</v>
      </c>
      <c r="F16" s="4"/>
      <c r="G16" s="193"/>
    </row>
    <row r="17" spans="1:7">
      <c r="A17" s="194"/>
      <c r="B17" s="195"/>
      <c r="C17" s="195" t="s">
        <v>23</v>
      </c>
      <c r="D17" s="195"/>
      <c r="E17" s="196">
        <v>0.54</v>
      </c>
      <c r="F17" s="5"/>
      <c r="G17" s="196"/>
    </row>
    <row r="18" spans="1:7">
      <c r="A18" s="185">
        <v>2</v>
      </c>
      <c r="B18" s="186" t="s">
        <v>24</v>
      </c>
      <c r="C18" s="186" t="s">
        <v>25</v>
      </c>
      <c r="D18" s="186" t="s">
        <v>21</v>
      </c>
      <c r="E18" s="187">
        <v>0.54</v>
      </c>
      <c r="F18" s="31"/>
      <c r="G18" s="187">
        <f t="shared" ref="G18:G23" si="0">E18*F18</f>
        <v>0</v>
      </c>
    </row>
    <row r="19" spans="1:7">
      <c r="A19" s="185">
        <v>3</v>
      </c>
      <c r="B19" s="186" t="s">
        <v>26</v>
      </c>
      <c r="C19" s="186" t="s">
        <v>27</v>
      </c>
      <c r="D19" s="186" t="s">
        <v>21</v>
      </c>
      <c r="E19" s="187">
        <v>0.54</v>
      </c>
      <c r="F19" s="31"/>
      <c r="G19" s="187">
        <f t="shared" si="0"/>
        <v>0</v>
      </c>
    </row>
    <row r="20" spans="1:7">
      <c r="A20" s="185">
        <v>4</v>
      </c>
      <c r="B20" s="186" t="s">
        <v>28</v>
      </c>
      <c r="C20" s="186" t="s">
        <v>29</v>
      </c>
      <c r="D20" s="186" t="s">
        <v>21</v>
      </c>
      <c r="E20" s="187">
        <v>0.54</v>
      </c>
      <c r="F20" s="31"/>
      <c r="G20" s="187">
        <f t="shared" si="0"/>
        <v>0</v>
      </c>
    </row>
    <row r="21" spans="1:7">
      <c r="A21" s="185">
        <v>5</v>
      </c>
      <c r="B21" s="186" t="s">
        <v>30</v>
      </c>
      <c r="C21" s="186" t="s">
        <v>31</v>
      </c>
      <c r="D21" s="186" t="s">
        <v>21</v>
      </c>
      <c r="E21" s="187">
        <v>0.54</v>
      </c>
      <c r="F21" s="31"/>
      <c r="G21" s="187">
        <f t="shared" si="0"/>
        <v>0</v>
      </c>
    </row>
    <row r="22" spans="1:7">
      <c r="A22" s="185">
        <v>6</v>
      </c>
      <c r="B22" s="186" t="s">
        <v>32</v>
      </c>
      <c r="C22" s="186" t="s">
        <v>33</v>
      </c>
      <c r="D22" s="186" t="s">
        <v>21</v>
      </c>
      <c r="E22" s="187">
        <v>0.54</v>
      </c>
      <c r="F22" s="31"/>
      <c r="G22" s="187">
        <f t="shared" si="0"/>
        <v>0</v>
      </c>
    </row>
    <row r="23" spans="1:7">
      <c r="A23" s="185">
        <v>7</v>
      </c>
      <c r="B23" s="186" t="s">
        <v>34</v>
      </c>
      <c r="C23" s="186" t="s">
        <v>35</v>
      </c>
      <c r="D23" s="186" t="s">
        <v>36</v>
      </c>
      <c r="E23" s="187">
        <v>0.89100000000000001</v>
      </c>
      <c r="F23" s="31"/>
      <c r="G23" s="187">
        <f t="shared" si="0"/>
        <v>0</v>
      </c>
    </row>
    <row r="24" spans="1:7">
      <c r="A24" s="191"/>
      <c r="B24" s="192"/>
      <c r="C24" s="192" t="s">
        <v>74</v>
      </c>
      <c r="D24" s="192"/>
      <c r="E24" s="193">
        <v>0.89100000000000001</v>
      </c>
      <c r="F24" s="4"/>
      <c r="G24" s="193"/>
    </row>
    <row r="25" spans="1:7">
      <c r="A25" s="194"/>
      <c r="B25" s="195"/>
      <c r="C25" s="195" t="s">
        <v>23</v>
      </c>
      <c r="D25" s="195"/>
      <c r="E25" s="196">
        <v>0.89100000000000001</v>
      </c>
      <c r="F25" s="5"/>
      <c r="G25" s="196"/>
    </row>
    <row r="26" spans="1:7">
      <c r="A26" s="182"/>
      <c r="B26" s="183" t="s">
        <v>10</v>
      </c>
      <c r="C26" s="183" t="s">
        <v>37</v>
      </c>
      <c r="D26" s="183"/>
      <c r="E26" s="184"/>
      <c r="F26" s="2"/>
      <c r="G26" s="184">
        <f>G27+G31</f>
        <v>0</v>
      </c>
    </row>
    <row r="27" spans="1:7">
      <c r="A27" s="185">
        <v>8</v>
      </c>
      <c r="B27" s="186" t="s">
        <v>38</v>
      </c>
      <c r="C27" s="186" t="s">
        <v>39</v>
      </c>
      <c r="D27" s="186" t="s">
        <v>21</v>
      </c>
      <c r="E27" s="187">
        <v>0.108</v>
      </c>
      <c r="F27" s="31"/>
      <c r="G27" s="187">
        <f>E27*F27</f>
        <v>0</v>
      </c>
    </row>
    <row r="28" spans="1:7">
      <c r="A28" s="188"/>
      <c r="B28" s="189"/>
      <c r="C28" s="189" t="s">
        <v>22</v>
      </c>
      <c r="D28" s="189"/>
      <c r="E28" s="203"/>
      <c r="F28" s="3"/>
      <c r="G28" s="203"/>
    </row>
    <row r="29" spans="1:7">
      <c r="A29" s="191"/>
      <c r="B29" s="192"/>
      <c r="C29" s="192" t="s">
        <v>75</v>
      </c>
      <c r="D29" s="192"/>
      <c r="E29" s="193">
        <v>0.108</v>
      </c>
      <c r="F29" s="4"/>
      <c r="G29" s="193"/>
    </row>
    <row r="30" spans="1:7">
      <c r="A30" s="194"/>
      <c r="B30" s="195"/>
      <c r="C30" s="195" t="s">
        <v>23</v>
      </c>
      <c r="D30" s="195"/>
      <c r="E30" s="196">
        <v>0.108</v>
      </c>
      <c r="F30" s="5"/>
      <c r="G30" s="196"/>
    </row>
    <row r="31" spans="1:7">
      <c r="A31" s="185">
        <v>9</v>
      </c>
      <c r="B31" s="186" t="s">
        <v>40</v>
      </c>
      <c r="C31" s="186" t="s">
        <v>41</v>
      </c>
      <c r="D31" s="186" t="s">
        <v>21</v>
      </c>
      <c r="E31" s="187">
        <v>0.44600000000000001</v>
      </c>
      <c r="F31" s="31"/>
      <c r="G31" s="187">
        <f>E31*F31</f>
        <v>0</v>
      </c>
    </row>
    <row r="32" spans="1:7">
      <c r="A32" s="188"/>
      <c r="B32" s="189"/>
      <c r="C32" s="189" t="s">
        <v>22</v>
      </c>
      <c r="D32" s="189"/>
      <c r="E32" s="203"/>
      <c r="F32" s="3"/>
      <c r="G32" s="203"/>
    </row>
    <row r="33" spans="1:7">
      <c r="A33" s="188"/>
      <c r="B33" s="189"/>
      <c r="C33" s="189" t="s">
        <v>42</v>
      </c>
      <c r="D33" s="189"/>
      <c r="E33" s="203"/>
      <c r="F33" s="3"/>
      <c r="G33" s="203"/>
    </row>
    <row r="34" spans="1:7">
      <c r="A34" s="191"/>
      <c r="B34" s="192"/>
      <c r="C34" s="192" t="s">
        <v>76</v>
      </c>
      <c r="D34" s="192"/>
      <c r="E34" s="193">
        <v>0.44600000000000001</v>
      </c>
      <c r="F34" s="4"/>
      <c r="G34" s="193"/>
    </row>
    <row r="35" spans="1:7">
      <c r="A35" s="194"/>
      <c r="B35" s="195"/>
      <c r="C35" s="195" t="s">
        <v>23</v>
      </c>
      <c r="D35" s="195"/>
      <c r="E35" s="196">
        <v>0.44600000000000001</v>
      </c>
      <c r="F35" s="5"/>
      <c r="G35" s="196"/>
    </row>
    <row r="36" spans="1:7">
      <c r="A36" s="179"/>
      <c r="B36" s="180" t="s">
        <v>43</v>
      </c>
      <c r="C36" s="180" t="s">
        <v>44</v>
      </c>
      <c r="D36" s="180"/>
      <c r="E36" s="181"/>
      <c r="F36" s="1"/>
      <c r="G36" s="181">
        <f>G37</f>
        <v>0</v>
      </c>
    </row>
    <row r="37" spans="1:7">
      <c r="A37" s="182"/>
      <c r="B37" s="183">
        <v>767</v>
      </c>
      <c r="C37" s="183" t="s">
        <v>46</v>
      </c>
      <c r="D37" s="183"/>
      <c r="E37" s="184"/>
      <c r="F37" s="2"/>
      <c r="G37" s="184">
        <f>G38+G39+G40+G41+G42+G43+G44+G45+G46+G47+G48+G49+G50+G51+G52+G54</f>
        <v>0</v>
      </c>
    </row>
    <row r="38" spans="1:7">
      <c r="A38" s="185">
        <v>10</v>
      </c>
      <c r="B38" s="186" t="s">
        <v>47</v>
      </c>
      <c r="C38" s="186" t="s">
        <v>48</v>
      </c>
      <c r="D38" s="186" t="s">
        <v>49</v>
      </c>
      <c r="E38" s="187">
        <v>103.136</v>
      </c>
      <c r="F38" s="31"/>
      <c r="G38" s="187">
        <f t="shared" ref="G38:G52" si="1">E38*F38</f>
        <v>0</v>
      </c>
    </row>
    <row r="39" spans="1:7" ht="23.25">
      <c r="A39" s="185">
        <v>11</v>
      </c>
      <c r="B39" s="186" t="s">
        <v>50</v>
      </c>
      <c r="C39" s="186" t="s">
        <v>51</v>
      </c>
      <c r="D39" s="186" t="s">
        <v>52</v>
      </c>
      <c r="E39" s="187">
        <v>2</v>
      </c>
      <c r="F39" s="31"/>
      <c r="G39" s="187">
        <f t="shared" si="1"/>
        <v>0</v>
      </c>
    </row>
    <row r="40" spans="1:7" ht="34.5">
      <c r="A40" s="204">
        <v>12</v>
      </c>
      <c r="B40" s="205" t="s">
        <v>53</v>
      </c>
      <c r="C40" s="205" t="s">
        <v>54</v>
      </c>
      <c r="D40" s="205" t="s">
        <v>52</v>
      </c>
      <c r="E40" s="206">
        <v>42</v>
      </c>
      <c r="F40" s="32"/>
      <c r="G40" s="187">
        <f t="shared" si="1"/>
        <v>0</v>
      </c>
    </row>
    <row r="41" spans="1:7" ht="34.5">
      <c r="A41" s="204">
        <v>13</v>
      </c>
      <c r="B41" s="205" t="s">
        <v>55</v>
      </c>
      <c r="C41" s="205" t="s">
        <v>77</v>
      </c>
      <c r="D41" s="205" t="s">
        <v>52</v>
      </c>
      <c r="E41" s="206">
        <v>1</v>
      </c>
      <c r="F41" s="32"/>
      <c r="G41" s="187">
        <f t="shared" si="1"/>
        <v>0</v>
      </c>
    </row>
    <row r="42" spans="1:7" ht="34.5">
      <c r="A42" s="204">
        <v>14</v>
      </c>
      <c r="B42" s="205" t="s">
        <v>56</v>
      </c>
      <c r="C42" s="205" t="s">
        <v>78</v>
      </c>
      <c r="D42" s="205" t="s">
        <v>52</v>
      </c>
      <c r="E42" s="206">
        <v>2</v>
      </c>
      <c r="F42" s="32"/>
      <c r="G42" s="187">
        <f t="shared" si="1"/>
        <v>0</v>
      </c>
    </row>
    <row r="43" spans="1:7" ht="34.5">
      <c r="A43" s="204">
        <v>15</v>
      </c>
      <c r="B43" s="205" t="s">
        <v>57</v>
      </c>
      <c r="C43" s="205" t="s">
        <v>79</v>
      </c>
      <c r="D43" s="205" t="s">
        <v>52</v>
      </c>
      <c r="E43" s="206">
        <v>1</v>
      </c>
      <c r="F43" s="32"/>
      <c r="G43" s="187">
        <f t="shared" si="1"/>
        <v>0</v>
      </c>
    </row>
    <row r="44" spans="1:7" ht="34.5">
      <c r="A44" s="204">
        <v>16</v>
      </c>
      <c r="B44" s="205" t="s">
        <v>58</v>
      </c>
      <c r="C44" s="205" t="s">
        <v>59</v>
      </c>
      <c r="D44" s="205" t="s">
        <v>52</v>
      </c>
      <c r="E44" s="206">
        <v>2</v>
      </c>
      <c r="F44" s="32"/>
      <c r="G44" s="187">
        <f t="shared" si="1"/>
        <v>0</v>
      </c>
    </row>
    <row r="45" spans="1:7" ht="23.25">
      <c r="A45" s="204">
        <v>22</v>
      </c>
      <c r="B45" s="205" t="s">
        <v>60</v>
      </c>
      <c r="C45" s="205" t="s">
        <v>80</v>
      </c>
      <c r="D45" s="205" t="s">
        <v>52</v>
      </c>
      <c r="E45" s="206">
        <v>1</v>
      </c>
      <c r="F45" s="32"/>
      <c r="G45" s="187">
        <f t="shared" si="1"/>
        <v>0</v>
      </c>
    </row>
    <row r="46" spans="1:7" ht="23.25">
      <c r="A46" s="204"/>
      <c r="B46" s="205" t="s">
        <v>61</v>
      </c>
      <c r="C46" s="205" t="s">
        <v>81</v>
      </c>
      <c r="D46" s="205" t="s">
        <v>52</v>
      </c>
      <c r="E46" s="206">
        <v>1</v>
      </c>
      <c r="F46" s="32"/>
      <c r="G46" s="187">
        <f t="shared" si="1"/>
        <v>0</v>
      </c>
    </row>
    <row r="47" spans="1:7" ht="23.25">
      <c r="A47" s="204">
        <v>23</v>
      </c>
      <c r="B47" s="205" t="s">
        <v>62</v>
      </c>
      <c r="C47" s="205" t="s">
        <v>82</v>
      </c>
      <c r="D47" s="205" t="s">
        <v>52</v>
      </c>
      <c r="E47" s="206">
        <v>34</v>
      </c>
      <c r="F47" s="32"/>
      <c r="G47" s="187">
        <f t="shared" si="1"/>
        <v>0</v>
      </c>
    </row>
    <row r="48" spans="1:7" ht="23.25">
      <c r="A48" s="204">
        <v>24</v>
      </c>
      <c r="B48" s="205" t="s">
        <v>63</v>
      </c>
      <c r="C48" s="205" t="s">
        <v>83</v>
      </c>
      <c r="D48" s="205" t="s">
        <v>52</v>
      </c>
      <c r="E48" s="206">
        <v>12</v>
      </c>
      <c r="F48" s="32"/>
      <c r="G48" s="187">
        <f t="shared" si="1"/>
        <v>0</v>
      </c>
    </row>
    <row r="49" spans="1:7" ht="23.25">
      <c r="A49" s="204">
        <v>25</v>
      </c>
      <c r="B49" s="205" t="s">
        <v>64</v>
      </c>
      <c r="C49" s="205" t="s">
        <v>84</v>
      </c>
      <c r="D49" s="205" t="s">
        <v>52</v>
      </c>
      <c r="E49" s="206">
        <v>4</v>
      </c>
      <c r="F49" s="32"/>
      <c r="G49" s="187">
        <f t="shared" si="1"/>
        <v>0</v>
      </c>
    </row>
    <row r="50" spans="1:7">
      <c r="A50" s="204">
        <v>26</v>
      </c>
      <c r="B50" s="205" t="s">
        <v>65</v>
      </c>
      <c r="C50" s="205" t="s">
        <v>85</v>
      </c>
      <c r="D50" s="205" t="s">
        <v>52</v>
      </c>
      <c r="E50" s="206">
        <v>92</v>
      </c>
      <c r="F50" s="32"/>
      <c r="G50" s="187">
        <f t="shared" si="1"/>
        <v>0</v>
      </c>
    </row>
    <row r="51" spans="1:7">
      <c r="A51" s="204">
        <v>27</v>
      </c>
      <c r="B51" s="205" t="s">
        <v>66</v>
      </c>
      <c r="C51" s="205" t="s">
        <v>86</v>
      </c>
      <c r="D51" s="205" t="s">
        <v>52</v>
      </c>
      <c r="E51" s="206">
        <v>8</v>
      </c>
      <c r="F51" s="32"/>
      <c r="G51" s="187">
        <f t="shared" si="1"/>
        <v>0</v>
      </c>
    </row>
    <row r="52" spans="1:7">
      <c r="A52" s="204">
        <v>28</v>
      </c>
      <c r="B52" s="205" t="s">
        <v>67</v>
      </c>
      <c r="C52" s="205" t="s">
        <v>68</v>
      </c>
      <c r="D52" s="205" t="s">
        <v>52</v>
      </c>
      <c r="E52" s="206">
        <v>210</v>
      </c>
      <c r="F52" s="32"/>
      <c r="G52" s="187">
        <f t="shared" si="1"/>
        <v>0</v>
      </c>
    </row>
    <row r="53" spans="1:7">
      <c r="A53" s="194"/>
      <c r="B53" s="195"/>
      <c r="C53" s="195" t="s">
        <v>87</v>
      </c>
      <c r="D53" s="195"/>
      <c r="E53" s="196">
        <v>210</v>
      </c>
      <c r="F53" s="29"/>
      <c r="G53" s="196"/>
    </row>
    <row r="54" spans="1:7" ht="23.25">
      <c r="A54" s="185">
        <v>29</v>
      </c>
      <c r="B54" s="186" t="s">
        <v>69</v>
      </c>
      <c r="C54" s="186" t="s">
        <v>70</v>
      </c>
      <c r="D54" s="186" t="s">
        <v>71</v>
      </c>
      <c r="E54" s="187">
        <v>84.411000000000001</v>
      </c>
      <c r="F54" s="31"/>
      <c r="G54" s="187">
        <f>E54*F54</f>
        <v>0</v>
      </c>
    </row>
    <row r="55" spans="1:7">
      <c r="A55" s="200"/>
      <c r="B55" s="201"/>
      <c r="C55" s="201" t="s">
        <v>72</v>
      </c>
      <c r="D55" s="201"/>
      <c r="E55" s="202"/>
      <c r="F55" s="7"/>
      <c r="G55" s="202">
        <f>G12+G36</f>
        <v>0</v>
      </c>
    </row>
    <row r="56" spans="1:7">
      <c r="C56" s="6"/>
      <c r="G56" s="37"/>
    </row>
    <row r="57" spans="1:7">
      <c r="G57" s="36"/>
    </row>
  </sheetData>
  <sheetProtection password="E041" sheet="1" objects="1" scenarios="1" formatCells="0" formatColumns="0" formatRows="0" insertColumns="0" insertRows="0" insertHyperlinks="0" deleteColumns="0" deleteRows="0" selectLockedCells="1" sort="0" autoFilter="0" pivotTables="0"/>
  <mergeCells count="3">
    <mergeCell ref="A1:G1"/>
    <mergeCell ref="E6:G6"/>
    <mergeCell ref="E7:G7"/>
  </mergeCells>
  <pageMargins left="0.7" right="0.7" top="0.78740157499999996" bottom="0.78740157499999996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8</vt:i4>
      </vt:variant>
    </vt:vector>
  </HeadingPairs>
  <TitlesOfParts>
    <vt:vector size="11" baseType="lpstr">
      <vt:lpstr>Stavba Krycí list rozpočtu</vt:lpstr>
      <vt:lpstr>SO.01 Detské ihrisko</vt:lpstr>
      <vt:lpstr>SO.02 Oplotenie detského ihrisk</vt:lpstr>
      <vt:lpstr>CenaCelkem</vt:lpstr>
      <vt:lpstr>'Stavba Krycí list rozpočtu'!CenaCelkemVypocet</vt:lpstr>
      <vt:lpstr>DPHZakl</vt:lpstr>
      <vt:lpstr>Mena</vt:lpstr>
      <vt:lpstr>'Stavba Krycí list rozpočtu'!SazbaDPH2</vt:lpstr>
      <vt:lpstr>'Stavba Krycí list rozpočtu'!ZakladDPHSniVypocet</vt:lpstr>
      <vt:lpstr>ZakladDPHZakl</vt:lpstr>
      <vt:lpstr>'Stavba Krycí list rozpočtu'!ZakladDPHZaklVypocet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Všetečkova Anna</cp:lastModifiedBy>
  <cp:lastPrinted>2022-05-18T12:18:05Z</cp:lastPrinted>
  <dcterms:created xsi:type="dcterms:W3CDTF">2022-04-28T07:43:24Z</dcterms:created>
  <dcterms:modified xsi:type="dcterms:W3CDTF">2022-05-27T09:19:03Z</dcterms:modified>
</cp:coreProperties>
</file>