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___D A T A ____\_MASOKOMBINAT KE\TENDER\TLAC\"/>
    </mc:Choice>
  </mc:AlternateContent>
  <xr:revisionPtr revIDLastSave="0" documentId="13_ncr:1_{B97FAF27-150C-46C3-85C8-E3B4204B4B90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Rekapitulácia stavby" sheetId="1" state="veryHidden" r:id="rId1"/>
    <sheet name="ROZPOCET" sheetId="2" r:id="rId2"/>
  </sheets>
  <definedNames>
    <definedName name="_xlnm._FilterDatabase" localSheetId="1" hidden="1">ROZPOCET!$C$440:$F$573</definedName>
    <definedName name="_xlnm.Print_Area" localSheetId="0">'Rekapitulácia stavby'!$D$4:$AO$76,'Rekapitulácia stavby'!$C$82:$AQ$96</definedName>
    <definedName name="_xlnm.Print_Area" localSheetId="1">ROZPOCET!$C$1:$K$98,ROZPOCET!$C$104:$K$681</definedName>
    <definedName name="_xlnm.Print_Titles" localSheetId="0">'Rekapitulácia stavby'!$92:$92</definedName>
    <definedName name="_xlnm.Print_Titles" localSheetId="1">ROZPOCET!$114:$114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28" i="2" l="1"/>
  <c r="C627" i="2"/>
  <c r="C625" i="2"/>
  <c r="C354" i="2"/>
  <c r="C353" i="2"/>
  <c r="C355" i="2"/>
  <c r="C356" i="2" s="1"/>
  <c r="C357" i="2" s="1"/>
  <c r="C358" i="2" s="1"/>
  <c r="C359" i="2" s="1"/>
  <c r="C360" i="2" s="1"/>
  <c r="C361" i="2" s="1"/>
  <c r="C362" i="2" s="1"/>
  <c r="C363" i="2" s="1"/>
  <c r="C364" i="2" s="1"/>
  <c r="C365" i="2" s="1"/>
  <c r="C366" i="2" s="1"/>
  <c r="C367" i="2" s="1"/>
  <c r="C368" i="2" s="1"/>
  <c r="C369" i="2" s="1"/>
  <c r="C352" i="2"/>
  <c r="C190" i="2"/>
  <c r="J431" i="2"/>
  <c r="P431" i="2"/>
  <c r="R431" i="2"/>
  <c r="T431" i="2"/>
  <c r="J432" i="2"/>
  <c r="P432" i="2"/>
  <c r="R432" i="2"/>
  <c r="T432" i="2"/>
  <c r="J433" i="2"/>
  <c r="P433" i="2"/>
  <c r="R433" i="2"/>
  <c r="T433" i="2"/>
  <c r="J434" i="2"/>
  <c r="P434" i="2"/>
  <c r="R434" i="2"/>
  <c r="T434" i="2"/>
  <c r="H430" i="2"/>
  <c r="H428" i="2"/>
  <c r="H426" i="2"/>
  <c r="H424" i="2"/>
  <c r="H422" i="2"/>
  <c r="H420" i="2"/>
  <c r="H418" i="2"/>
  <c r="H416" i="2"/>
  <c r="H414" i="2"/>
  <c r="H412" i="2"/>
  <c r="H410" i="2"/>
  <c r="H408" i="2"/>
  <c r="H406" i="2"/>
  <c r="H404" i="2"/>
  <c r="H402" i="2"/>
  <c r="H400" i="2"/>
  <c r="H398" i="2"/>
  <c r="H396" i="2"/>
  <c r="H394" i="2"/>
  <c r="J395" i="2"/>
  <c r="J397" i="2"/>
  <c r="J399" i="2"/>
  <c r="J401" i="2"/>
  <c r="J403" i="2"/>
  <c r="J405" i="2"/>
  <c r="J407" i="2"/>
  <c r="J409" i="2"/>
  <c r="J411" i="2"/>
  <c r="J413" i="2"/>
  <c r="J415" i="2"/>
  <c r="J417" i="2"/>
  <c r="J419" i="2"/>
  <c r="J421" i="2"/>
  <c r="J423" i="2"/>
  <c r="J425" i="2"/>
  <c r="J427" i="2"/>
  <c r="J429" i="2"/>
  <c r="J393" i="2"/>
  <c r="J392" i="2"/>
  <c r="J39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51" i="2"/>
  <c r="J350" i="2"/>
  <c r="J339" i="2"/>
  <c r="J338" i="2"/>
  <c r="J337" i="2"/>
  <c r="J326" i="2"/>
  <c r="J325" i="2"/>
  <c r="J324" i="2"/>
  <c r="J313" i="2"/>
  <c r="J312" i="2"/>
  <c r="J311" i="2"/>
  <c r="J300" i="2"/>
  <c r="J299" i="2"/>
  <c r="J298" i="2"/>
  <c r="J287" i="2"/>
  <c r="J286" i="2"/>
  <c r="J285" i="2"/>
  <c r="J274" i="2"/>
  <c r="J273" i="2"/>
  <c r="J272" i="2"/>
  <c r="J261" i="2"/>
  <c r="J260" i="2"/>
  <c r="J259" i="2"/>
  <c r="J248" i="2"/>
  <c r="J247" i="2"/>
  <c r="J246" i="2"/>
  <c r="J235" i="2"/>
  <c r="J234" i="2"/>
  <c r="J233" i="2"/>
  <c r="J222" i="2"/>
  <c r="J221" i="2"/>
  <c r="J210" i="2"/>
  <c r="J209" i="2"/>
  <c r="J208" i="2"/>
  <c r="J200" i="2"/>
  <c r="J199" i="2"/>
  <c r="J198" i="2"/>
  <c r="J192" i="2"/>
  <c r="J190" i="2"/>
  <c r="J191" i="2"/>
  <c r="J184" i="2"/>
  <c r="H183" i="2"/>
  <c r="J183" i="2" s="1"/>
  <c r="J181" i="2"/>
  <c r="H180" i="2"/>
  <c r="J180" i="2" s="1"/>
  <c r="J179" i="2"/>
  <c r="J178" i="2"/>
  <c r="H177" i="2"/>
  <c r="J177" i="2" s="1"/>
  <c r="J176" i="2"/>
  <c r="J175" i="2"/>
  <c r="J174" i="2"/>
  <c r="J173" i="2"/>
  <c r="J171" i="2"/>
  <c r="J170" i="2"/>
  <c r="H156" i="2"/>
  <c r="J156" i="2" s="1"/>
  <c r="J154" i="2"/>
  <c r="H153" i="2"/>
  <c r="J153" i="2" s="1"/>
  <c r="J151" i="2"/>
  <c r="H150" i="2"/>
  <c r="J150" i="2" s="1"/>
  <c r="J148" i="2"/>
  <c r="H147" i="2"/>
  <c r="J147" i="2" s="1"/>
  <c r="H145" i="2"/>
  <c r="J145" i="2" s="1"/>
  <c r="H138" i="2"/>
  <c r="J138" i="2" s="1"/>
  <c r="H143" i="2"/>
  <c r="J143" i="2" s="1"/>
  <c r="J141" i="2"/>
  <c r="J140" i="2"/>
  <c r="J136" i="2"/>
  <c r="J135" i="2"/>
  <c r="J133" i="2"/>
  <c r="J132" i="2"/>
  <c r="J130" i="2"/>
  <c r="J129" i="2"/>
  <c r="C126" i="2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H126" i="2"/>
  <c r="J126" i="2" s="1"/>
  <c r="J127" i="2"/>
  <c r="J416" i="2" l="1"/>
  <c r="J424" i="2"/>
  <c r="J414" i="2"/>
  <c r="J402" i="2"/>
  <c r="J422" i="2"/>
  <c r="J410" i="2"/>
  <c r="J426" i="2"/>
  <c r="J396" i="2"/>
  <c r="J404" i="2"/>
  <c r="J412" i="2"/>
  <c r="J420" i="2"/>
  <c r="J430" i="2"/>
  <c r="J400" i="2"/>
  <c r="J408" i="2"/>
  <c r="J418" i="2"/>
  <c r="J398" i="2"/>
  <c r="J406" i="2"/>
  <c r="J428" i="2"/>
  <c r="J394" i="2"/>
  <c r="C191" i="2"/>
  <c r="C192" i="2" s="1"/>
  <c r="C198" i="2" s="1"/>
  <c r="C199" i="2" s="1"/>
  <c r="C200" i="2" s="1"/>
  <c r="H620" i="2"/>
  <c r="H618" i="2"/>
  <c r="H624" i="2"/>
  <c r="J624" i="2" s="1"/>
  <c r="J623" i="2"/>
  <c r="C208" i="2" l="1"/>
  <c r="C209" i="2" s="1"/>
  <c r="C210" i="2" s="1"/>
  <c r="C221" i="2" s="1"/>
  <c r="C222" i="2" s="1"/>
  <c r="C223" i="2" s="1"/>
  <c r="C233" i="2" s="1"/>
  <c r="C234" i="2" s="1"/>
  <c r="C235" i="2" s="1"/>
  <c r="J670" i="2"/>
  <c r="J669" i="2"/>
  <c r="C246" i="2" l="1"/>
  <c r="C247" i="2" s="1"/>
  <c r="C248" i="2" s="1"/>
  <c r="C259" i="2" s="1"/>
  <c r="C260" i="2" s="1"/>
  <c r="C261" i="2" s="1"/>
  <c r="C272" i="2" s="1"/>
  <c r="C273" i="2" s="1"/>
  <c r="C274" i="2" s="1"/>
  <c r="C285" i="2" s="1"/>
  <c r="C286" i="2" s="1"/>
  <c r="C287" i="2" s="1"/>
  <c r="C298" i="2" s="1"/>
  <c r="C299" i="2" s="1"/>
  <c r="C300" i="2" s="1"/>
  <c r="C311" i="2" s="1"/>
  <c r="C312" i="2" s="1"/>
  <c r="C313" i="2" s="1"/>
  <c r="C324" i="2" s="1"/>
  <c r="C325" i="2" s="1"/>
  <c r="C326" i="2" s="1"/>
  <c r="C337" i="2" s="1"/>
  <c r="C338" i="2" s="1"/>
  <c r="C339" i="2" s="1"/>
  <c r="C350" i="2" s="1"/>
  <c r="J671" i="2"/>
  <c r="C351" i="2" l="1"/>
  <c r="J672" i="2"/>
  <c r="C370" i="2" l="1"/>
  <c r="C371" i="2" s="1"/>
  <c r="C372" i="2" s="1"/>
  <c r="C373" i="2" s="1"/>
  <c r="C374" i="2" s="1"/>
  <c r="C375" i="2" s="1"/>
  <c r="C376" i="2" s="1"/>
  <c r="C377" i="2" s="1"/>
  <c r="C378" i="2" s="1"/>
  <c r="J673" i="2"/>
  <c r="J674" i="2" l="1"/>
  <c r="C379" i="2" l="1"/>
  <c r="C380" i="2" s="1"/>
  <c r="C381" i="2" s="1"/>
  <c r="J675" i="2"/>
  <c r="C382" i="2" l="1"/>
  <c r="J676" i="2"/>
  <c r="C383" i="2" l="1"/>
  <c r="C384" i="2" s="1"/>
  <c r="C385" i="2" s="1"/>
  <c r="J677" i="2"/>
  <c r="C386" i="2" l="1"/>
  <c r="C387" i="2" s="1"/>
  <c r="C388" i="2" s="1"/>
  <c r="J678" i="2"/>
  <c r="J668" i="2"/>
  <c r="J667" i="2"/>
  <c r="J681" i="2"/>
  <c r="C389" i="2" l="1"/>
  <c r="C390" i="2" s="1"/>
  <c r="C391" i="2" s="1"/>
  <c r="C392" i="2" s="1"/>
  <c r="C393" i="2" s="1"/>
  <c r="C394" i="2" s="1"/>
  <c r="C395" i="2" s="1"/>
  <c r="C396" i="2" s="1"/>
  <c r="C397" i="2" s="1"/>
  <c r="C398" i="2" s="1"/>
  <c r="C399" i="2" s="1"/>
  <c r="C400" i="2" s="1"/>
  <c r="C401" i="2" s="1"/>
  <c r="C402" i="2" s="1"/>
  <c r="C403" i="2" s="1"/>
  <c r="C404" i="2" s="1"/>
  <c r="C405" i="2" s="1"/>
  <c r="C406" i="2" s="1"/>
  <c r="C407" i="2" s="1"/>
  <c r="C408" i="2" s="1"/>
  <c r="C409" i="2" s="1"/>
  <c r="C410" i="2" s="1"/>
  <c r="C411" i="2" s="1"/>
  <c r="C412" i="2" s="1"/>
  <c r="C413" i="2" s="1"/>
  <c r="C414" i="2" s="1"/>
  <c r="C415" i="2" s="1"/>
  <c r="C416" i="2" s="1"/>
  <c r="C417" i="2" s="1"/>
  <c r="C418" i="2" s="1"/>
  <c r="C419" i="2" s="1"/>
  <c r="C420" i="2" s="1"/>
  <c r="C421" i="2" s="1"/>
  <c r="C422" i="2" s="1"/>
  <c r="C423" i="2" s="1"/>
  <c r="C424" i="2" s="1"/>
  <c r="C425" i="2" s="1"/>
  <c r="C426" i="2" s="1"/>
  <c r="C427" i="2" s="1"/>
  <c r="C428" i="2" s="1"/>
  <c r="C429" i="2" s="1"/>
  <c r="C430" i="2" s="1"/>
  <c r="C431" i="2" s="1"/>
  <c r="C432" i="2" s="1"/>
  <c r="C433" i="2" s="1"/>
  <c r="C434" i="2" s="1"/>
  <c r="C435" i="2" s="1"/>
  <c r="C441" i="2" s="1"/>
  <c r="J680" i="2"/>
  <c r="J679" i="2"/>
  <c r="H642" i="2"/>
  <c r="J642" i="2" s="1"/>
  <c r="J641" i="2"/>
  <c r="H640" i="2"/>
  <c r="J640" i="2" s="1"/>
  <c r="J639" i="2"/>
  <c r="H638" i="2"/>
  <c r="J638" i="2" s="1"/>
  <c r="J637" i="2"/>
  <c r="H630" i="2"/>
  <c r="J630" i="2" s="1"/>
  <c r="H636" i="2"/>
  <c r="J636" i="2" s="1"/>
  <c r="H634" i="2"/>
  <c r="J634" i="2" s="1"/>
  <c r="J635" i="2"/>
  <c r="J633" i="2"/>
  <c r="H632" i="2"/>
  <c r="J632" i="2" s="1"/>
  <c r="J631" i="2"/>
  <c r="J629" i="2"/>
  <c r="J650" i="2"/>
  <c r="J621" i="2"/>
  <c r="H622" i="2"/>
  <c r="J622" i="2" s="1"/>
  <c r="J620" i="2"/>
  <c r="J619" i="2"/>
  <c r="H628" i="2"/>
  <c r="J628" i="2" s="1"/>
  <c r="H626" i="2"/>
  <c r="J626" i="2" s="1"/>
  <c r="H648" i="2"/>
  <c r="J648" i="2" s="1"/>
  <c r="H646" i="2"/>
  <c r="J646" i="2" s="1"/>
  <c r="H644" i="2"/>
  <c r="J644" i="2" s="1"/>
  <c r="J617" i="2"/>
  <c r="J647" i="2"/>
  <c r="J645" i="2"/>
  <c r="J649" i="2"/>
  <c r="H666" i="2"/>
  <c r="J666" i="2" s="1"/>
  <c r="J664" i="2"/>
  <c r="J662" i="2"/>
  <c r="J661" i="2"/>
  <c r="J660" i="2"/>
  <c r="H656" i="2"/>
  <c r="J656" i="2" s="1"/>
  <c r="H654" i="2"/>
  <c r="J654" i="2" s="1"/>
  <c r="H652" i="2"/>
  <c r="J652" i="2" s="1"/>
  <c r="J657" i="2"/>
  <c r="J655" i="2"/>
  <c r="J658" i="2"/>
  <c r="J665" i="2"/>
  <c r="H615" i="2"/>
  <c r="J615" i="2" s="1"/>
  <c r="J653" i="2"/>
  <c r="J651" i="2"/>
  <c r="J659" i="2"/>
  <c r="J663" i="2"/>
  <c r="H613" i="2"/>
  <c r="J613" i="2" s="1"/>
  <c r="J612" i="2"/>
  <c r="J627" i="2"/>
  <c r="H610" i="2"/>
  <c r="J610" i="2" s="1"/>
  <c r="J625" i="2"/>
  <c r="H611" i="2"/>
  <c r="J611" i="2" s="1"/>
  <c r="J609" i="2"/>
  <c r="J643" i="2"/>
  <c r="J618" i="2" l="1"/>
  <c r="H616" i="2"/>
  <c r="J616" i="2" s="1"/>
  <c r="H614" i="2"/>
  <c r="J614" i="2" s="1"/>
  <c r="H604" i="2"/>
  <c r="J604" i="2" s="1"/>
  <c r="H602" i="2"/>
  <c r="J602" i="2" s="1"/>
  <c r="H608" i="2"/>
  <c r="J608" i="2" s="1"/>
  <c r="J607" i="2"/>
  <c r="J600" i="2"/>
  <c r="J585" i="2"/>
  <c r="H606" i="2"/>
  <c r="J606" i="2" s="1"/>
  <c r="J605" i="2"/>
  <c r="J601" i="2"/>
  <c r="J603" i="2"/>
  <c r="J584" i="2"/>
  <c r="H583" i="2"/>
  <c r="J583" i="2" s="1"/>
  <c r="J581" i="2"/>
  <c r="H580" i="2"/>
  <c r="J580" i="2" s="1"/>
  <c r="C451" i="2"/>
  <c r="C452" i="2" s="1"/>
  <c r="C471" i="2" s="1"/>
  <c r="C472" i="2" s="1"/>
  <c r="C509" i="2" s="1"/>
  <c r="C510" i="2" s="1"/>
  <c r="C516" i="2" s="1"/>
  <c r="C517" i="2" s="1"/>
  <c r="C521" i="2" s="1"/>
  <c r="C522" i="2" s="1"/>
  <c r="C528" i="2" s="1"/>
  <c r="C529" i="2" s="1"/>
  <c r="C532" i="2" s="1"/>
  <c r="C533" i="2" s="1"/>
  <c r="C554" i="2" s="1"/>
  <c r="C555" i="2" s="1"/>
  <c r="C556" i="2" s="1"/>
  <c r="C557" i="2" s="1"/>
  <c r="C558" i="2" s="1"/>
  <c r="C559" i="2" s="1"/>
  <c r="C560" i="2" s="1"/>
  <c r="C561" i="2" s="1"/>
  <c r="C562" i="2" s="1"/>
  <c r="C563" i="2" s="1"/>
  <c r="C564" i="2" s="1"/>
  <c r="C565" i="2" s="1"/>
  <c r="C566" i="2" s="1"/>
  <c r="C567" i="2" s="1"/>
  <c r="C568" i="2" s="1"/>
  <c r="C569" i="2" s="1"/>
  <c r="C570" i="2" s="1"/>
  <c r="C571" i="2" s="1"/>
  <c r="C572" i="2" s="1"/>
  <c r="J572" i="2"/>
  <c r="J571" i="2"/>
  <c r="J570" i="2"/>
  <c r="J578" i="2"/>
  <c r="J576" i="2" s="1"/>
  <c r="F577" i="2"/>
  <c r="J569" i="2"/>
  <c r="H568" i="2"/>
  <c r="J568" i="2" s="1"/>
  <c r="H566" i="2"/>
  <c r="J566" i="2" s="1"/>
  <c r="H564" i="2"/>
  <c r="J564" i="2" s="1"/>
  <c r="H562" i="2"/>
  <c r="J562" i="2" s="1"/>
  <c r="H560" i="2"/>
  <c r="J560" i="2" s="1"/>
  <c r="H558" i="2"/>
  <c r="J558" i="2" s="1"/>
  <c r="H556" i="2"/>
  <c r="J556" i="2" s="1"/>
  <c r="J567" i="2"/>
  <c r="J565" i="2"/>
  <c r="J563" i="2"/>
  <c r="J561" i="2"/>
  <c r="J559" i="2"/>
  <c r="J557" i="2"/>
  <c r="J555" i="2"/>
  <c r="J532" i="2"/>
  <c r="J529" i="2"/>
  <c r="J528" i="2"/>
  <c r="J522" i="2"/>
  <c r="J521" i="2"/>
  <c r="J517" i="2"/>
  <c r="H516" i="2"/>
  <c r="J516" i="2" s="1"/>
  <c r="J510" i="2"/>
  <c r="C578" i="2" l="1"/>
  <c r="C580" i="2" s="1"/>
  <c r="C581" i="2" s="1"/>
  <c r="C583" i="2" s="1"/>
  <c r="C584" i="2" s="1"/>
  <c r="C585" i="2" s="1"/>
  <c r="C600" i="2" s="1"/>
  <c r="C601" i="2" s="1"/>
  <c r="C602" i="2" s="1"/>
  <c r="C603" i="2" s="1"/>
  <c r="C604" i="2" s="1"/>
  <c r="C605" i="2" s="1"/>
  <c r="C606" i="2" s="1"/>
  <c r="C607" i="2" s="1"/>
  <c r="C608" i="2" s="1"/>
  <c r="C609" i="2" s="1"/>
  <c r="C610" i="2" s="1"/>
  <c r="C611" i="2" s="1"/>
  <c r="C612" i="2" s="1"/>
  <c r="C613" i="2" s="1"/>
  <c r="C614" i="2" s="1"/>
  <c r="C615" i="2" s="1"/>
  <c r="C616" i="2" s="1"/>
  <c r="C617" i="2" s="1"/>
  <c r="C618" i="2" s="1"/>
  <c r="C619" i="2" s="1"/>
  <c r="C620" i="2" s="1"/>
  <c r="C621" i="2" s="1"/>
  <c r="C622" i="2" s="1"/>
  <c r="C623" i="2" s="1"/>
  <c r="C624" i="2" s="1"/>
  <c r="H509" i="2"/>
  <c r="J509" i="2" s="1"/>
  <c r="J472" i="2"/>
  <c r="H471" i="2"/>
  <c r="J471" i="2" s="1"/>
  <c r="J452" i="2"/>
  <c r="H451" i="2"/>
  <c r="J441" i="2"/>
  <c r="C626" i="2" l="1"/>
  <c r="C629" i="2" s="1"/>
  <c r="C630" i="2" s="1"/>
  <c r="C631" i="2" s="1"/>
  <c r="C632" i="2" s="1"/>
  <c r="C633" i="2" s="1"/>
  <c r="C634" i="2" s="1"/>
  <c r="C635" i="2" s="1"/>
  <c r="C636" i="2" s="1"/>
  <c r="C637" i="2" s="1"/>
  <c r="C638" i="2" s="1"/>
  <c r="C639" i="2" s="1"/>
  <c r="C640" i="2" s="1"/>
  <c r="C641" i="2" s="1"/>
  <c r="C642" i="2" s="1"/>
  <c r="C643" i="2" s="1"/>
  <c r="C644" i="2" s="1"/>
  <c r="C645" i="2" s="1"/>
  <c r="C646" i="2" s="1"/>
  <c r="C647" i="2" s="1"/>
  <c r="C648" i="2" s="1"/>
  <c r="C649" i="2" s="1"/>
  <c r="C650" i="2" s="1"/>
  <c r="C651" i="2" s="1"/>
  <c r="C652" i="2" s="1"/>
  <c r="C653" i="2" s="1"/>
  <c r="C654" i="2" s="1"/>
  <c r="C655" i="2" s="1"/>
  <c r="C656" i="2" s="1"/>
  <c r="C657" i="2" s="1"/>
  <c r="C658" i="2" s="1"/>
  <c r="C659" i="2" s="1"/>
  <c r="C660" i="2" s="1"/>
  <c r="C661" i="2" s="1"/>
  <c r="C662" i="2" s="1"/>
  <c r="C663" i="2" s="1"/>
  <c r="C664" i="2" s="1"/>
  <c r="C665" i="2" s="1"/>
  <c r="C666" i="2" s="1"/>
  <c r="C667" i="2" s="1"/>
  <c r="C668" i="2" s="1"/>
  <c r="C669" i="2" s="1"/>
  <c r="C670" i="2" s="1"/>
  <c r="C671" i="2" s="1"/>
  <c r="C672" i="2" s="1"/>
  <c r="C673" i="2" s="1"/>
  <c r="C674" i="2" s="1"/>
  <c r="C675" i="2" s="1"/>
  <c r="C676" i="2" s="1"/>
  <c r="C677" i="2" s="1"/>
  <c r="C678" i="2" s="1"/>
  <c r="C679" i="2" s="1"/>
  <c r="C680" i="2" s="1"/>
  <c r="C681" i="2" s="1"/>
  <c r="J451" i="2"/>
  <c r="H533" i="2"/>
  <c r="F440" i="2"/>
  <c r="F116" i="2"/>
  <c r="F109" i="2"/>
  <c r="F65" i="2"/>
  <c r="I50" i="2"/>
  <c r="F50" i="2"/>
  <c r="F87" i="2"/>
  <c r="P117" i="2"/>
  <c r="R117" i="2"/>
  <c r="T117" i="2"/>
  <c r="P118" i="2"/>
  <c r="R118" i="2"/>
  <c r="T118" i="2"/>
  <c r="P119" i="2"/>
  <c r="R119" i="2"/>
  <c r="T119" i="2"/>
  <c r="P120" i="2"/>
  <c r="R120" i="2"/>
  <c r="T120" i="2"/>
  <c r="P121" i="2"/>
  <c r="R121" i="2"/>
  <c r="T121" i="2"/>
  <c r="P122" i="2"/>
  <c r="R122" i="2"/>
  <c r="T122" i="2"/>
  <c r="P123" i="2"/>
  <c r="R123" i="2"/>
  <c r="T123" i="2"/>
  <c r="P124" i="2"/>
  <c r="R124" i="2"/>
  <c r="T124" i="2"/>
  <c r="P125" i="2"/>
  <c r="R125" i="2"/>
  <c r="T125" i="2"/>
  <c r="P126" i="2"/>
  <c r="R126" i="2"/>
  <c r="T126" i="2"/>
  <c r="P127" i="2"/>
  <c r="R127" i="2"/>
  <c r="T127" i="2"/>
  <c r="P128" i="2"/>
  <c r="R128" i="2"/>
  <c r="T128" i="2"/>
  <c r="P129" i="2"/>
  <c r="R129" i="2"/>
  <c r="T129" i="2"/>
  <c r="P130" i="2"/>
  <c r="R130" i="2"/>
  <c r="T130" i="2"/>
  <c r="P131" i="2"/>
  <c r="R131" i="2"/>
  <c r="T131" i="2"/>
  <c r="P132" i="2"/>
  <c r="R132" i="2"/>
  <c r="T132" i="2"/>
  <c r="P133" i="2"/>
  <c r="R133" i="2"/>
  <c r="T133" i="2"/>
  <c r="P134" i="2"/>
  <c r="R134" i="2"/>
  <c r="T134" i="2"/>
  <c r="P135" i="2"/>
  <c r="R135" i="2"/>
  <c r="T135" i="2"/>
  <c r="P136" i="2"/>
  <c r="R136" i="2"/>
  <c r="T136" i="2"/>
  <c r="P137" i="2"/>
  <c r="R137" i="2"/>
  <c r="T137" i="2"/>
  <c r="P138" i="2"/>
  <c r="R138" i="2"/>
  <c r="T138" i="2"/>
  <c r="P139" i="2"/>
  <c r="R139" i="2"/>
  <c r="T139" i="2"/>
  <c r="P140" i="2"/>
  <c r="R140" i="2"/>
  <c r="T140" i="2"/>
  <c r="P141" i="2"/>
  <c r="R141" i="2"/>
  <c r="T141" i="2"/>
  <c r="P142" i="2"/>
  <c r="R142" i="2"/>
  <c r="T142" i="2"/>
  <c r="P143" i="2"/>
  <c r="R143" i="2"/>
  <c r="T143" i="2"/>
  <c r="P144" i="2"/>
  <c r="R144" i="2"/>
  <c r="T144" i="2"/>
  <c r="P145" i="2"/>
  <c r="R145" i="2"/>
  <c r="T145" i="2"/>
  <c r="P146" i="2"/>
  <c r="R146" i="2"/>
  <c r="T146" i="2"/>
  <c r="P147" i="2"/>
  <c r="R147" i="2"/>
  <c r="T147" i="2"/>
  <c r="P148" i="2"/>
  <c r="R148" i="2"/>
  <c r="T148" i="2"/>
  <c r="P149" i="2"/>
  <c r="R149" i="2"/>
  <c r="T149" i="2"/>
  <c r="P150" i="2"/>
  <c r="R150" i="2"/>
  <c r="T150" i="2"/>
  <c r="P151" i="2"/>
  <c r="R151" i="2"/>
  <c r="T151" i="2"/>
  <c r="P152" i="2"/>
  <c r="R152" i="2"/>
  <c r="T152" i="2"/>
  <c r="P153" i="2"/>
  <c r="R153" i="2"/>
  <c r="T153" i="2"/>
  <c r="P154" i="2"/>
  <c r="R154" i="2"/>
  <c r="T154" i="2"/>
  <c r="P155" i="2"/>
  <c r="R155" i="2"/>
  <c r="T155" i="2"/>
  <c r="P156" i="2"/>
  <c r="R156" i="2"/>
  <c r="T156" i="2"/>
  <c r="P157" i="2"/>
  <c r="R157" i="2"/>
  <c r="T157" i="2"/>
  <c r="P158" i="2"/>
  <c r="R158" i="2"/>
  <c r="T158" i="2"/>
  <c r="P159" i="2"/>
  <c r="R159" i="2"/>
  <c r="T159" i="2"/>
  <c r="P160" i="2"/>
  <c r="R160" i="2"/>
  <c r="T160" i="2"/>
  <c r="P161" i="2"/>
  <c r="R161" i="2"/>
  <c r="T161" i="2"/>
  <c r="P162" i="2"/>
  <c r="R162" i="2"/>
  <c r="T162" i="2"/>
  <c r="P163" i="2"/>
  <c r="R163" i="2"/>
  <c r="T163" i="2"/>
  <c r="P164" i="2"/>
  <c r="R164" i="2"/>
  <c r="T164" i="2"/>
  <c r="P165" i="2"/>
  <c r="R165" i="2"/>
  <c r="T165" i="2"/>
  <c r="P166" i="2"/>
  <c r="R166" i="2"/>
  <c r="T166" i="2"/>
  <c r="P167" i="2"/>
  <c r="R167" i="2"/>
  <c r="T167" i="2"/>
  <c r="P168" i="2"/>
  <c r="R168" i="2"/>
  <c r="T168" i="2"/>
  <c r="P169" i="2"/>
  <c r="R169" i="2"/>
  <c r="T169" i="2"/>
  <c r="P170" i="2"/>
  <c r="R170" i="2"/>
  <c r="T170" i="2"/>
  <c r="P171" i="2"/>
  <c r="R171" i="2"/>
  <c r="T171" i="2"/>
  <c r="P172" i="2"/>
  <c r="R172" i="2"/>
  <c r="T172" i="2"/>
  <c r="P173" i="2"/>
  <c r="R173" i="2"/>
  <c r="T173" i="2"/>
  <c r="P174" i="2"/>
  <c r="R174" i="2"/>
  <c r="T174" i="2"/>
  <c r="P175" i="2"/>
  <c r="R175" i="2"/>
  <c r="T175" i="2"/>
  <c r="P176" i="2"/>
  <c r="R176" i="2"/>
  <c r="T176" i="2"/>
  <c r="P177" i="2"/>
  <c r="R177" i="2"/>
  <c r="T177" i="2"/>
  <c r="P178" i="2"/>
  <c r="R178" i="2"/>
  <c r="T178" i="2"/>
  <c r="P179" i="2"/>
  <c r="R179" i="2"/>
  <c r="T179" i="2"/>
  <c r="P180" i="2"/>
  <c r="R180" i="2"/>
  <c r="T180" i="2"/>
  <c r="P181" i="2"/>
  <c r="R181" i="2"/>
  <c r="T181" i="2"/>
  <c r="P182" i="2"/>
  <c r="R182" i="2"/>
  <c r="T182" i="2"/>
  <c r="P183" i="2"/>
  <c r="R183" i="2"/>
  <c r="T183" i="2"/>
  <c r="P221" i="2"/>
  <c r="R221" i="2"/>
  <c r="T221" i="2"/>
  <c r="P222" i="2"/>
  <c r="R222" i="2"/>
  <c r="T222" i="2"/>
  <c r="P223" i="2"/>
  <c r="R223" i="2"/>
  <c r="T223" i="2"/>
  <c r="P224" i="2"/>
  <c r="R224" i="2"/>
  <c r="T224" i="2"/>
  <c r="P225" i="2"/>
  <c r="R225" i="2"/>
  <c r="T225" i="2"/>
  <c r="P226" i="2"/>
  <c r="R226" i="2"/>
  <c r="T226" i="2"/>
  <c r="P227" i="2"/>
  <c r="R227" i="2"/>
  <c r="T227" i="2"/>
  <c r="P228" i="2"/>
  <c r="R228" i="2"/>
  <c r="T228" i="2"/>
  <c r="P229" i="2"/>
  <c r="R229" i="2"/>
  <c r="T229" i="2"/>
  <c r="P230" i="2"/>
  <c r="R230" i="2"/>
  <c r="T230" i="2"/>
  <c r="P231" i="2"/>
  <c r="R231" i="2"/>
  <c r="T231" i="2"/>
  <c r="P233" i="2"/>
  <c r="R233" i="2"/>
  <c r="T233" i="2"/>
  <c r="P234" i="2"/>
  <c r="R234" i="2"/>
  <c r="T234" i="2"/>
  <c r="P435" i="2"/>
  <c r="R435" i="2"/>
  <c r="T435" i="2"/>
  <c r="P441" i="2"/>
  <c r="R441" i="2"/>
  <c r="T441" i="2"/>
  <c r="P527" i="2"/>
  <c r="R527" i="2"/>
  <c r="T527" i="2"/>
  <c r="J533" i="2" l="1"/>
  <c r="H554" i="2"/>
  <c r="J554" i="2" s="1"/>
  <c r="J35" i="2"/>
  <c r="J34" i="2"/>
  <c r="AY95" i="1" s="1"/>
  <c r="J33" i="2"/>
  <c r="AX95" i="1" s="1"/>
  <c r="J98" i="2"/>
  <c r="J435" i="2"/>
  <c r="J223" i="2"/>
  <c r="J182" i="2"/>
  <c r="J172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5" i="2"/>
  <c r="J152" i="2"/>
  <c r="J149" i="2"/>
  <c r="J146" i="2"/>
  <c r="J144" i="2"/>
  <c r="J142" i="2"/>
  <c r="J139" i="2"/>
  <c r="J137" i="2"/>
  <c r="J134" i="2"/>
  <c r="J131" i="2"/>
  <c r="J128" i="2"/>
  <c r="J125" i="2"/>
  <c r="J124" i="2"/>
  <c r="J123" i="2"/>
  <c r="J122" i="2"/>
  <c r="J121" i="2"/>
  <c r="J120" i="2"/>
  <c r="J119" i="2"/>
  <c r="J118" i="2"/>
  <c r="J117" i="2"/>
  <c r="E107" i="2"/>
  <c r="E85" i="2"/>
  <c r="J22" i="2"/>
  <c r="J112" i="2"/>
  <c r="J21" i="2"/>
  <c r="J111" i="2"/>
  <c r="J13" i="2"/>
  <c r="F89" i="2"/>
  <c r="J12" i="2"/>
  <c r="J109" i="2"/>
  <c r="J87" i="2"/>
  <c r="AS94" i="1"/>
  <c r="L90" i="1"/>
  <c r="AM90" i="1"/>
  <c r="AM89" i="1"/>
  <c r="L89" i="1"/>
  <c r="AM87" i="1"/>
  <c r="L87" i="1"/>
  <c r="L85" i="1"/>
  <c r="L84" i="1"/>
  <c r="J115" i="2" l="1"/>
  <c r="J439" i="2"/>
  <c r="J97" i="2" s="1"/>
  <c r="J116" i="2"/>
  <c r="T116" i="2"/>
  <c r="T115" i="2" s="1"/>
  <c r="R116" i="2"/>
  <c r="R115" i="2" s="1"/>
  <c r="P116" i="2"/>
  <c r="P115" i="2" s="1"/>
  <c r="AU95" i="1" s="1"/>
  <c r="AU94" i="1" s="1"/>
  <c r="AV95" i="1"/>
  <c r="F111" i="2"/>
  <c r="AZ95" i="1"/>
  <c r="AZ94" i="1" s="1"/>
  <c r="AV94" i="1" s="1"/>
  <c r="J90" i="2"/>
  <c r="BC95" i="1"/>
  <c r="BC94" i="1" s="1"/>
  <c r="W32" i="1" s="1"/>
  <c r="BD95" i="1"/>
  <c r="BD94" i="1" s="1"/>
  <c r="W33" i="1" s="1"/>
  <c r="BB95" i="1"/>
  <c r="BB94" i="1" s="1"/>
  <c r="AX94" i="1" s="1"/>
  <c r="J89" i="2"/>
  <c r="J96" i="2" l="1"/>
  <c r="J94" i="2" s="1"/>
  <c r="AY94" i="1"/>
  <c r="W29" i="1"/>
  <c r="W31" i="1"/>
  <c r="AK29" i="1"/>
  <c r="J28" i="2" l="1"/>
  <c r="F32" i="2" s="1"/>
  <c r="BA95" i="1" s="1"/>
  <c r="BA94" i="1" s="1"/>
  <c r="J32" i="2" l="1"/>
  <c r="AW95" i="1" s="1"/>
  <c r="AT95" i="1" s="1"/>
  <c r="W30" i="1"/>
  <c r="AW94" i="1"/>
  <c r="AG95" i="1"/>
  <c r="J37" i="2" l="1"/>
  <c r="AK30" i="1"/>
  <c r="AT94" i="1"/>
  <c r="AN95" i="1"/>
  <c r="AG94" i="1"/>
  <c r="AN94" i="1" l="1"/>
  <c r="AK26" i="1"/>
  <c r="AK35" i="1" s="1"/>
</calcChain>
</file>

<file path=xl/sharedStrings.xml><?xml version="1.0" encoding="utf-8"?>
<sst xmlns="http://schemas.openxmlformats.org/spreadsheetml/2006/main" count="1609" uniqueCount="456">
  <si>
    <t>Export Komplet</t>
  </si>
  <si>
    <t/>
  </si>
  <si>
    <t>2.0</t>
  </si>
  <si>
    <t>False</t>
  </si>
  <si>
    <t>{383765a4-daf0-462f-8b5b-9a87c8161b2f}</t>
  </si>
  <si>
    <t>&gt;&gt;  skryté stĺpce  &lt;&lt;</t>
  </si>
  <si>
    <t>0,01</t>
  </si>
  <si>
    <t>20</t>
  </si>
  <si>
    <t>0,1</t>
  </si>
  <si>
    <t>REKAPITULÁCIA STAVBY</t>
  </si>
  <si>
    <t>v ---  nižšie sa nachádzajú doplnkové a pomocné údaje k zostavám  --- v</t>
  </si>
  <si>
    <t>0,001</t>
  </si>
  <si>
    <t>Kód:</t>
  </si>
  <si>
    <t>RDChGur92021</t>
  </si>
  <si>
    <t>0</t>
  </si>
  <si>
    <t>Stavba:</t>
  </si>
  <si>
    <t>Chata Ing. J. Gurtlera    ELI a dodávky  práce do 27.9.2021            9/2021</t>
  </si>
  <si>
    <t>JKSO:</t>
  </si>
  <si>
    <t>KS:</t>
  </si>
  <si>
    <t>Miesto:</t>
  </si>
  <si>
    <t xml:space="preserve"> </t>
  </si>
  <si>
    <t>Dátum:</t>
  </si>
  <si>
    <t>29. 9. 2021</t>
  </si>
  <si>
    <t>Objednávateľ:</t>
  </si>
  <si>
    <t>IČO:</t>
  </si>
  <si>
    <t>IČ DPH:</t>
  </si>
  <si>
    <t>Zhotoviteľ:</t>
  </si>
  <si>
    <t>S+K electric,s.r.o.</t>
  </si>
  <si>
    <t>True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</si>
  <si>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</si>
  <si>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</si>
  <si>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</si>
  <si>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</si>
  <si>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</si>
  <si>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</si>
  <si>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</si>
  <si>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</si>
  <si>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</si>
  <si>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</si>
  <si>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</si>
  <si>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</si>
  <si>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</si>
  <si>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</si>
  <si>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</si>
  <si>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</si>
  <si>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</si>
  <si>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</si>
  <si>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</si>
  <si>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</si>
  <si>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</si>
  <si>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</si>
  <si>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</si>
  <si>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</si>
  <si>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</si>
  <si>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</si>
  <si>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</si>
  <si>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</si>
  <si>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</si>
  <si>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</si>
  <si>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</si>
  <si>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</si>
  <si>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</si>
  <si>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</si>
  <si>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</si>
  <si>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</si>
  <si>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</si>
  <si>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</si>
  <si>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</si>
  <si>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</si>
  <si>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</si>
  <si>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</si>
  <si>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</si>
  <si>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</si>
  <si>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</si>
  <si>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</si>
  <si>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</si>
  <si>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</si>
  <si>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</si>
  <si>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</si>
  <si>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</si>
  <si>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</si>
  <si>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</si>
  <si>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</si>
  <si>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</si>
  <si>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</si>
  <si>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</si>
  <si>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</si>
  <si>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</si>
  <si>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</si>
  <si>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</si>
  <si>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</si>
  <si>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</si>
  <si>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</si>
  <si>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</si>
  <si>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</si>
  <si>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</si>
  <si>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K</t>
  </si>
  <si>
    <t>hod</t>
  </si>
  <si>
    <t>M</t>
  </si>
  <si>
    <t>22.04.2022</t>
  </si>
  <si>
    <t>FVZ</t>
  </si>
  <si>
    <t>DALTON, spol. s r.o., Napájadlá 1/A, Košice 042 47</t>
  </si>
  <si>
    <t xml:space="preserve"> 47 128 879</t>
  </si>
  <si>
    <t>Ing. Jozef Gürtler</t>
  </si>
  <si>
    <t>Telkom s.r.o., Park Angelinum č.16, Košice</t>
  </si>
  <si>
    <t>Napájadlá 1/A, Košice 042 47</t>
  </si>
  <si>
    <t>FOTOVOLTICKÉ ZARIADENIE FVZ 100kW</t>
  </si>
  <si>
    <t>Odborná prehliadka-revízia</t>
  </si>
  <si>
    <t>15 ročná záruka výrobcu</t>
  </si>
  <si>
    <t>25 ročná garancia výkonu</t>
  </si>
  <si>
    <t>2 % degradácia počas prvého roka</t>
  </si>
  <si>
    <t>0.55 % ročná degradácia výkonu</t>
  </si>
  <si>
    <t>ELECTRICAL DATA (STC)</t>
  </si>
  <si>
    <t>Špičkový výkon-PMAx (Wp)* 395</t>
  </si>
  <si>
    <t>Výkonová tolerancia -PMAx (VY), 0/"5</t>
  </si>
  <si>
    <t>Maximálne napätie-VMpp (V), 34.0</t>
  </si>
  <si>
    <t>Maximálny prúd-|Mpp (A), 11.62</t>
  </si>
  <si>
    <t>Solárny panel TSM-395DE09.08 Vertex S,395W, even. ekvivalent</t>
  </si>
  <si>
    <t>ks</t>
  </si>
  <si>
    <t>Montáž solárného panelu</t>
  </si>
  <si>
    <t>Striedavý výstupný výkon 90kW</t>
  </si>
  <si>
    <t>Frekvencia prúdu 50/60 ± 5%</t>
  </si>
  <si>
    <t>Maximálny výstupný prúd (na fázu), 130.5</t>
  </si>
  <si>
    <t>Celkové harmonické skreslenie ≤ 3%</t>
  </si>
  <si>
    <t>Maximálny jednosmerný výkon (Modul STC) striedača / Synergická jednotka, 135000 / 4500W</t>
  </si>
  <si>
    <t>Bez transformátora, uzemnená</t>
  </si>
  <si>
    <t>Maximálny vstupný prúd, 3 x 43.5A</t>
  </si>
  <si>
    <t>Maximálna účinnosť striedača 98.3 %</t>
  </si>
  <si>
    <t>Účninnosť podľa EU standard  98 %</t>
  </si>
  <si>
    <t>Nočná spotreba energie, 12W</t>
  </si>
  <si>
    <t>Komunikačné interfejsy 2 x RS485, Ethernet</t>
  </si>
  <si>
    <t>Smart Energy Management Export Limitation</t>
  </si>
  <si>
    <t>Bezpečnostné štandardy IEC-62109-1, IEC-62109-2, AS3100</t>
  </si>
  <si>
    <t>Štandardy sieťové EN50549-1, EN50549-2, VDE-AR-N 4105, VDE-AR-N 4110, VDE V 0126-1-1, CEI 0-21, CEI 0-16, TOR
Erzeuger Typ A+B, G99 Type A+B, G99 (NI) Type A+B, VFR 2019</t>
  </si>
  <si>
    <t>Emisné štandardy IEC61000-6-2, IEC61000-6-3 Class A, IEC61000-3-11, IEC61000-3-12</t>
  </si>
  <si>
    <t>Montáž striedača</t>
  </si>
  <si>
    <t>Trojfázový striedač s technológiou Synergy 90kW SE90K-RW00IBNM4, even. ekvivalent</t>
  </si>
  <si>
    <t>VSTUP:</t>
  </si>
  <si>
    <t>Mobilná aplikácia pre monitoring App</t>
  </si>
  <si>
    <t>Spľňa štandard RoHS</t>
  </si>
  <si>
    <t>Synergická jednotka 90kW SESUK-RW00INNN4 (WITHOUT RAPID SHUTDOWN), even. ekvivalent</t>
  </si>
  <si>
    <t>Montáž synergickej jednotky</t>
  </si>
  <si>
    <t>Napäťový OPTIMIZÉR pre 2  FV moduly POWER OPTIMIZER P801 LANDSCAPE, even. ekvivalent</t>
  </si>
  <si>
    <t>Vstupný jednosmerný výkon 800W</t>
  </si>
  <si>
    <t>Max vstupné napätie 125Vdc</t>
  </si>
  <si>
    <t>Prevádzkový rozsah 12.5 - 105 Vdc</t>
  </si>
  <si>
    <t>Maximálna účinnosť 99.5 %</t>
  </si>
  <si>
    <t>Priemerná účinnosť 98.6 %</t>
  </si>
  <si>
    <t>Montáž optimizéra</t>
  </si>
  <si>
    <t>Požiarna brána FFG + STOP tlačítko</t>
  </si>
  <si>
    <t>Pohotovostné STOP tlačídlo</t>
  </si>
  <si>
    <t>Kontrólny panel požiarného alarmu</t>
  </si>
  <si>
    <t>RS485 komunikačný modul</t>
  </si>
  <si>
    <t>Montáž požiarnej brány</t>
  </si>
  <si>
    <t>Komerčná brána</t>
  </si>
  <si>
    <t>Senzor osvitu</t>
  </si>
  <si>
    <t>Senzor vonkajšej teploty</t>
  </si>
  <si>
    <t>Senzor rýchlosti vetra</t>
  </si>
  <si>
    <t>Senzor teploty FV panelov</t>
  </si>
  <si>
    <t>Montáž komerčnej jednotky</t>
  </si>
  <si>
    <t>Centrálna jednotka s APP</t>
  </si>
  <si>
    <t>Integrovaná SPD ochrana</t>
  </si>
  <si>
    <t>Pripojenie 3 okruhov/stringov bez DC poistiek</t>
  </si>
  <si>
    <t>Montáž prep.ochrany</t>
  </si>
  <si>
    <t>Nosná hliníková konštrukcia pre uloženie FV panelov na plochu strechu - sklon 10%</t>
  </si>
  <si>
    <t>Montáž nosnej konštrukcie</t>
  </si>
  <si>
    <t>Montážna skrutka M6x12mm, 560ks</t>
  </si>
  <si>
    <t>Montážna skrutka M6x55mm,560ks</t>
  </si>
  <si>
    <t>Skrutka 6,3x32,54ks</t>
  </si>
  <si>
    <t>Univerzálna stredná svorka s lepením,452ks</t>
  </si>
  <si>
    <t>Flatfix koncový diel 30mm3,108ks</t>
  </si>
  <si>
    <t>Flatfix držiak základnej dosky,62ks</t>
  </si>
  <si>
    <t>Flatfix držiak,811ks</t>
  </si>
  <si>
    <t>Flatfix držiak základňa,280ks</t>
  </si>
  <si>
    <t>Flatfix hi base,280ks</t>
  </si>
  <si>
    <t>Príchytka pre kábel optimizéra,253ks</t>
  </si>
  <si>
    <t xml:space="preserve"> Základný Flatfix profil 550mm,218ks</t>
  </si>
  <si>
    <t>Základný Flatfix profil 1030mm,280ks</t>
  </si>
  <si>
    <t>Flatfix veterný deflektor zadný 1700,253ks</t>
  </si>
  <si>
    <t>Flatfix Fusion Ballast Container1700,164ks</t>
  </si>
  <si>
    <t>Flatfix Fusion Veterný deflektor ľavý XL,27ks</t>
  </si>
  <si>
    <t>Flatfix Fusion Veterný deflektor pravý XL,27ks</t>
  </si>
  <si>
    <t>Flatfix Fusion uzemňujúca pružina,1120ks</t>
  </si>
  <si>
    <t>Flatfix Fusion uzemňujúca konzola,92ks</t>
  </si>
  <si>
    <t>Flatfix Fusion uzemňujúca príchytka 6mm2,39ks</t>
  </si>
  <si>
    <t>Samorezná skrutka z plechu 6,0x25 mm SW10 HEX/T306,324ks</t>
  </si>
  <si>
    <t>FV kábel 10AWG 4mm2</t>
  </si>
  <si>
    <t>m</t>
  </si>
  <si>
    <t>FV kábel 10AWG 6mm2</t>
  </si>
  <si>
    <t>FV kábel 10AWG 16mm2</t>
  </si>
  <si>
    <t>FV kábel 10AWG 10mm2</t>
  </si>
  <si>
    <t>MC4 konektor - pár</t>
  </si>
  <si>
    <t>PVC trubka UV odolná Ø 25</t>
  </si>
  <si>
    <t>Montáž FV kábla</t>
  </si>
  <si>
    <t>Montáž / lisovanie konektora</t>
  </si>
  <si>
    <t>Montáž zlučovaťa</t>
  </si>
  <si>
    <t xml:space="preserve">Montáž / uloženie trubky </t>
  </si>
  <si>
    <t>Zlučovač MC4 3/1 káblové konektory - pár</t>
  </si>
  <si>
    <t>ELI ROZVODY</t>
  </si>
  <si>
    <t>Konfigurácia APP</t>
  </si>
  <si>
    <t>Konfigurácia WEB server</t>
  </si>
  <si>
    <t>Konfigurácia WEB klient</t>
  </si>
  <si>
    <t>Nástenná rozvodná skrinka IP65 2-radová, 24 poz.</t>
  </si>
  <si>
    <t>Montáž rozvádzača</t>
  </si>
  <si>
    <t>ROZVÁDZAČ "R-FVZ"</t>
  </si>
  <si>
    <t>ROZVÁDZAČ "R-CHLAD"</t>
  </si>
  <si>
    <t>Oceľovo plechová rozvodná skriňa IP54,900x600x450, 240 poz</t>
  </si>
  <si>
    <t xml:space="preserve">HR rozvádzač </t>
  </si>
  <si>
    <t>Výkonový istič 3-pólový, 200A, 25kA</t>
  </si>
  <si>
    <t>Montáž ističa 3f</t>
  </si>
  <si>
    <t>Montáž zvodiča prepätia 4P</t>
  </si>
  <si>
    <t>VYPÍNAČ 160A 25kA 3P</t>
  </si>
  <si>
    <t>Montáž vypínača 3P</t>
  </si>
  <si>
    <t>Dohladové relé U-f Quard CZ, even. ekvivalent</t>
  </si>
  <si>
    <t>Rozsah prevádzkové napätia,280 - 470 Vac 400 V / 50 Hz</t>
  </si>
  <si>
    <t>Napájecí napätie,230 Vac 230 V / 50 Hz</t>
  </si>
  <si>
    <t>Rozsah frekvencie 40 - 60 Hz</t>
  </si>
  <si>
    <t>Príkon  &lt; 3 W</t>
  </si>
  <si>
    <t>Stupne nastavenia ochrany 2</t>
  </si>
  <si>
    <t>Rozsah nastavenia napäťovej ochrany 160 Vac - 275 Vac (meranie L proti N), 280 Vac - 485 Vac (meranie L proti L)</t>
  </si>
  <si>
    <t>Reakčná doba rozpojenia kontaktov relé od okamžiku rozpoznánia chyby v sieti, 40 ms - 1,5 s prvý stupeň - nastavitelné, 40 ms - 0,6 s druhý stupeň - nastavitelné</t>
  </si>
  <si>
    <t xml:space="preserve"> Doba rozopnutia / zopnutia kontaktov relé &lt; 10 ms</t>
  </si>
  <si>
    <t>Presnosť merania frekvencie ± 0,04 Hz (47 – 52 Hz)</t>
  </si>
  <si>
    <t>Pracovná teplota  - 20 ° C až + 60 °C</t>
  </si>
  <si>
    <t>Vzdušná vlhkosť 95 % (nekondenz.)</t>
  </si>
  <si>
    <t>Oneskorenie pre opätovné spojenie kontaktov relé od okamžiku rozpojenia, 5 s - 30 min, krok 1 s</t>
  </si>
  <si>
    <t>Montáž U-f Quard CZ</t>
  </si>
  <si>
    <t>Poistkový odpájač 3xPV10/4A</t>
  </si>
  <si>
    <t>Elektrická životnosť relé, 100 000x  zopnutí pri menovitom výkone</t>
  </si>
  <si>
    <t>Zvodič prepätia -4P-B+C</t>
  </si>
  <si>
    <t>Montáž poist.odpájača 3P</t>
  </si>
  <si>
    <t>Prepäťová ochrana GAK typ 1&amp;2, even. ekvivalent</t>
  </si>
  <si>
    <t>Prúdový chránič, 80A, 4-pólový, 30mA, typ A, 10kA</t>
  </si>
  <si>
    <t>Prúdový chránič, 100A, 4-pólový, 30mA, typ A, 10kA</t>
  </si>
  <si>
    <t>Prúdový chránič s ističom 2P C/16A/30mA</t>
  </si>
  <si>
    <t>Montáž prúdov.chrániča s ističom 2P</t>
  </si>
  <si>
    <t>Vodotesná spojka</t>
  </si>
  <si>
    <t>Kábel HO7RN-F 3G2.5 (CGSG 3x2.5</t>
  </si>
  <si>
    <t>Kábel 1-CYKY-J 5x70 mm2</t>
  </si>
  <si>
    <t>Kábel CGSG (HO7RN-F) 4G2.5</t>
  </si>
  <si>
    <t>Prúdovy chranic 4P 63A/30mA</t>
  </si>
  <si>
    <t>Vodič CYA 4 zeleno/žltý</t>
  </si>
  <si>
    <t>Vodič CYA 6 zeleno/žltý</t>
  </si>
  <si>
    <t>Vodič CYA 10 zeleno/žltý</t>
  </si>
  <si>
    <t>Vodič CYA 16 zeleno/žltý</t>
  </si>
  <si>
    <t>Vodič CYA 25 zeleno/žltý</t>
  </si>
  <si>
    <t>Vodič CYA 50 zeleno/žltý</t>
  </si>
  <si>
    <t>Montáž prúdov.chrániča s ističom 4P</t>
  </si>
  <si>
    <t>Montáž ističa 3f+N</t>
  </si>
  <si>
    <t>Vodič CYA 35 zeleno/žltý</t>
  </si>
  <si>
    <t>Lišta potenciálov.vyrovnania (HUS)</t>
  </si>
  <si>
    <t>Montáž vodiča do10mm</t>
  </si>
  <si>
    <t>Montáž vodiča od10-25mm</t>
  </si>
  <si>
    <t>Montáž vodiča nad25mm</t>
  </si>
  <si>
    <t>Montáž vodiča nad 50mm</t>
  </si>
  <si>
    <t>Montáž lišty potenciálov.vyrovnania (HUS)</t>
  </si>
  <si>
    <t>Montáž kábla do 2.5mm</t>
  </si>
  <si>
    <t>Montáž kábla od 2.5-10mm</t>
  </si>
  <si>
    <t>Montáž kábla od10-25mm</t>
  </si>
  <si>
    <t>Montáž kábla od25-50mm</t>
  </si>
  <si>
    <t>Montáž kábla od50-70mm</t>
  </si>
  <si>
    <t>Kábel 1-CYKY-J 5x25 mm2</t>
  </si>
  <si>
    <t>Kábel 1-CYKY-J 5x35 mm2</t>
  </si>
  <si>
    <t>Kábel 1-CYKY-J 5x50 mm2</t>
  </si>
  <si>
    <t>Montáž prúdov.chrániča 4P</t>
  </si>
  <si>
    <t>Istič  20A/D/4</t>
  </si>
  <si>
    <t>Istič  200A/3</t>
  </si>
  <si>
    <t>Kábel 1-CYKY-J 3x1.5 mm2</t>
  </si>
  <si>
    <t>Kábel 1-CYKY-J 3x2.5 mm2</t>
  </si>
  <si>
    <t>Kábel 1-CYKY-J 5x1.5 mm2</t>
  </si>
  <si>
    <t>Kábel 1-CYKY-J 5x2.5 mm2</t>
  </si>
  <si>
    <t>Kábel 1-CYKY-J 3x10 mm2</t>
  </si>
  <si>
    <t>Kábel 1-CYKY-J 3x16 mm2</t>
  </si>
  <si>
    <t>Kábel 1-CYKY-J 5x16 mm2</t>
  </si>
  <si>
    <t>VÝSTUP</t>
  </si>
  <si>
    <t>Menovitý AC aktívny výstupný výkon, 90 kW</t>
  </si>
  <si>
    <t>Výstupné napätie striedavého prúdu – z vedenia do vedenia / z vedenia do nulového vodiča (nominálne), Vac 380/220 ; 400/230</t>
  </si>
  <si>
    <t>Výstupné napätie striedavého prúdu – rozsah medzi linkami / rozsah medzi linkami a neutrálom, Vac 304 - 437 / 176 - 253 ; 320 - 460 / 184 - 264,5</t>
  </si>
  <si>
    <t>Frekvencia striedavého prúdu 50/60 ± 5 % Hz</t>
  </si>
  <si>
    <t>Maximálny trvalý výstupný prúd (na fázu), 130,5A</t>
  </si>
  <si>
    <t>Podporované siete, N-C, TN-S, TN-C-S, TT, IT; Delta: IT</t>
  </si>
  <si>
    <t>Maximálny reziduálny prúd, 300 mA</t>
  </si>
  <si>
    <t>Celkové harmonické skreslenie, ≤ 3 %</t>
  </si>
  <si>
    <t>Rozsah účinníka +/-0,8 až 1</t>
  </si>
  <si>
    <t>VSTUP</t>
  </si>
  <si>
    <t>Maximálny jednosmerný výkon (modul STC) invertor / synergická jednotka, 135 000 / 45 000 W</t>
  </si>
  <si>
    <t>Bez transformátora, bez uzemnenia, áno</t>
  </si>
  <si>
    <t>Maximálne vstupné napätie DC+ až DC- 1000 Vdc</t>
  </si>
  <si>
    <t>Nominálne vstupné napätie DC+ až DC-, 850 Vdc</t>
  </si>
  <si>
    <t>Maximálny vstupný prúd, 3 x 43,5 Ad</t>
  </si>
  <si>
    <t>Ochrana proti prepólovaniu Áno</t>
  </si>
  <si>
    <t>Maximálna účinnosť meniča 98,3 %</t>
  </si>
  <si>
    <t>Európska vážená účinnosť 98 %</t>
  </si>
  <si>
    <t>Spotreba energie v noci, &lt; 12 W</t>
  </si>
  <si>
    <t>PRIDANÉ VLASTNOSTI</t>
  </si>
  <si>
    <t>Podporované komunikačné rozhrania (5) 2 x RS485, Ethernet, Wi-Fi (voliteľné), Mobilné (voliteľné)</t>
  </si>
  <si>
    <t>DC prepäťová ochrana typu II, vymeniteľná na mieste, integrovaná</t>
  </si>
  <si>
    <t>AC prepäťová ochrana typu II, vymeniteľná na mieste, voliteľná</t>
  </si>
  <si>
    <t>Jednosmerné poistky (jednopólové) 25A, voliteľné</t>
  </si>
  <si>
    <t>Vypínač DC Voliteľný</t>
  </si>
  <si>
    <t>DODRŽIAVANIE ŠTANDARDU</t>
  </si>
  <si>
    <t>Bezpečnosť IEC-62109-1, IEC-62109-2, AS3100</t>
  </si>
  <si>
    <t>Emisie IEC61000-6-2, IEC61000-6-3 Trieda A, IEC61000-3-11, IEC61000-3-12</t>
  </si>
  <si>
    <t>RoHS Áno</t>
  </si>
  <si>
    <t>Rozsah prevádzkovej teploty -40 až +60˚C</t>
  </si>
  <si>
    <t>Hlučnosť &lt; 67 dBA</t>
  </si>
  <si>
    <t>Krytie IP65 — vonkajšie aj vnútorné</t>
  </si>
  <si>
    <t>Maximálny AC zdanlivý výstupný výkon, 90 kVA</t>
  </si>
  <si>
    <t>Detekcia izolácie zemnej poruchy Citlivosť 167 kΩ na jednotku synergie</t>
  </si>
  <si>
    <t>Normy pripojenia k sieti EN50549-1, EN50549-2, VDE-AR-N 4105, VDE-AR-N 4110, VDE V 0126-1-1, CEI 0-21, CEI 0-16, TOR Erzeuger Typ A+B, G99 Typ A+B, G99 (NI) Typ A+B, VFR 2019</t>
  </si>
  <si>
    <t>Žľab 200/50</t>
  </si>
  <si>
    <t>Výložník</t>
  </si>
  <si>
    <t>Presnost merania napätia  ± 1 % (při ULN &gt; 150 Vac</t>
  </si>
  <si>
    <t>Odborná prehliadka-revízia Eli+pospájanie</t>
  </si>
  <si>
    <t>JADROVÉ VRTANIE OTVOR Ø100mm x 900mm</t>
  </si>
  <si>
    <t>JADROVÉ VRTANIE OTVOR Ø80mm x 900mm</t>
  </si>
  <si>
    <t>JADROVÉ VRTANIE OTVOR Ø80mm x 250mm</t>
  </si>
  <si>
    <t>JADROVÉ VRTANIE OTVOR Ø30mm x 400mm</t>
  </si>
  <si>
    <t>JADROVÉ VRTANIE OTVOR Ø30mm x 300mm</t>
  </si>
  <si>
    <t>JADROVÉ VRTANIE OTVOR Ø30mm x 250mm</t>
  </si>
  <si>
    <t>JADROVÉ VRTANIE OTVOR Ø30mm x 200mm</t>
  </si>
  <si>
    <t>PRIERAZ OTVOR TEHLA Ø500mm x 150mm</t>
  </si>
  <si>
    <t>PRIERAZ OTVOR TEHLA Ø400mm x 150mm</t>
  </si>
  <si>
    <t>PRIERAZ OTVOR TEHLA Ø200mm x 150mm</t>
  </si>
  <si>
    <t>PRIERAZ OTVOR TEHLA Ø30mm x 150mm</t>
  </si>
  <si>
    <t>PRIERAZ OTVOR TEHLA Ø50mm x 150mm</t>
  </si>
  <si>
    <t>Tepelné čerpadlo Voda - Voda, Nominálny vykurovací výkon    74 KW   DB/WB 35°C - LWE 7°C (Dt=5°C</t>
  </si>
  <si>
    <t>EER 4,2</t>
  </si>
  <si>
    <t>SEER 3,4</t>
  </si>
  <si>
    <t>Maximálna výstupná teplota média min. 55°C</t>
  </si>
  <si>
    <t>Elektroinštalačný materiál</t>
  </si>
  <si>
    <t>Prvky hydraulického okruhu</t>
  </si>
  <si>
    <t>Vodoinštalačný materiál</t>
  </si>
  <si>
    <t>Prvky merania a regulácie</t>
  </si>
  <si>
    <t>Drobný inštalačný a závesný materiál</t>
  </si>
  <si>
    <t>Montáž</t>
  </si>
  <si>
    <t>CERP.VOD.PON.SS6C 02 Čerpadlo 6"do vrtov a studní - 2,2 kW- hydraulická časť</t>
  </si>
  <si>
    <t>CERP.VOD.PON.Motor TESLA 4" T - 2,2 kW ponorný motor - dvojpólový vratane RP 0, even. ekvivalent</t>
  </si>
  <si>
    <t>Odstredivé čerpadlo: SS6C2 obj.c. 60170155</t>
  </si>
  <si>
    <t>DAB.ND-Kabel k čerpadlu H07 RN-F 4x1,5 vratane RP 0,40, even. ekvivalent</t>
  </si>
  <si>
    <t>Mokrobežné obehové čerpadlo Wilo stratos D50/1, even. ekvivalent</t>
  </si>
  <si>
    <t>GEL Depura cyclon 3000/OX 2, even. ekvivalent</t>
  </si>
  <si>
    <t>GEL ND XL 3000 filtračná vložka GEL náhrada pre GEL Depura cyclon, even. ekvivalent</t>
  </si>
  <si>
    <t>Doskový výmeník GXD-042-M-5-NR-45-2494536, even. ekvivalent</t>
  </si>
  <si>
    <t>Rozoberateľný výmeník GCD-016-L-5-PI-22-2496113</t>
  </si>
  <si>
    <t>Mokrobežné obehové čerpadlo Wilo stratos D40/1, even. ekvivalent</t>
  </si>
  <si>
    <t>ECB2MUCW modul, even. ekvivalent</t>
  </si>
  <si>
    <t>Vodou chladený chladič vody pre glykolové aplikácie</t>
  </si>
  <si>
    <t>Nominálny chladiaci výkon    122 KW        DB/WB 7°C/6°C - LWC 45°C (Dt=5°C)</t>
  </si>
  <si>
    <t>Minimálna výstupná teplota média max.  -10°C</t>
  </si>
  <si>
    <t>Príslušenstvo k tepelnému čerpadlu</t>
  </si>
  <si>
    <t>Zhotovenie studničných vrtov</t>
  </si>
  <si>
    <t xml:space="preserve">Zapojenie do existujúcich médií </t>
  </si>
  <si>
    <t>Zaškolenie pracovníkov</t>
  </si>
  <si>
    <t>Polypropylén glykol pre potravinárske aplikácie, koncentrácia 30%</t>
  </si>
  <si>
    <t>kg</t>
  </si>
  <si>
    <t>Spevnená rúra PE pre kladenie do výkopu DN80</t>
  </si>
  <si>
    <t>Akumulačná nádoba 500l</t>
  </si>
  <si>
    <t>Akumulačná nádoba 1000l</t>
  </si>
  <si>
    <t>Tepelná izolácia kaučuková 19mm</t>
  </si>
  <si>
    <t>m2</t>
  </si>
  <si>
    <t>Hydrodynamické  a vsakovacie skúšky</t>
  </si>
  <si>
    <t>Geodetické práce - zameranie studne</t>
  </si>
  <si>
    <t>Analýza vzoriek podzemnej vody –úplný rozbor pitná voda</t>
  </si>
  <si>
    <t xml:space="preserve">Čerpacia skúška zľava </t>
  </si>
  <si>
    <t xml:space="preserve">Záverečné spracovanie  geolog,úlohy </t>
  </si>
  <si>
    <t>deň</t>
  </si>
  <si>
    <t>Nízkoteplotný chladiaci výmenník - fancoil  - vrátane pripojenia na chladiaci okruh -miestnosť č. 117 - 5m x 3,5m x 5,2 m</t>
  </si>
  <si>
    <t>Nízkoteplotný chladiaci výmenník - fancoil  - vrátane pripojenia na chladiaci okruh -miestnosť č. 122 - 3,7 x 8,2 x 2,5 m</t>
  </si>
  <si>
    <t>Nízkoteplotný chladiaci výmenník - fancoil  - vrátane pripojenia na chladiaci okruh -miestnosť č. 124 - 9,5 x 3 x 5,4 m</t>
  </si>
  <si>
    <t xml:space="preserve">Nominálny chladiaci výkon  7 KW       </t>
  </si>
  <si>
    <t>Maximálna Vstupná teplota média  min. -8°C</t>
  </si>
  <si>
    <t>Požadovaná teplota v miestnosti   min. 2°C  max. 4°C</t>
  </si>
  <si>
    <t>Príslušenstvo k fancoilu</t>
  </si>
  <si>
    <t>Nízkoteplotný chladiaci výmenník - fancoil  - vrátane pripojenia na chladiaci okruh -miestnosť č. 125 - 5 x 8,2 x 3 m</t>
  </si>
  <si>
    <t xml:space="preserve">Nominálny chladiaci výkon   7 KW      </t>
  </si>
  <si>
    <t>Nízkoteplotný chladiaci výmenník - fancoil  - vrátane pripojenia na chladiaci okruh -miestnosť č. 127 - 7,5 x 5 x 3,1 m</t>
  </si>
  <si>
    <t xml:space="preserve">Nominálny chladiaci výkon  7,7 KW       </t>
  </si>
  <si>
    <t>Požadovaná teplota v miestnosti   min. 0°C  max. 2°C</t>
  </si>
  <si>
    <t>Nízkoteplotný chladiaci výmenník - fancoil  - vrátane pripojenia na chladiaci okruh -miestnosť č. 130 - 10,5 x 3 x 1,5 m</t>
  </si>
  <si>
    <t xml:space="preserve">Nominálny chladiaci výkon   4 KW      </t>
  </si>
  <si>
    <t>Nízkoteplotný chladiaci výmenník - fancoil  - vrátane pripojenia na chladiaci okruh -miestnosť č. 132 - 7,5 x 2,8 x 3,6 m</t>
  </si>
  <si>
    <t xml:space="preserve">Nominálny chladiaci výkon 4,6 KW        </t>
  </si>
  <si>
    <t>Nízkoteplotný chladiaci výmenník - fancoil  - vrátane pripojenia na chladiaci okruh -miestnosť č. 229 - 9 x 2,6 x 2,5 m</t>
  </si>
  <si>
    <t xml:space="preserve">Nominálny chladiaci výkon   6,2 KW      </t>
  </si>
  <si>
    <t>Nízkoteplotný chladiaci výmenník - fancoil  - vrátane pripojenia na chladiaci okruh -miestnosť č. 228 - 7,6 x 3,6 x 3,5 m</t>
  </si>
  <si>
    <t xml:space="preserve">Nominálny chladiaci výkon   5,5 KW      </t>
  </si>
  <si>
    <t>Nízkoteplotný chladiaci výmenník - fancoil  - vrátane pripojenia na chladiaci okruh -miestnosť č. 228b - 2,1 x 7,2 x 3,5 m</t>
  </si>
  <si>
    <t xml:space="preserve">Nominálny chladiaci výkon  4 KW       </t>
  </si>
  <si>
    <t>Nízkoteplotný chladiaci výmenník - fancoil  - vrátane pripojenia na chladiaci okruh -miestnosť č. 230 - 7,6 x 3,5 x 3,5 m</t>
  </si>
  <si>
    <t xml:space="preserve">Nominálny chladiaci výkon  5,5 KW       </t>
  </si>
  <si>
    <t>Nízkoteplotný chladiaci výmenník - fancoil  - vrátane pripojenia na chladiaci okruh -miestnosť č. 237- 9 x 3,4 x 3,5 m</t>
  </si>
  <si>
    <t xml:space="preserve">Nominálny chladiaci výkon  4,5 KW       </t>
  </si>
  <si>
    <t>Požadovaná teplota v miestnosti   min. 0°C  max. 4°C</t>
  </si>
  <si>
    <t>Nízkoteplotný chladiaci výmenník - fancoil  - vrátane pripojenia na chladiaci okruh -miestnosť č. 240 - 8 x 3,4 x 12 m</t>
  </si>
  <si>
    <t xml:space="preserve">Nominálny chladiaci výkon  11,2 KW       </t>
  </si>
  <si>
    <t>Nízkoteplotný chladiaci výmenník - fancoil  - vrátane pripojenia na chladiaci okruh -miestnosť č. 241 - 8 x 3,4 x 6 m</t>
  </si>
  <si>
    <t>Popisný štítok</t>
  </si>
  <si>
    <t>Zemniaca svorkovnica</t>
  </si>
  <si>
    <t>Svorkovnica radová s poistkou</t>
  </si>
  <si>
    <t>Svorkovnica radová, 0,5-4mm</t>
  </si>
  <si>
    <t>Prevodník RS232/485</t>
  </si>
  <si>
    <t>Pomocné relé DIN úzke 38.51.7.024.0050 1P 6A/24VDC</t>
  </si>
  <si>
    <t>Napájací zdroj HDR-30-24 230Vac/24Vdc 30W</t>
  </si>
  <si>
    <t>Elektromer 3x80A Modbus</t>
  </si>
  <si>
    <t>Kábel J-Y(ST)Y 1x2x0,8 červený pre pripájanie analóg. snímačov</t>
  </si>
  <si>
    <t>Kábel J-Y(ST)Y 4x2x0,8 červený pre pripájanie zbernicových zariadení</t>
  </si>
  <si>
    <t>Vodič ku hladinovej sonde D05V-K 0,75/3,2</t>
  </si>
  <si>
    <t>Nástenná rozvodnica ku studničným káblom s výbavou</t>
  </si>
  <si>
    <t>Krabica rozbočovacia 686.207 190x140x70mm bez vývodiek</t>
  </si>
  <si>
    <t>Vývodka PG7</t>
  </si>
  <si>
    <t>Vývodka PG11</t>
  </si>
  <si>
    <t>Vývodka PG13,5</t>
  </si>
  <si>
    <t>Kábel ku studnič. čerpadlu tienený F-CY-JZ 4G1,5 pvc sivý</t>
  </si>
  <si>
    <t>Kontrolér TECO SG2-20HR-A pre FC vrátane riadenia odmrazovania</t>
  </si>
  <si>
    <t>Snímač teploty ALTF1 Ni1000 príložný vrátane objímky na potrubie resp. pätky</t>
  </si>
  <si>
    <t>Stykač 4P/230V/25A/230V - pre spínanie ohrevu rozmrazovania</t>
  </si>
  <si>
    <t>Snímač priestorovej teploty Modbus vonkajší UT100 - kontrolné meracie miesta</t>
  </si>
  <si>
    <t>Vytvorenie programu riadenia procesov pre PLC</t>
  </si>
  <si>
    <t>Vytvorenie WEB GUI pre servisnú a klientskú obsluhu do PLC</t>
  </si>
  <si>
    <t>Vytvorenie programu riadenia FC pre kontrolér</t>
  </si>
  <si>
    <t>Integrácia komunik. protokolov zariadení do SW PLC</t>
  </si>
  <si>
    <t>PLC a WEB server AMINI4W2 (8DI+8DO+8AI+4AO+232+485+Eth), even. ekvivalent</t>
  </si>
  <si>
    <t>I/O Amrio AI12, even. ekvivalent</t>
  </si>
  <si>
    <t>I/O Amrio DI24, even. ekvivalent</t>
  </si>
  <si>
    <t>I/O Amrio RDO12, even. ekvivalent</t>
  </si>
  <si>
    <t>Touch LCD 7' ovládacia jednotka AMR-OP87 do dverí rozvádzača, even. ekvivalent</t>
  </si>
  <si>
    <t>Frekv. menič studničného čerpadla VECTOR V800-4T0022, even. ekvivalent</t>
  </si>
  <si>
    <t>Sínusový filter (výstupná tlmivka) OCL-2.2K-0.4SCX, even. ekvivalent</t>
  </si>
  <si>
    <t>Vyhodnocovacia jednotka hladiny v studni HRH-8/24, even. ekvivalent</t>
  </si>
  <si>
    <t>Snímač teploty ALTF1 Ni1000 do jímky s káblom 1,5 m vrátane spoj. krabičky, even. ekvivalent</t>
  </si>
  <si>
    <t>Snímač priestorovej teploty Modbus vonkajší UT100, even. ekvivalent</t>
  </si>
  <si>
    <t>Snímač tlaku 0-10 bar SHD-U10 vrátane konektora, even. ekvivalent</t>
  </si>
  <si>
    <t>Snímač rozdielového tlaku 0-2,5 bar SHD 692-916 vrátane konektora, even. ekvivalent</t>
  </si>
  <si>
    <t>Hladinová sonda SHR-2, even. ekvivalent</t>
  </si>
  <si>
    <t>tlakovo nezávislý vyvažovací a regulačný ventil so servopohonom, prevádzkové teploty -10stC</t>
  </si>
  <si>
    <t>Potrubie oceľové v tyčiach d90</t>
  </si>
  <si>
    <t>Koleno d 90 elektrotvarovkové</t>
  </si>
  <si>
    <t>Elektropresuvka d90</t>
  </si>
  <si>
    <t>Prechod elektro 90-3"</t>
  </si>
  <si>
    <t>Lemový nákružok d110</t>
  </si>
  <si>
    <t>Príruba d110</t>
  </si>
  <si>
    <t>Redukcia d110/d90</t>
  </si>
  <si>
    <t>T kus d90</t>
  </si>
  <si>
    <t>Guľový kohút DN40</t>
  </si>
  <si>
    <t>Prechod 90-3"</t>
  </si>
  <si>
    <t>Guľový kohút DN50</t>
  </si>
  <si>
    <t>Expanzná nádoba 100/6</t>
  </si>
  <si>
    <t>Filter DN65</t>
  </si>
  <si>
    <t>Guľový kohút DN80</t>
  </si>
  <si>
    <t>Guľový kohút DN65</t>
  </si>
  <si>
    <t>Klapka spätná DN65</t>
  </si>
  <si>
    <t>Filter mosadzný DN65</t>
  </si>
  <si>
    <t>Guľový kohút zaisťovací DN25</t>
  </si>
  <si>
    <t xml:space="preserve"> Zníženie energetickej náročnosti spoločnosti DALTON, spol. s r. o</t>
  </si>
  <si>
    <t>MODERNIZÁCIA VÝROBY TPV A CHL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</si>
</sst>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3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sz val="12"/>
      <name val="Arial CE"/>
    </font>
    <font>
      <sz val="11"/>
      <color theme="1"/>
      <name val="Calibri"/>
      <family val="2"/>
      <charset val="238"/>
      <scheme val="minor"/>
    </font>
    <font>
      <b/>
      <sz val="8"/>
      <color rgb="FFFF0000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3">
    <xf numFmtId="0" fontId="0" fillId="0" borderId="0"/>
    <xf numFmtId="0" fontId="29" fillId="0" borderId="0" applyNumberFormat="0" applyFill="0" applyBorder="0" applyAlignment="0" applyProtection="0"/>
    <xf numFmtId="0" fontId="31" fillId="0" borderId="0"/>
  </cellStyleXfs>
  <cellXfs count="22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6" fillId="0" borderId="12" xfId="0" applyNumberFormat="1" applyFont="1" applyBorder="1" applyAlignment="1"/>
    <xf numFmtId="166" fontId="26" fillId="0" borderId="13" xfId="0" applyNumberFormat="1" applyFont="1" applyBorder="1" applyAlignment="1"/>
    <xf numFmtId="0" fontId="8" fillId="0" borderId="3" xfId="0" applyFont="1" applyBorder="1" applyAlignment="1"/>
    <xf numFmtId="0" fontId="6" fillId="0" borderId="0" xfId="0" applyFont="1" applyAlignment="1">
      <alignment horizontal="left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27" fillId="0" borderId="22" xfId="0" applyFont="1" applyBorder="1" applyAlignment="1" applyProtection="1">
      <alignment horizontal="center" vertical="center"/>
      <protection locked="0"/>
    </xf>
    <xf numFmtId="49" fontId="27" fillId="0" borderId="22" xfId="0" applyNumberFormat="1" applyFont="1" applyBorder="1" applyAlignment="1" applyProtection="1">
      <alignment horizontal="left" vertical="center" wrapText="1"/>
      <protection locked="0"/>
    </xf>
    <xf numFmtId="0" fontId="27" fillId="0" borderId="22" xfId="0" applyFont="1" applyBorder="1" applyAlignment="1" applyProtection="1">
      <alignment horizontal="left" vertical="center" wrapText="1"/>
      <protection locked="0"/>
    </xf>
    <xf numFmtId="0" fontId="27" fillId="0" borderId="22" xfId="0" applyFont="1" applyBorder="1" applyAlignment="1" applyProtection="1">
      <alignment horizontal="center" vertical="center" wrapText="1"/>
      <protection locked="0"/>
    </xf>
    <xf numFmtId="167" fontId="27" fillId="0" borderId="22" xfId="0" applyNumberFormat="1" applyFont="1" applyBorder="1" applyAlignment="1" applyProtection="1">
      <alignment vertical="center"/>
      <protection locked="0"/>
    </xf>
    <xf numFmtId="4" fontId="27" fillId="0" borderId="22" xfId="0" applyNumberFormat="1" applyFont="1" applyBorder="1" applyAlignment="1" applyProtection="1">
      <alignment vertical="center"/>
      <protection locked="0"/>
    </xf>
    <xf numFmtId="0" fontId="28" fillId="0" borderId="22" xfId="0" applyFont="1" applyBorder="1" applyAlignment="1" applyProtection="1">
      <alignment vertical="center"/>
      <protection locked="0"/>
    </xf>
    <xf numFmtId="0" fontId="28" fillId="0" borderId="3" xfId="0" applyFont="1" applyBorder="1" applyAlignment="1">
      <alignment vertical="center"/>
    </xf>
    <xf numFmtId="0" fontId="27" fillId="0" borderId="14" xfId="0" applyFont="1" applyBorder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7" fillId="0" borderId="0" xfId="0" applyFont="1" applyBorder="1" applyAlignment="1" applyProtection="1">
      <alignment horizontal="center" vertical="center"/>
      <protection locked="0"/>
    </xf>
    <xf numFmtId="49" fontId="27" fillId="0" borderId="0" xfId="0" applyNumberFormat="1" applyFont="1" applyBorder="1" applyAlignment="1" applyProtection="1">
      <alignment horizontal="left" vertical="center" wrapText="1"/>
      <protection locked="0"/>
    </xf>
    <xf numFmtId="0" fontId="27" fillId="0" borderId="0" xfId="0" applyFont="1" applyBorder="1" applyAlignment="1" applyProtection="1">
      <alignment horizontal="left" vertical="center" wrapText="1"/>
      <protection locked="0"/>
    </xf>
    <xf numFmtId="0" fontId="27" fillId="0" borderId="0" xfId="0" applyFont="1" applyBorder="1" applyAlignment="1" applyProtection="1">
      <alignment horizontal="center" vertical="center" wrapText="1"/>
      <protection locked="0"/>
    </xf>
    <xf numFmtId="167" fontId="27" fillId="0" borderId="0" xfId="0" applyNumberFormat="1" applyFont="1" applyBorder="1" applyAlignment="1" applyProtection="1">
      <alignment vertical="center"/>
      <protection locked="0"/>
    </xf>
    <xf numFmtId="4" fontId="27" fillId="0" borderId="0" xfId="0" applyNumberFormat="1" applyFont="1" applyBorder="1" applyAlignment="1" applyProtection="1">
      <alignment vertical="center"/>
      <protection locked="0"/>
    </xf>
    <xf numFmtId="0" fontId="28" fillId="0" borderId="0" xfId="0" applyFont="1" applyBorder="1" applyAlignment="1" applyProtection="1">
      <alignment vertical="center"/>
      <protection locked="0"/>
    </xf>
    <xf numFmtId="4" fontId="6" fillId="0" borderId="0" xfId="0" applyNumberFormat="1" applyFont="1" applyAlignment="1">
      <alignment horizontal="right" vertical="center"/>
    </xf>
    <xf numFmtId="0" fontId="27" fillId="0" borderId="22" xfId="0" applyFont="1" applyBorder="1" applyAlignment="1" applyProtection="1">
      <alignment horizontal="left" vertical="center"/>
      <protection locked="0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/>
    <xf numFmtId="0" fontId="0" fillId="0" borderId="0" xfId="0" applyFont="1" applyAlignment="1">
      <alignment vertical="center"/>
    </xf>
    <xf numFmtId="0" fontId="32" fillId="0" borderId="22" xfId="0" applyFont="1" applyBorder="1" applyAlignment="1" applyProtection="1">
      <alignment vertical="center"/>
      <protection locked="0"/>
    </xf>
    <xf numFmtId="0" fontId="0" fillId="0" borderId="0" xfId="0" applyFont="1" applyAlignment="1">
      <alignment vertical="center"/>
    </xf>
    <xf numFmtId="4" fontId="17" fillId="0" borderId="22" xfId="0" applyNumberFormat="1" applyFont="1" applyBorder="1" applyAlignment="1" applyProtection="1">
      <alignment horizontal="center" vertical="center"/>
      <protection locked="0"/>
    </xf>
    <xf numFmtId="4" fontId="17" fillId="0" borderId="22" xfId="0" applyNumberFormat="1" applyFont="1" applyFill="1" applyBorder="1" applyAlignment="1" applyProtection="1">
      <alignment vertical="center"/>
      <protection locked="0"/>
    </xf>
    <xf numFmtId="4" fontId="27" fillId="0" borderId="22" xfId="0" applyNumberFormat="1" applyFont="1" applyFill="1" applyBorder="1" applyAlignment="1" applyProtection="1">
      <alignment vertical="center"/>
      <protection locked="0"/>
    </xf>
    <xf numFmtId="0" fontId="0" fillId="0" borderId="0" xfId="0" applyFont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0" fontId="0" fillId="0" borderId="0" xfId="0" applyFill="1" applyBorder="1"/>
    <xf numFmtId="4" fontId="0" fillId="0" borderId="0" xfId="0" applyNumberForma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2" fillId="0" borderId="22" xfId="0" applyFont="1" applyFill="1" applyBorder="1" applyAlignment="1" applyProtection="1">
      <alignment vertical="center"/>
      <protection locked="0"/>
    </xf>
    <xf numFmtId="0" fontId="0" fillId="0" borderId="0" xfId="0" applyFont="1" applyAlignment="1">
      <alignment vertical="center"/>
    </xf>
    <xf numFmtId="0" fontId="0" fillId="0" borderId="0" xfId="0"/>
    <xf numFmtId="0" fontId="0" fillId="0" borderId="0" xfId="0" applyFont="1" applyAlignment="1">
      <alignment vertical="center"/>
    </xf>
    <xf numFmtId="4" fontId="0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0" fillId="0" borderId="0" xfId="0" applyFont="1" applyAlignment="1">
      <alignment vertical="center"/>
    </xf>
    <xf numFmtId="0" fontId="0" fillId="0" borderId="0" xfId="0" applyFont="1" applyAlignment="1">
      <alignment vertical="center"/>
    </xf>
  </cellXfs>
  <cellStyles count="3">
    <cellStyle name="Hyperlink" xfId="1" builtinId="8"/>
    <cellStyle name="Normal" xfId="0" builtinId="0" customBuiltin="1"/>
    <cellStyle name="Normal 2" xfId="2" xr:uid="{F8058790-A7E6-46C2-983A-A83BFB95C06D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 x14ac:dyDescent="0.2">
      <c r="AR2" s="207" t="s">
        <v>5</v>
      </c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S2" s="14" t="s">
        <v>6</v>
      </c>
      <c r="BT2" s="14" t="s">
        <v>7</v>
      </c>
    </row>
    <row r="3" spans="1:74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8</v>
      </c>
      <c r="BT3" s="14" t="s">
        <v>7</v>
      </c>
    </row>
    <row r="4" spans="1:74" s="1" customFormat="1" ht="24.95" customHeight="1" x14ac:dyDescent="0.2">
      <c r="B4" s="17"/>
      <c r="D4" s="18" t="s">
        <v>9</v>
      </c>
      <c r="AR4" s="17"/>
      <c r="AS4" s="19" t="s">
        <v>10</v>
      </c>
      <c r="BS4" s="14" t="s">
        <v>11</v>
      </c>
    </row>
    <row r="5" spans="1:74" s="1" customFormat="1" ht="12" customHeight="1" x14ac:dyDescent="0.2">
      <c r="B5" s="17"/>
      <c r="D5" s="20" t="s">
        <v>12</v>
      </c>
      <c r="K5" s="204" t="s">
        <v>13</v>
      </c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R5" s="17"/>
      <c r="BS5" s="14" t="s">
        <v>14</v>
      </c>
    </row>
    <row r="6" spans="1:74" s="1" customFormat="1" ht="36.950000000000003" customHeight="1" x14ac:dyDescent="0.2">
      <c r="B6" s="17"/>
      <c r="D6" s="22" t="s">
        <v>15</v>
      </c>
      <c r="K6" s="206" t="s">
        <v>16</v>
      </c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R6" s="17"/>
      <c r="BS6" s="14" t="s">
        <v>14</v>
      </c>
    </row>
    <row r="7" spans="1:74" s="1" customFormat="1" ht="12" customHeight="1" x14ac:dyDescent="0.2">
      <c r="B7" s="17"/>
      <c r="D7" s="23" t="s">
        <v>17</v>
      </c>
      <c r="K7" s="21" t="s">
        <v>1</v>
      </c>
      <c r="AK7" s="23" t="s">
        <v>18</v>
      </c>
      <c r="AN7" s="21" t="s">
        <v>1</v>
      </c>
      <c r="AR7" s="17"/>
      <c r="BS7" s="14" t="s">
        <v>14</v>
      </c>
    </row>
    <row r="8" spans="1:74" s="1" customFormat="1" ht="12" customHeight="1" x14ac:dyDescent="0.2">
      <c r="B8" s="17"/>
      <c r="D8" s="23" t="s">
        <v>19</v>
      </c>
      <c r="K8" s="21" t="s">
        <v>20</v>
      </c>
      <c r="AK8" s="23" t="s">
        <v>21</v>
      </c>
      <c r="AN8" s="21" t="s">
        <v>22</v>
      </c>
      <c r="AR8" s="17"/>
      <c r="BS8" s="14" t="s">
        <v>8</v>
      </c>
    </row>
    <row r="9" spans="1:74" s="1" customFormat="1" ht="14.45" customHeight="1" x14ac:dyDescent="0.2">
      <c r="B9" s="17"/>
      <c r="AR9" s="17"/>
      <c r="BS9" s="14" t="s">
        <v>8</v>
      </c>
    </row>
    <row r="10" spans="1:74" s="1" customFormat="1" ht="12" customHeight="1" x14ac:dyDescent="0.2">
      <c r="B10" s="17"/>
      <c r="D10" s="23" t="s">
        <v>23</v>
      </c>
      <c r="AK10" s="23" t="s">
        <v>24</v>
      </c>
      <c r="AN10" s="21" t="s">
        <v>1</v>
      </c>
      <c r="AR10" s="17"/>
      <c r="BS10" s="14" t="s">
        <v>14</v>
      </c>
    </row>
    <row r="11" spans="1:74" s="1" customFormat="1" ht="18.399999999999999" customHeight="1" x14ac:dyDescent="0.2">
      <c r="B11" s="17"/>
      <c r="E11" s="21" t="s">
        <v>20</v>
      </c>
      <c r="AK11" s="23" t="s">
        <v>25</v>
      </c>
      <c r="AN11" s="21" t="s">
        <v>1</v>
      </c>
      <c r="AR11" s="17"/>
      <c r="BS11" s="14" t="s">
        <v>14</v>
      </c>
    </row>
    <row r="12" spans="1:74" s="1" customFormat="1" ht="6.95" customHeight="1" x14ac:dyDescent="0.2">
      <c r="B12" s="17"/>
      <c r="AR12" s="17"/>
      <c r="BS12" s="14" t="s">
        <v>14</v>
      </c>
    </row>
    <row r="13" spans="1:74" s="1" customFormat="1" ht="12" customHeight="1" x14ac:dyDescent="0.2">
      <c r="B13" s="17"/>
      <c r="D13" s="23" t="s">
        <v>26</v>
      </c>
      <c r="AK13" s="23" t="s">
        <v>24</v>
      </c>
      <c r="AN13" s="21" t="s">
        <v>1</v>
      </c>
      <c r="AR13" s="17"/>
      <c r="BS13" s="14" t="s">
        <v>8</v>
      </c>
    </row>
    <row r="14" spans="1:74" ht="12.75" x14ac:dyDescent="0.2">
      <c r="B14" s="17"/>
      <c r="E14" s="21" t="s">
        <v>27</v>
      </c>
      <c r="AK14" s="23" t="s">
        <v>25</v>
      </c>
      <c r="AN14" s="21" t="s">
        <v>1</v>
      </c>
      <c r="AR14" s="17"/>
      <c r="BS14" s="14" t="s">
        <v>8</v>
      </c>
    </row>
    <row r="15" spans="1:74" s="1" customFormat="1" ht="6.95" customHeight="1" x14ac:dyDescent="0.2">
      <c r="B15" s="17"/>
      <c r="AR15" s="17"/>
      <c r="BS15" s="14" t="s">
        <v>28</v>
      </c>
    </row>
    <row r="16" spans="1:74" s="1" customFormat="1" ht="12" customHeight="1" x14ac:dyDescent="0.2">
      <c r="B16" s="17"/>
      <c r="D16" s="23" t="s">
        <v>29</v>
      </c>
      <c r="AK16" s="23" t="s">
        <v>24</v>
      </c>
      <c r="AN16" s="21" t="s">
        <v>1</v>
      </c>
      <c r="AR16" s="17"/>
      <c r="BS16" s="14" t="s">
        <v>3</v>
      </c>
    </row>
    <row r="17" spans="1:71" s="1" customFormat="1" ht="18.399999999999999" customHeight="1" x14ac:dyDescent="0.2">
      <c r="B17" s="17"/>
      <c r="E17" s="21" t="s">
        <v>20</v>
      </c>
      <c r="AK17" s="23" t="s">
        <v>25</v>
      </c>
      <c r="AN17" s="21" t="s">
        <v>1</v>
      </c>
      <c r="AR17" s="17"/>
      <c r="BS17" s="14" t="s">
        <v>3</v>
      </c>
    </row>
    <row r="18" spans="1:71" s="1" customFormat="1" ht="6.95" customHeight="1" x14ac:dyDescent="0.2">
      <c r="B18" s="17"/>
      <c r="AR18" s="17"/>
      <c r="BS18" s="14" t="s">
        <v>8</v>
      </c>
    </row>
    <row r="19" spans="1:71" s="1" customFormat="1" ht="12" customHeight="1" x14ac:dyDescent="0.2">
      <c r="B19" s="17"/>
      <c r="D19" s="23" t="s">
        <v>30</v>
      </c>
      <c r="AK19" s="23" t="s">
        <v>24</v>
      </c>
      <c r="AN19" s="21" t="s">
        <v>1</v>
      </c>
      <c r="AR19" s="17"/>
      <c r="BS19" s="14" t="s">
        <v>8</v>
      </c>
    </row>
    <row r="20" spans="1:71" s="1" customFormat="1" ht="18.399999999999999" customHeight="1" x14ac:dyDescent="0.2">
      <c r="B20" s="17"/>
      <c r="E20" s="21" t="s">
        <v>20</v>
      </c>
      <c r="AK20" s="23" t="s">
        <v>25</v>
      </c>
      <c r="AN20" s="21" t="s">
        <v>1</v>
      </c>
      <c r="AR20" s="17"/>
      <c r="BS20" s="14" t="s">
        <v>28</v>
      </c>
    </row>
    <row r="21" spans="1:71" s="1" customFormat="1" ht="6.95" customHeight="1" x14ac:dyDescent="0.2">
      <c r="B21" s="17"/>
      <c r="AR21" s="17"/>
    </row>
    <row r="22" spans="1:71" s="1" customFormat="1" ht="12" customHeight="1" x14ac:dyDescent="0.2">
      <c r="B22" s="17"/>
      <c r="D22" s="23" t="s">
        <v>31</v>
      </c>
      <c r="AR22" s="17"/>
    </row>
    <row r="23" spans="1:71" s="1" customFormat="1" ht="16.5" customHeight="1" x14ac:dyDescent="0.2">
      <c r="B23" s="17"/>
      <c r="E23" s="208" t="s">
        <v>1</v>
      </c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R23" s="17"/>
    </row>
    <row r="24" spans="1:71" s="1" customFormat="1" ht="6.95" customHeight="1" x14ac:dyDescent="0.2">
      <c r="B24" s="17"/>
      <c r="AR24" s="17"/>
    </row>
    <row r="25" spans="1:71" s="1" customFormat="1" ht="6.95" customHeight="1" x14ac:dyDescent="0.2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 x14ac:dyDescent="0.2">
      <c r="A26" s="26"/>
      <c r="B26" s="27"/>
      <c r="C26" s="26"/>
      <c r="D26" s="28" t="s">
        <v>32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09">
        <f>ROUND(AG94,1)</f>
        <v>0</v>
      </c>
      <c r="AL26" s="210"/>
      <c r="AM26" s="210"/>
      <c r="AN26" s="210"/>
      <c r="AO26" s="210"/>
      <c r="AP26" s="26"/>
      <c r="AQ26" s="26"/>
      <c r="AR26" s="27"/>
      <c r="BE26" s="26"/>
    </row>
    <row r="27" spans="1:71" s="2" customFormat="1" ht="6.95" customHeight="1" x14ac:dyDescent="0.2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 x14ac:dyDescent="0.2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11" t="s">
        <v>33</v>
      </c>
      <c r="M28" s="211"/>
      <c r="N28" s="211"/>
      <c r="O28" s="211"/>
      <c r="P28" s="211"/>
      <c r="Q28" s="26"/>
      <c r="R28" s="26"/>
      <c r="S28" s="26"/>
      <c r="T28" s="26"/>
      <c r="U28" s="26"/>
      <c r="V28" s="26"/>
      <c r="W28" s="211" t="s">
        <v>34</v>
      </c>
      <c r="X28" s="211"/>
      <c r="Y28" s="211"/>
      <c r="Z28" s="211"/>
      <c r="AA28" s="211"/>
      <c r="AB28" s="211"/>
      <c r="AC28" s="211"/>
      <c r="AD28" s="211"/>
      <c r="AE28" s="211"/>
      <c r="AF28" s="26"/>
      <c r="AG28" s="26"/>
      <c r="AH28" s="26"/>
      <c r="AI28" s="26"/>
      <c r="AJ28" s="26"/>
      <c r="AK28" s="211" t="s">
        <v>35</v>
      </c>
      <c r="AL28" s="211"/>
      <c r="AM28" s="211"/>
      <c r="AN28" s="211"/>
      <c r="AO28" s="211"/>
      <c r="AP28" s="26"/>
      <c r="AQ28" s="26"/>
      <c r="AR28" s="27"/>
      <c r="BE28" s="26"/>
    </row>
    <row r="29" spans="1:71" s="3" customFormat="1" ht="14.45" customHeight="1" x14ac:dyDescent="0.2">
      <c r="B29" s="31"/>
      <c r="D29" s="23" t="s">
        <v>36</v>
      </c>
      <c r="F29" s="23" t="s">
        <v>37</v>
      </c>
      <c r="L29" s="214">
        <v>0.2</v>
      </c>
      <c r="M29" s="213"/>
      <c r="N29" s="213"/>
      <c r="O29" s="213"/>
      <c r="P29" s="213"/>
      <c r="W29" s="212">
        <f>ROUND(AZ94, 1)</f>
        <v>0</v>
      </c>
      <c r="X29" s="213"/>
      <c r="Y29" s="213"/>
      <c r="Z29" s="213"/>
      <c r="AA29" s="213"/>
      <c r="AB29" s="213"/>
      <c r="AC29" s="213"/>
      <c r="AD29" s="213"/>
      <c r="AE29" s="213"/>
      <c r="AK29" s="212">
        <f>ROUND(AV94, 1)</f>
        <v>0</v>
      </c>
      <c r="AL29" s="213"/>
      <c r="AM29" s="213"/>
      <c r="AN29" s="213"/>
      <c r="AO29" s="213"/>
      <c r="AR29" s="31"/>
    </row>
    <row r="30" spans="1:71" s="3" customFormat="1" ht="14.45" customHeight="1" x14ac:dyDescent="0.2">
      <c r="B30" s="31"/>
      <c r="F30" s="23" t="s">
        <v>38</v>
      </c>
      <c r="L30" s="214">
        <v>0.2</v>
      </c>
      <c r="M30" s="213"/>
      <c r="N30" s="213"/>
      <c r="O30" s="213"/>
      <c r="P30" s="213"/>
      <c r="W30" s="212">
        <f>ROUND(BA94, 1)</f>
        <v>0</v>
      </c>
      <c r="X30" s="213"/>
      <c r="Y30" s="213"/>
      <c r="Z30" s="213"/>
      <c r="AA30" s="213"/>
      <c r="AB30" s="213"/>
      <c r="AC30" s="213"/>
      <c r="AD30" s="213"/>
      <c r="AE30" s="213"/>
      <c r="AK30" s="212">
        <f>ROUND(AW94, 1)</f>
        <v>0</v>
      </c>
      <c r="AL30" s="213"/>
      <c r="AM30" s="213"/>
      <c r="AN30" s="213"/>
      <c r="AO30" s="213"/>
      <c r="AR30" s="31"/>
    </row>
    <row r="31" spans="1:71" s="3" customFormat="1" ht="14.45" hidden="1" customHeight="1" x14ac:dyDescent="0.2">
      <c r="B31" s="31"/>
      <c r="F31" s="23" t="s">
        <v>39</v>
      </c>
      <c r="L31" s="214">
        <v>0.2</v>
      </c>
      <c r="M31" s="213"/>
      <c r="N31" s="213"/>
      <c r="O31" s="213"/>
      <c r="P31" s="213"/>
      <c r="W31" s="212">
        <f>ROUND(BB94, 1)</f>
        <v>0</v>
      </c>
      <c r="X31" s="213"/>
      <c r="Y31" s="213"/>
      <c r="Z31" s="213"/>
      <c r="AA31" s="213"/>
      <c r="AB31" s="213"/>
      <c r="AC31" s="213"/>
      <c r="AD31" s="213"/>
      <c r="AE31" s="213"/>
      <c r="AK31" s="212">
        <v>0</v>
      </c>
      <c r="AL31" s="213"/>
      <c r="AM31" s="213"/>
      <c r="AN31" s="213"/>
      <c r="AO31" s="213"/>
      <c r="AR31" s="31"/>
    </row>
    <row r="32" spans="1:71" s="3" customFormat="1" ht="14.45" hidden="1" customHeight="1" x14ac:dyDescent="0.2">
      <c r="B32" s="31"/>
      <c r="F32" s="23" t="s">
        <v>40</v>
      </c>
      <c r="L32" s="214">
        <v>0.2</v>
      </c>
      <c r="M32" s="213"/>
      <c r="N32" s="213"/>
      <c r="O32" s="213"/>
      <c r="P32" s="213"/>
      <c r="W32" s="212">
        <f>ROUND(BC94, 1)</f>
        <v>0</v>
      </c>
      <c r="X32" s="213"/>
      <c r="Y32" s="213"/>
      <c r="Z32" s="213"/>
      <c r="AA32" s="213"/>
      <c r="AB32" s="213"/>
      <c r="AC32" s="213"/>
      <c r="AD32" s="213"/>
      <c r="AE32" s="213"/>
      <c r="AK32" s="212">
        <v>0</v>
      </c>
      <c r="AL32" s="213"/>
      <c r="AM32" s="213"/>
      <c r="AN32" s="213"/>
      <c r="AO32" s="213"/>
      <c r="AR32" s="31"/>
    </row>
    <row r="33" spans="1:57" s="3" customFormat="1" ht="14.45" hidden="1" customHeight="1" x14ac:dyDescent="0.2">
      <c r="B33" s="31"/>
      <c r="F33" s="23" t="s">
        <v>41</v>
      </c>
      <c r="L33" s="214">
        <v>0</v>
      </c>
      <c r="M33" s="213"/>
      <c r="N33" s="213"/>
      <c r="O33" s="213"/>
      <c r="P33" s="213"/>
      <c r="W33" s="212">
        <f>ROUND(BD94, 1)</f>
        <v>0</v>
      </c>
      <c r="X33" s="213"/>
      <c r="Y33" s="213"/>
      <c r="Z33" s="213"/>
      <c r="AA33" s="213"/>
      <c r="AB33" s="213"/>
      <c r="AC33" s="213"/>
      <c r="AD33" s="213"/>
      <c r="AE33" s="213"/>
      <c r="AK33" s="212">
        <v>0</v>
      </c>
      <c r="AL33" s="213"/>
      <c r="AM33" s="213"/>
      <c r="AN33" s="213"/>
      <c r="AO33" s="213"/>
      <c r="AR33" s="31"/>
    </row>
    <row r="34" spans="1:57" s="2" customFormat="1" ht="6.95" customHeight="1" x14ac:dyDescent="0.2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 x14ac:dyDescent="0.2">
      <c r="A35" s="26"/>
      <c r="B35" s="27"/>
      <c r="C35" s="32"/>
      <c r="D35" s="33" t="s">
        <v>42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43</v>
      </c>
      <c r="U35" s="34"/>
      <c r="V35" s="34"/>
      <c r="W35" s="34"/>
      <c r="X35" s="215" t="s">
        <v>44</v>
      </c>
      <c r="Y35" s="216"/>
      <c r="Z35" s="216"/>
      <c r="AA35" s="216"/>
      <c r="AB35" s="216"/>
      <c r="AC35" s="34"/>
      <c r="AD35" s="34"/>
      <c r="AE35" s="34"/>
      <c r="AF35" s="34"/>
      <c r="AG35" s="34"/>
      <c r="AH35" s="34"/>
      <c r="AI35" s="34"/>
      <c r="AJ35" s="34"/>
      <c r="AK35" s="217">
        <f>SUM(AK26:AK33)</f>
        <v>0</v>
      </c>
      <c r="AL35" s="216"/>
      <c r="AM35" s="216"/>
      <c r="AN35" s="216"/>
      <c r="AO35" s="218"/>
      <c r="AP35" s="32"/>
      <c r="AQ35" s="32"/>
      <c r="AR35" s="27"/>
      <c r="BE35" s="26"/>
    </row>
    <row r="36" spans="1:57" s="2" customFormat="1" ht="6.95" customHeight="1" x14ac:dyDescent="0.2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 x14ac:dyDescent="0.2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 x14ac:dyDescent="0.2">
      <c r="B38" s="17"/>
      <c r="AR38" s="17"/>
    </row>
    <row r="39" spans="1:57" s="1" customFormat="1" ht="14.45" customHeight="1" x14ac:dyDescent="0.2">
      <c r="B39" s="17"/>
      <c r="AR39" s="17"/>
    </row>
    <row r="40" spans="1:57" s="1" customFormat="1" ht="14.45" customHeight="1" x14ac:dyDescent="0.2">
      <c r="B40" s="17"/>
      <c r="AR40" s="17"/>
    </row>
    <row r="41" spans="1:57" s="1" customFormat="1" ht="14.45" customHeight="1" x14ac:dyDescent="0.2">
      <c r="B41" s="17"/>
      <c r="AR41" s="17"/>
    </row>
    <row r="42" spans="1:57" s="1" customFormat="1" ht="14.45" customHeight="1" x14ac:dyDescent="0.2">
      <c r="B42" s="17"/>
      <c r="AR42" s="17"/>
    </row>
    <row r="43" spans="1:57" s="1" customFormat="1" ht="14.45" customHeight="1" x14ac:dyDescent="0.2">
      <c r="B43" s="17"/>
      <c r="AR43" s="17"/>
    </row>
    <row r="44" spans="1:57" s="1" customFormat="1" ht="14.45" customHeight="1" x14ac:dyDescent="0.2">
      <c r="B44" s="17"/>
      <c r="AR44" s="17"/>
    </row>
    <row r="45" spans="1:57" s="1" customFormat="1" ht="14.45" customHeight="1" x14ac:dyDescent="0.2">
      <c r="B45" s="17"/>
      <c r="AR45" s="17"/>
    </row>
    <row r="46" spans="1:57" s="1" customFormat="1" ht="14.45" customHeight="1" x14ac:dyDescent="0.2">
      <c r="B46" s="17"/>
      <c r="AR46" s="17"/>
    </row>
    <row r="47" spans="1:57" s="1" customFormat="1" ht="14.45" customHeight="1" x14ac:dyDescent="0.2">
      <c r="B47" s="17"/>
      <c r="AR47" s="17"/>
    </row>
    <row r="48" spans="1:57" s="1" customFormat="1" ht="14.45" customHeight="1" x14ac:dyDescent="0.2">
      <c r="B48" s="17"/>
      <c r="AR48" s="17"/>
    </row>
    <row r="49" spans="1:57" s="2" customFormat="1" ht="14.45" customHeight="1" x14ac:dyDescent="0.2">
      <c r="B49" s="36"/>
      <c r="D49" s="37" t="s">
        <v>45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46</v>
      </c>
      <c r="AI49" s="38"/>
      <c r="AJ49" s="38"/>
      <c r="AK49" s="38"/>
      <c r="AL49" s="38"/>
      <c r="AM49" s="38"/>
      <c r="AN49" s="38"/>
      <c r="AO49" s="38"/>
      <c r="AR49" s="36"/>
    </row>
    <row r="50" spans="1:57" x14ac:dyDescent="0.2">
      <c r="B50" s="17"/>
      <c r="AR50" s="17"/>
    </row>
    <row r="51" spans="1:57" x14ac:dyDescent="0.2">
      <c r="B51" s="17"/>
      <c r="AR51" s="17"/>
    </row>
    <row r="52" spans="1:57" x14ac:dyDescent="0.2">
      <c r="B52" s="17"/>
      <c r="AR52" s="17"/>
    </row>
    <row r="53" spans="1:57" x14ac:dyDescent="0.2">
      <c r="B53" s="17"/>
      <c r="AR53" s="17"/>
    </row>
    <row r="54" spans="1:57" x14ac:dyDescent="0.2">
      <c r="B54" s="17"/>
      <c r="AR54" s="17"/>
    </row>
    <row r="55" spans="1:57" x14ac:dyDescent="0.2">
      <c r="B55" s="17"/>
      <c r="AR55" s="17"/>
    </row>
    <row r="56" spans="1:57" x14ac:dyDescent="0.2">
      <c r="B56" s="17"/>
      <c r="AR56" s="17"/>
    </row>
    <row r="57" spans="1:57" x14ac:dyDescent="0.2">
      <c r="B57" s="17"/>
      <c r="AR57" s="17"/>
    </row>
    <row r="58" spans="1:57" x14ac:dyDescent="0.2">
      <c r="B58" s="17"/>
      <c r="AR58" s="17"/>
    </row>
    <row r="59" spans="1:57" x14ac:dyDescent="0.2">
      <c r="B59" s="17"/>
      <c r="AR59" s="17"/>
    </row>
    <row r="60" spans="1:57" s="2" customFormat="1" ht="12.75" x14ac:dyDescent="0.2">
      <c r="A60" s="26"/>
      <c r="B60" s="27"/>
      <c r="C60" s="26"/>
      <c r="D60" s="39" t="s">
        <v>47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48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47</v>
      </c>
      <c r="AI60" s="29"/>
      <c r="AJ60" s="29"/>
      <c r="AK60" s="29"/>
      <c r="AL60" s="29"/>
      <c r="AM60" s="39" t="s">
        <v>48</v>
      </c>
      <c r="AN60" s="29"/>
      <c r="AO60" s="29"/>
      <c r="AP60" s="26"/>
      <c r="AQ60" s="26"/>
      <c r="AR60" s="27"/>
      <c r="BE60" s="26"/>
    </row>
    <row r="61" spans="1:57" x14ac:dyDescent="0.2">
      <c r="B61" s="17"/>
      <c r="AR61" s="17"/>
    </row>
    <row r="62" spans="1:57" x14ac:dyDescent="0.2">
      <c r="B62" s="17"/>
      <c r="AR62" s="17"/>
    </row>
    <row r="63" spans="1:57" x14ac:dyDescent="0.2">
      <c r="B63" s="17"/>
      <c r="AR63" s="17"/>
    </row>
    <row r="64" spans="1:57" s="2" customFormat="1" ht="12.75" x14ac:dyDescent="0.2">
      <c r="A64" s="26"/>
      <c r="B64" s="27"/>
      <c r="C64" s="26"/>
      <c r="D64" s="37" t="s">
        <v>49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50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 x14ac:dyDescent="0.2">
      <c r="B65" s="17"/>
      <c r="AR65" s="17"/>
    </row>
    <row r="66" spans="1:57" x14ac:dyDescent="0.2">
      <c r="B66" s="17"/>
      <c r="AR66" s="17"/>
    </row>
    <row r="67" spans="1:57" x14ac:dyDescent="0.2">
      <c r="B67" s="17"/>
      <c r="AR67" s="17"/>
    </row>
    <row r="68" spans="1:57" x14ac:dyDescent="0.2">
      <c r="B68" s="17"/>
      <c r="AR68" s="17"/>
    </row>
    <row r="69" spans="1:57" x14ac:dyDescent="0.2">
      <c r="B69" s="17"/>
      <c r="AR69" s="17"/>
    </row>
    <row r="70" spans="1:57" x14ac:dyDescent="0.2">
      <c r="B70" s="17"/>
      <c r="AR70" s="17"/>
    </row>
    <row r="71" spans="1:57" x14ac:dyDescent="0.2">
      <c r="B71" s="17"/>
      <c r="AR71" s="17"/>
    </row>
    <row r="72" spans="1:57" x14ac:dyDescent="0.2">
      <c r="B72" s="17"/>
      <c r="AR72" s="17"/>
    </row>
    <row r="73" spans="1:57" x14ac:dyDescent="0.2">
      <c r="B73" s="17"/>
      <c r="AR73" s="17"/>
    </row>
    <row r="74" spans="1:57" x14ac:dyDescent="0.2">
      <c r="B74" s="17"/>
      <c r="AR74" s="17"/>
    </row>
    <row r="75" spans="1:57" s="2" customFormat="1" ht="12.75" x14ac:dyDescent="0.2">
      <c r="A75" s="26"/>
      <c r="B75" s="27"/>
      <c r="C75" s="26"/>
      <c r="D75" s="39" t="s">
        <v>47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48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47</v>
      </c>
      <c r="AI75" s="29"/>
      <c r="AJ75" s="29"/>
      <c r="AK75" s="29"/>
      <c r="AL75" s="29"/>
      <c r="AM75" s="39" t="s">
        <v>48</v>
      </c>
      <c r="AN75" s="29"/>
      <c r="AO75" s="29"/>
      <c r="AP75" s="26"/>
      <c r="AQ75" s="26"/>
      <c r="AR75" s="27"/>
      <c r="BE75" s="26"/>
    </row>
    <row r="76" spans="1:57" s="2" customFormat="1" x14ac:dyDescent="0.2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 x14ac:dyDescent="0.2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0" s="2" customFormat="1" ht="6.95" customHeight="1" x14ac:dyDescent="0.2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0" s="2" customFormat="1" ht="24.95" customHeight="1" x14ac:dyDescent="0.2">
      <c r="A82" s="26"/>
      <c r="B82" s="27"/>
      <c r="C82" s="18" t="s">
        <v>51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0" s="2" customFormat="1" ht="6.95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0" s="4" customFormat="1" ht="12" customHeight="1" x14ac:dyDescent="0.2">
      <c r="B84" s="45"/>
      <c r="C84" s="23" t="s">
        <v>12</v>
      </c>
      <c r="L84" s="4" t="str">
        <f>K5</f>
        <v>RDChGur92021</v>
      </c>
      <c r="AR84" s="45"/>
    </row>
    <row r="85" spans="1:90" s="5" customFormat="1" ht="36.950000000000003" customHeight="1" x14ac:dyDescent="0.2">
      <c r="B85" s="46"/>
      <c r="C85" s="47" t="s">
        <v>15</v>
      </c>
      <c r="L85" s="185" t="str">
        <f>K6</f>
        <v>Chata Ing. J. Gurtlera    ELI a dodávky  práce do 27.9.2021            9/2021</v>
      </c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R85" s="46"/>
    </row>
    <row r="86" spans="1:90" s="2" customFormat="1" ht="6.95" customHeight="1" x14ac:dyDescent="0.2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0" s="2" customFormat="1" ht="12" customHeight="1" x14ac:dyDescent="0.2">
      <c r="A87" s="26"/>
      <c r="B87" s="27"/>
      <c r="C87" s="23" t="s">
        <v>19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 xml:space="preserve"> 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21</v>
      </c>
      <c r="AJ87" s="26"/>
      <c r="AK87" s="26"/>
      <c r="AL87" s="26"/>
      <c r="AM87" s="187" t="str">
        <f>IF(AN8= "","",AN8)</f>
        <v>29. 9. 2021</v>
      </c>
      <c r="AN87" s="187"/>
      <c r="AO87" s="26"/>
      <c r="AP87" s="26"/>
      <c r="AQ87" s="26"/>
      <c r="AR87" s="27"/>
      <c r="BE87" s="26"/>
    </row>
    <row r="88" spans="1:90" s="2" customFormat="1" ht="6.95" customHeight="1" x14ac:dyDescent="0.2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0" s="2" customFormat="1" ht="15.2" customHeight="1" x14ac:dyDescent="0.2">
      <c r="A89" s="26"/>
      <c r="B89" s="27"/>
      <c r="C89" s="23" t="s">
        <v>23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29</v>
      </c>
      <c r="AJ89" s="26"/>
      <c r="AK89" s="26"/>
      <c r="AL89" s="26"/>
      <c r="AM89" s="188" t="str">
        <f>IF(E17="","",E17)</f>
        <v xml:space="preserve"> </v>
      </c>
      <c r="AN89" s="189"/>
      <c r="AO89" s="189"/>
      <c r="AP89" s="189"/>
      <c r="AQ89" s="26"/>
      <c r="AR89" s="27"/>
      <c r="AS89" s="190" t="s">
        <v>52</v>
      </c>
      <c r="AT89" s="191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0" s="2" customFormat="1" ht="15.2" customHeight="1" x14ac:dyDescent="0.2">
      <c r="A90" s="26"/>
      <c r="B90" s="27"/>
      <c r="C90" s="23" t="s">
        <v>26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>S+K electric,s.r.o.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30</v>
      </c>
      <c r="AJ90" s="26"/>
      <c r="AK90" s="26"/>
      <c r="AL90" s="26"/>
      <c r="AM90" s="188" t="str">
        <f>IF(E20="","",E20)</f>
        <v xml:space="preserve"> </v>
      </c>
      <c r="AN90" s="189"/>
      <c r="AO90" s="189"/>
      <c r="AP90" s="189"/>
      <c r="AQ90" s="26"/>
      <c r="AR90" s="27"/>
      <c r="AS90" s="192"/>
      <c r="AT90" s="193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0" s="2" customFormat="1" ht="10.9" customHeight="1" x14ac:dyDescent="0.2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92"/>
      <c r="AT91" s="193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0" s="2" customFormat="1" ht="29.25" customHeight="1" x14ac:dyDescent="0.2">
      <c r="A92" s="26"/>
      <c r="B92" s="27"/>
      <c r="C92" s="194" t="s">
        <v>53</v>
      </c>
      <c r="D92" s="195"/>
      <c r="E92" s="195"/>
      <c r="F92" s="195"/>
      <c r="G92" s="195"/>
      <c r="H92" s="54"/>
      <c r="I92" s="196" t="s">
        <v>54</v>
      </c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5"/>
      <c r="W92" s="195"/>
      <c r="X92" s="195"/>
      <c r="Y92" s="195"/>
      <c r="Z92" s="195"/>
      <c r="AA92" s="195"/>
      <c r="AB92" s="195"/>
      <c r="AC92" s="195"/>
      <c r="AD92" s="195"/>
      <c r="AE92" s="195"/>
      <c r="AF92" s="195"/>
      <c r="AG92" s="197" t="s">
        <v>55</v>
      </c>
      <c r="AH92" s="195"/>
      <c r="AI92" s="195"/>
      <c r="AJ92" s="195"/>
      <c r="AK92" s="195"/>
      <c r="AL92" s="195"/>
      <c r="AM92" s="195"/>
      <c r="AN92" s="196" t="s">
        <v>56</v>
      </c>
      <c r="AO92" s="195"/>
      <c r="AP92" s="198"/>
      <c r="AQ92" s="55" t="s">
        <v>57</v>
      </c>
      <c r="AR92" s="27"/>
      <c r="AS92" s="56" t="s">
        <v>58</v>
      </c>
      <c r="AT92" s="57" t="s">
        <v>59</v>
      </c>
      <c r="AU92" s="57" t="s">
        <v>60</v>
      </c>
      <c r="AV92" s="57" t="s">
        <v>61</v>
      </c>
      <c r="AW92" s="57" t="s">
        <v>62</v>
      </c>
      <c r="AX92" s="57" t="s">
        <v>63</v>
      </c>
      <c r="AY92" s="57" t="s">
        <v>64</v>
      </c>
      <c r="AZ92" s="57" t="s">
        <v>65</v>
      </c>
      <c r="BA92" s="57" t="s">
        <v>66</v>
      </c>
      <c r="BB92" s="57" t="s">
        <v>67</v>
      </c>
      <c r="BC92" s="57" t="s">
        <v>68</v>
      </c>
      <c r="BD92" s="58" t="s">
        <v>69</v>
      </c>
      <c r="BE92" s="26"/>
    </row>
    <row r="93" spans="1:90" s="2" customFormat="1" ht="10.9" customHeight="1" x14ac:dyDescent="0.2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0" s="6" customFormat="1" ht="32.450000000000003" customHeight="1" x14ac:dyDescent="0.2">
      <c r="B94" s="62"/>
      <c r="C94" s="63" t="s">
        <v>70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02">
        <f>ROUND(AG95,1)</f>
        <v>0</v>
      </c>
      <c r="AH94" s="202"/>
      <c r="AI94" s="202"/>
      <c r="AJ94" s="202"/>
      <c r="AK94" s="202"/>
      <c r="AL94" s="202"/>
      <c r="AM94" s="202"/>
      <c r="AN94" s="203">
        <f>SUM(AG94,AT94)</f>
        <v>0</v>
      </c>
      <c r="AO94" s="203"/>
      <c r="AP94" s="203"/>
      <c r="AQ94" s="66" t="s">
        <v>1</v>
      </c>
      <c r="AR94" s="62"/>
      <c r="AS94" s="67">
        <f>ROUND(AS95,1)</f>
        <v>0</v>
      </c>
      <c r="AT94" s="68">
        <f>ROUND(SUM(AV94:AW94),1)</f>
        <v>0</v>
      </c>
      <c r="AU94" s="69" t="e">
        <f>ROUND(AU95,5)</f>
        <v>#REF!</v>
      </c>
      <c r="AV94" s="68">
        <f>ROUND(AZ94*L29,1)</f>
        <v>0</v>
      </c>
      <c r="AW94" s="68">
        <f>ROUND(BA94*L30,1)</f>
        <v>0</v>
      </c>
      <c r="AX94" s="68">
        <f>ROUND(BB94*L29,1)</f>
        <v>0</v>
      </c>
      <c r="AY94" s="68">
        <f>ROUND(BC94*L30,1)</f>
        <v>0</v>
      </c>
      <c r="AZ94" s="68">
        <f>ROUND(AZ95,1)</f>
        <v>0</v>
      </c>
      <c r="BA94" s="68">
        <f>ROUND(BA95,1)</f>
        <v>0</v>
      </c>
      <c r="BB94" s="68">
        <f>ROUND(BB95,1)</f>
        <v>0</v>
      </c>
      <c r="BC94" s="68">
        <f>ROUND(BC95,1)</f>
        <v>0</v>
      </c>
      <c r="BD94" s="70">
        <f>ROUND(BD95,1)</f>
        <v>0</v>
      </c>
      <c r="BS94" s="71" t="s">
        <v>71</v>
      </c>
      <c r="BT94" s="71" t="s">
        <v>14</v>
      </c>
      <c r="BV94" s="71" t="s">
        <v>72</v>
      </c>
      <c r="BW94" s="71" t="s">
        <v>4</v>
      </c>
      <c r="BX94" s="71" t="s">
        <v>73</v>
      </c>
      <c r="CL94" s="71" t="s">
        <v>1</v>
      </c>
    </row>
    <row r="95" spans="1:90" s="7" customFormat="1" ht="40.5" customHeight="1" x14ac:dyDescent="0.2">
      <c r="A95" s="72" t="s">
        <v>74</v>
      </c>
      <c r="B95" s="73"/>
      <c r="C95" s="74"/>
      <c r="D95" s="201" t="s">
        <v>13</v>
      </c>
      <c r="E95" s="201"/>
      <c r="F95" s="201"/>
      <c r="G95" s="201"/>
      <c r="H95" s="201"/>
      <c r="I95" s="75"/>
      <c r="J95" s="201" t="s">
        <v>16</v>
      </c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199">
        <f>ROZPOCET!J28</f>
        <v>0</v>
      </c>
      <c r="AH95" s="200"/>
      <c r="AI95" s="200"/>
      <c r="AJ95" s="200"/>
      <c r="AK95" s="200"/>
      <c r="AL95" s="200"/>
      <c r="AM95" s="200"/>
      <c r="AN95" s="199">
        <f>SUM(AG95,AT95)</f>
        <v>0</v>
      </c>
      <c r="AO95" s="200"/>
      <c r="AP95" s="200"/>
      <c r="AQ95" s="76" t="s">
        <v>75</v>
      </c>
      <c r="AR95" s="73"/>
      <c r="AS95" s="77">
        <v>0</v>
      </c>
      <c r="AT95" s="78">
        <f>ROUND(SUM(AV95:AW95),1)</f>
        <v>0</v>
      </c>
      <c r="AU95" s="79" t="e">
        <f>ROZPOCET!P115</f>
        <v>#REF!</v>
      </c>
      <c r="AV95" s="78">
        <f>ROZPOCET!J31</f>
        <v>0</v>
      </c>
      <c r="AW95" s="78">
        <f>ROZPOCET!J32</f>
        <v>0</v>
      </c>
      <c r="AX95" s="78">
        <f>ROZPOCET!J33</f>
        <v>0</v>
      </c>
      <c r="AY95" s="78">
        <f>ROZPOCET!J34</f>
        <v>0</v>
      </c>
      <c r="AZ95" s="78">
        <f>ROZPOCET!F31</f>
        <v>0</v>
      </c>
      <c r="BA95" s="78">
        <f>ROZPOCET!F32</f>
        <v>0</v>
      </c>
      <c r="BB95" s="78">
        <f>ROZPOCET!F33</f>
        <v>0</v>
      </c>
      <c r="BC95" s="78">
        <f>ROZPOCET!F34</f>
        <v>0</v>
      </c>
      <c r="BD95" s="80">
        <f>ROZPOCET!F35</f>
        <v>0</v>
      </c>
      <c r="BT95" s="81" t="s">
        <v>76</v>
      </c>
      <c r="BU95" s="81" t="s">
        <v>77</v>
      </c>
      <c r="BV95" s="81" t="s">
        <v>72</v>
      </c>
      <c r="BW95" s="81" t="s">
        <v>4</v>
      </c>
      <c r="BX95" s="81" t="s">
        <v>73</v>
      </c>
      <c r="CL95" s="81" t="s">
        <v>1</v>
      </c>
    </row>
    <row r="96" spans="1:90" s="2" customFormat="1" ht="30" customHeight="1" x14ac:dyDescent="0.2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 x14ac:dyDescent="0.2">
      <c r="A97" s="26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X35:AB35"/>
    <mergeCell ref="AK35:AO35"/>
    <mergeCell ref="AK33:AO33"/>
    <mergeCell ref="L33:P33"/>
    <mergeCell ref="W29:AE29"/>
    <mergeCell ref="W32:AE32"/>
    <mergeCell ref="W30:AE30"/>
    <mergeCell ref="W31:AE31"/>
    <mergeCell ref="W33:AE33"/>
    <mergeCell ref="AK30:AO30"/>
    <mergeCell ref="L30:P30"/>
    <mergeCell ref="AK31:AO31"/>
    <mergeCell ref="L31:P31"/>
    <mergeCell ref="AK32:AO32"/>
    <mergeCell ref="L32:P32"/>
    <mergeCell ref="L28:P28"/>
    <mergeCell ref="W28:AE28"/>
    <mergeCell ref="AK28:AO28"/>
    <mergeCell ref="AK29:AO29"/>
    <mergeCell ref="L29:P29"/>
    <mergeCell ref="K5:AO5"/>
    <mergeCell ref="K6:AO6"/>
    <mergeCell ref="AR2:BE2"/>
    <mergeCell ref="E23:AN23"/>
    <mergeCell ref="AK26:AO26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5" location="'RDChGur92021 - Chata Ing.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682"/>
  <sheetViews>
    <sheetView showGridLines="0" tabSelected="1" zoomScale="130" zoomScaleNormal="130" zoomScaleSheetLayoutView="100" workbookViewId="0">
      <selection activeCell="E92" sqref="E92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6.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10.5" style="1" customWidth="1"/>
    <col min="8" max="8" width="16.1640625" style="1" customWidth="1"/>
    <col min="9" max="11" width="20.1640625" style="1" customWidth="1"/>
    <col min="12" max="12" width="9.33203125" style="1" hidden="1" customWidth="1"/>
    <col min="13" max="13" width="10.83203125" style="1" hidden="1" customWidth="1"/>
    <col min="14" max="14" width="0" style="1" hidden="1" customWidth="1"/>
    <col min="15" max="20" width="14.1640625" style="1" hidden="1" customWidth="1"/>
    <col min="21" max="21" width="16.33203125" style="1" hidden="1" customWidth="1"/>
    <col min="22" max="22" width="12.33203125" style="1" hidden="1" customWidth="1"/>
    <col min="23" max="23" width="16.33203125" style="1" hidden="1" customWidth="1"/>
    <col min="24" max="24" width="12.33203125" style="1" customWidth="1"/>
    <col min="25" max="25" width="12.33203125" style="182" customWidth="1"/>
  </cols>
  <sheetData>
    <row r="1" spans="1:25" x14ac:dyDescent="0.2">
      <c r="A1" s="82"/>
    </row>
    <row r="2" spans="1:25" s="1" customFormat="1" ht="36.950000000000003" customHeight="1" x14ac:dyDescent="0.2">
      <c r="L2" s="150" t="s">
        <v>5</v>
      </c>
      <c r="M2" s="149"/>
      <c r="N2" s="150"/>
      <c r="O2" s="150"/>
      <c r="P2" s="150"/>
      <c r="Q2" s="150"/>
      <c r="R2" s="150"/>
      <c r="S2" s="150"/>
      <c r="T2" s="150"/>
      <c r="U2" s="150"/>
      <c r="V2" s="150"/>
      <c r="Y2" s="182"/>
    </row>
    <row r="3" spans="1:25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Y3" s="182"/>
    </row>
    <row r="4" spans="1:25" s="1" customFormat="1" ht="24.95" customHeight="1" x14ac:dyDescent="0.2">
      <c r="B4" s="17"/>
      <c r="D4" s="18" t="s">
        <v>78</v>
      </c>
      <c r="L4" s="17"/>
      <c r="M4" s="83" t="s">
        <v>10</v>
      </c>
      <c r="Y4" s="182"/>
    </row>
    <row r="5" spans="1:25" s="1" customFormat="1" ht="6.95" customHeight="1" x14ac:dyDescent="0.2">
      <c r="B5" s="17"/>
      <c r="L5" s="17"/>
      <c r="Y5" s="182"/>
    </row>
    <row r="6" spans="1:25" s="2" customFormat="1" ht="12" customHeight="1" x14ac:dyDescent="0.2">
      <c r="A6" s="26"/>
      <c r="B6" s="27"/>
      <c r="C6" s="26"/>
      <c r="D6" s="23" t="s">
        <v>15</v>
      </c>
      <c r="E6" s="26"/>
      <c r="F6" s="26"/>
      <c r="G6" s="26"/>
      <c r="H6" s="26"/>
      <c r="I6" s="26"/>
      <c r="J6" s="26"/>
      <c r="K6" s="26"/>
      <c r="L6" s="36"/>
      <c r="S6" s="26"/>
      <c r="T6" s="26"/>
      <c r="U6" s="26"/>
      <c r="V6" s="26"/>
      <c r="W6" s="26"/>
      <c r="X6" s="26"/>
      <c r="Y6" s="183"/>
    </row>
    <row r="7" spans="1:25" s="2" customFormat="1" ht="27" customHeight="1" x14ac:dyDescent="0.2">
      <c r="A7" s="26"/>
      <c r="B7" s="27"/>
      <c r="C7" s="26"/>
      <c r="D7" s="26"/>
      <c r="E7" s="219" t="s">
        <v>454</v>
      </c>
      <c r="F7" s="220"/>
      <c r="G7" s="220"/>
      <c r="H7" s="220"/>
      <c r="I7" s="26"/>
      <c r="J7" s="26"/>
      <c r="K7" s="26"/>
      <c r="L7" s="36"/>
      <c r="S7" s="26"/>
      <c r="T7" s="26"/>
      <c r="U7" s="26"/>
      <c r="V7" s="26"/>
      <c r="W7" s="26"/>
      <c r="X7" s="26"/>
      <c r="Y7" s="183"/>
    </row>
    <row r="8" spans="1:25" s="2" customFormat="1" x14ac:dyDescent="0.2">
      <c r="A8" s="26"/>
      <c r="B8" s="27"/>
      <c r="C8" s="26"/>
      <c r="D8" s="26"/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183"/>
    </row>
    <row r="9" spans="1:25" s="2" customFormat="1" ht="12" customHeight="1" x14ac:dyDescent="0.2">
      <c r="A9" s="26"/>
      <c r="B9" s="27"/>
      <c r="C9" s="26"/>
      <c r="D9" s="23" t="s">
        <v>17</v>
      </c>
      <c r="E9" s="26"/>
      <c r="F9" s="21" t="s">
        <v>1</v>
      </c>
      <c r="G9" s="26"/>
      <c r="H9" s="26"/>
      <c r="I9" s="23" t="s">
        <v>18</v>
      </c>
      <c r="J9" s="21" t="s">
        <v>1</v>
      </c>
      <c r="K9" s="26"/>
      <c r="L9" s="36"/>
      <c r="S9" s="26"/>
      <c r="T9" s="26"/>
      <c r="U9" s="26"/>
      <c r="V9" s="26"/>
      <c r="W9" s="26"/>
      <c r="X9" s="26"/>
      <c r="Y9" s="183"/>
    </row>
    <row r="10" spans="1:25" s="2" customFormat="1" ht="12" customHeight="1" x14ac:dyDescent="0.2">
      <c r="A10" s="26"/>
      <c r="B10" s="27"/>
      <c r="C10" s="26"/>
      <c r="D10" s="23" t="s">
        <v>19</v>
      </c>
      <c r="E10" s="26"/>
      <c r="F10" s="21" t="s">
        <v>20</v>
      </c>
      <c r="G10" s="26"/>
      <c r="H10" s="26"/>
      <c r="I10" s="23" t="s">
        <v>21</v>
      </c>
      <c r="J10" s="49" t="s">
        <v>99</v>
      </c>
      <c r="K10" s="26"/>
      <c r="L10" s="36"/>
      <c r="S10" s="26"/>
      <c r="T10" s="26"/>
      <c r="U10" s="26"/>
      <c r="V10" s="26"/>
      <c r="W10" s="26"/>
      <c r="X10" s="26"/>
      <c r="Y10" s="183"/>
    </row>
    <row r="11" spans="1:25" s="2" customFormat="1" ht="10.9" customHeight="1" x14ac:dyDescent="0.2">
      <c r="A11" s="26"/>
      <c r="B11" s="27"/>
      <c r="C11" s="26"/>
      <c r="D11" s="26"/>
      <c r="E11" s="148" t="s">
        <v>105</v>
      </c>
      <c r="F11" s="26"/>
      <c r="G11" s="26"/>
      <c r="H11" s="2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183"/>
    </row>
    <row r="12" spans="1:25" s="2" customFormat="1" ht="12" customHeight="1" x14ac:dyDescent="0.2">
      <c r="A12" s="26"/>
      <c r="B12" s="27"/>
      <c r="C12" s="26"/>
      <c r="D12" s="23" t="s">
        <v>23</v>
      </c>
      <c r="E12" s="26"/>
      <c r="F12" s="26"/>
      <c r="G12" s="26"/>
      <c r="H12" s="26"/>
      <c r="I12" s="23" t="s">
        <v>24</v>
      </c>
      <c r="J12" s="21" t="str">
        <f>IF('Rekapitulácia stavby'!AN10="","",'Rekapitulácia stavby'!AN10)</f>
        <v/>
      </c>
      <c r="K12" s="26"/>
      <c r="L12" s="36"/>
      <c r="S12" s="26"/>
      <c r="T12" s="26"/>
      <c r="U12" s="26"/>
      <c r="V12" s="26"/>
      <c r="W12" s="26"/>
      <c r="X12" s="26"/>
      <c r="Y12" s="183"/>
    </row>
    <row r="13" spans="1:25" s="2" customFormat="1" ht="18" customHeight="1" x14ac:dyDescent="0.2">
      <c r="A13" s="26"/>
      <c r="B13" s="27"/>
      <c r="C13" s="26"/>
      <c r="D13" s="26"/>
      <c r="E13" s="21" t="s">
        <v>101</v>
      </c>
      <c r="F13" s="26"/>
      <c r="G13" s="26"/>
      <c r="H13" s="26"/>
      <c r="I13" s="23" t="s">
        <v>25</v>
      </c>
      <c r="J13" s="21" t="str">
        <f>IF('Rekapitulácia stavby'!AN11="","",'Rekapitulácia stavby'!AN11)</f>
        <v/>
      </c>
      <c r="K13" s="26"/>
      <c r="L13" s="36"/>
      <c r="S13" s="26"/>
      <c r="T13" s="26"/>
      <c r="U13" s="26"/>
      <c r="V13" s="26"/>
      <c r="W13" s="26"/>
      <c r="X13" s="26"/>
      <c r="Y13" s="183"/>
    </row>
    <row r="14" spans="1:25" s="2" customFormat="1" ht="6.95" customHeight="1" x14ac:dyDescent="0.2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183"/>
    </row>
    <row r="15" spans="1:25" s="2" customFormat="1" ht="12" customHeight="1" x14ac:dyDescent="0.2">
      <c r="A15" s="26"/>
      <c r="B15" s="27"/>
      <c r="C15" s="26"/>
      <c r="D15" s="23" t="s">
        <v>26</v>
      </c>
      <c r="E15" s="26"/>
      <c r="F15" s="26"/>
      <c r="G15" s="26"/>
      <c r="H15" s="26"/>
      <c r="I15" s="23" t="s">
        <v>24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183"/>
    </row>
    <row r="16" spans="1:25" s="2" customFormat="1" ht="18" customHeight="1" x14ac:dyDescent="0.2">
      <c r="A16" s="26"/>
      <c r="B16" s="27"/>
      <c r="C16" s="26"/>
      <c r="D16" s="26"/>
      <c r="E16" s="21"/>
      <c r="F16" s="26"/>
      <c r="G16" s="26"/>
      <c r="H16" s="26"/>
      <c r="I16" s="23" t="s">
        <v>25</v>
      </c>
      <c r="J16" s="21" t="s">
        <v>1</v>
      </c>
      <c r="K16" s="26"/>
      <c r="L16" s="36"/>
      <c r="S16" s="26"/>
      <c r="T16" s="26"/>
      <c r="U16" s="26"/>
      <c r="V16" s="26"/>
      <c r="W16" s="26"/>
      <c r="X16" s="26"/>
      <c r="Y16" s="183"/>
    </row>
    <row r="17" spans="1:25" s="2" customFormat="1" ht="6.95" customHeight="1" x14ac:dyDescent="0.2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183"/>
    </row>
    <row r="18" spans="1:25" s="2" customFormat="1" ht="12" customHeight="1" x14ac:dyDescent="0.2">
      <c r="A18" s="26"/>
      <c r="B18" s="27"/>
      <c r="C18" s="26"/>
      <c r="D18" s="23" t="s">
        <v>29</v>
      </c>
      <c r="E18" s="26"/>
      <c r="F18" s="26"/>
      <c r="G18" s="26"/>
      <c r="H18" s="26"/>
      <c r="I18" s="23" t="s">
        <v>24</v>
      </c>
      <c r="J18" s="21" t="s">
        <v>102</v>
      </c>
      <c r="K18" s="26"/>
      <c r="L18" s="36"/>
      <c r="S18" s="26"/>
      <c r="T18" s="26"/>
      <c r="U18" s="26"/>
      <c r="V18" s="26"/>
      <c r="W18" s="26"/>
      <c r="X18" s="26"/>
      <c r="Y18" s="183"/>
    </row>
    <row r="19" spans="1:25" s="2" customFormat="1" ht="18" customHeight="1" x14ac:dyDescent="0.2">
      <c r="A19" s="26"/>
      <c r="B19" s="27"/>
      <c r="C19" s="26"/>
      <c r="D19" s="26"/>
      <c r="E19" s="21" t="s">
        <v>104</v>
      </c>
      <c r="F19" s="26"/>
      <c r="G19" s="26"/>
      <c r="H19" s="26"/>
      <c r="I19" s="23" t="s">
        <v>25</v>
      </c>
      <c r="J19" s="21">
        <v>2023762455</v>
      </c>
      <c r="K19" s="26"/>
      <c r="L19" s="36"/>
      <c r="S19" s="26"/>
      <c r="T19" s="26"/>
      <c r="U19" s="26"/>
      <c r="V19" s="26"/>
      <c r="W19" s="26"/>
      <c r="X19" s="26"/>
      <c r="Y19" s="183"/>
    </row>
    <row r="20" spans="1:25" s="2" customFormat="1" ht="6.95" customHeight="1" x14ac:dyDescent="0.2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183"/>
    </row>
    <row r="21" spans="1:25" s="2" customFormat="1" ht="12" customHeight="1" x14ac:dyDescent="0.2">
      <c r="A21" s="26"/>
      <c r="B21" s="27"/>
      <c r="C21" s="26"/>
      <c r="D21" s="23" t="s">
        <v>30</v>
      </c>
      <c r="E21" s="26"/>
      <c r="F21" s="26"/>
      <c r="G21" s="26"/>
      <c r="H21" s="26"/>
      <c r="I21" s="23" t="s">
        <v>24</v>
      </c>
      <c r="J21" s="21" t="str">
        <f>IF('Rekapitulácia stavby'!AN19="","",'Rekapitulácia stavby'!AN19)</f>
        <v/>
      </c>
      <c r="K21" s="26"/>
      <c r="L21" s="36"/>
      <c r="S21" s="26"/>
      <c r="T21" s="26"/>
      <c r="U21" s="26"/>
      <c r="V21" s="26"/>
      <c r="W21" s="26"/>
      <c r="X21" s="26"/>
      <c r="Y21" s="183"/>
    </row>
    <row r="22" spans="1:25" s="2" customFormat="1" ht="18" customHeight="1" x14ac:dyDescent="0.2">
      <c r="A22" s="26"/>
      <c r="B22" s="27"/>
      <c r="C22" s="26"/>
      <c r="D22" s="26"/>
      <c r="E22" s="21" t="s">
        <v>103</v>
      </c>
      <c r="F22" s="26"/>
      <c r="G22" s="26"/>
      <c r="H22" s="26"/>
      <c r="I22" s="23" t="s">
        <v>25</v>
      </c>
      <c r="J22" s="21" t="str">
        <f>IF('Rekapitulácia stavby'!AN20="","",'Rekapitulácia stavby'!AN20)</f>
        <v/>
      </c>
      <c r="K22" s="26"/>
      <c r="L22" s="36"/>
      <c r="S22" s="26"/>
      <c r="T22" s="26"/>
      <c r="U22" s="26"/>
      <c r="V22" s="26"/>
      <c r="W22" s="26"/>
      <c r="X22" s="26"/>
      <c r="Y22" s="183"/>
    </row>
    <row r="23" spans="1:25" s="2" customFormat="1" ht="6.95" customHeight="1" x14ac:dyDescent="0.2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183"/>
    </row>
    <row r="24" spans="1:25" s="2" customFormat="1" ht="12" customHeight="1" x14ac:dyDescent="0.2">
      <c r="A24" s="26"/>
      <c r="B24" s="27"/>
      <c r="C24" s="26"/>
      <c r="D24" s="23" t="s">
        <v>31</v>
      </c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183"/>
    </row>
    <row r="25" spans="1:25" s="8" customFormat="1" ht="16.5" customHeight="1" x14ac:dyDescent="0.2">
      <c r="A25" s="84"/>
      <c r="B25" s="85"/>
      <c r="C25" s="84"/>
      <c r="D25" s="84"/>
      <c r="E25" s="208" t="s">
        <v>1</v>
      </c>
      <c r="F25" s="208"/>
      <c r="G25" s="208"/>
      <c r="H25" s="208"/>
      <c r="I25" s="84"/>
      <c r="J25" s="84"/>
      <c r="K25" s="84"/>
      <c r="L25" s="86"/>
      <c r="S25" s="84"/>
      <c r="T25" s="84"/>
      <c r="U25" s="84"/>
      <c r="V25" s="84"/>
      <c r="W25" s="84"/>
      <c r="X25" s="84"/>
      <c r="Y25" s="84"/>
    </row>
    <row r="26" spans="1:25" s="2" customFormat="1" ht="6.95" customHeight="1" x14ac:dyDescent="0.2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183"/>
    </row>
    <row r="27" spans="1:25" s="2" customFormat="1" ht="6.95" customHeight="1" x14ac:dyDescent="0.2">
      <c r="A27" s="26"/>
      <c r="B27" s="27"/>
      <c r="C27" s="26"/>
      <c r="D27" s="60"/>
      <c r="E27" s="60"/>
      <c r="F27" s="60"/>
      <c r="G27" s="60"/>
      <c r="H27" s="60"/>
      <c r="I27" s="60"/>
      <c r="J27" s="60"/>
      <c r="K27" s="60"/>
      <c r="L27" s="36"/>
      <c r="S27" s="26"/>
      <c r="T27" s="26"/>
      <c r="U27" s="26"/>
      <c r="V27" s="26"/>
      <c r="W27" s="26"/>
      <c r="X27" s="26"/>
      <c r="Y27" s="183"/>
    </row>
    <row r="28" spans="1:25" s="2" customFormat="1" ht="25.35" customHeight="1" x14ac:dyDescent="0.2">
      <c r="A28" s="26"/>
      <c r="B28" s="27"/>
      <c r="C28" s="26"/>
      <c r="D28" s="87" t="s">
        <v>32</v>
      </c>
      <c r="E28" s="26"/>
      <c r="F28" s="26"/>
      <c r="G28" s="26"/>
      <c r="H28" s="26"/>
      <c r="I28" s="26"/>
      <c r="J28" s="65">
        <f>+J94</f>
        <v>0</v>
      </c>
      <c r="K28" s="26"/>
      <c r="L28" s="36"/>
      <c r="S28" s="26"/>
      <c r="T28" s="26"/>
      <c r="U28" s="26"/>
      <c r="V28" s="26"/>
      <c r="W28" s="26"/>
      <c r="X28" s="26"/>
      <c r="Y28" s="183"/>
    </row>
    <row r="29" spans="1:25" s="2" customFormat="1" ht="6.95" customHeight="1" x14ac:dyDescent="0.2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183"/>
    </row>
    <row r="30" spans="1:25" s="2" customFormat="1" ht="14.45" customHeight="1" x14ac:dyDescent="0.2">
      <c r="A30" s="26"/>
      <c r="B30" s="27"/>
      <c r="C30" s="26"/>
      <c r="D30" s="26"/>
      <c r="E30" s="26"/>
      <c r="F30" s="30" t="s">
        <v>34</v>
      </c>
      <c r="G30" s="26"/>
      <c r="H30" s="26"/>
      <c r="I30" s="30" t="s">
        <v>33</v>
      </c>
      <c r="J30" s="30" t="s">
        <v>35</v>
      </c>
      <c r="K30" s="26"/>
      <c r="L30" s="36"/>
      <c r="S30" s="26"/>
      <c r="T30" s="26"/>
      <c r="U30" s="26"/>
      <c r="V30" s="26"/>
      <c r="W30" s="26"/>
      <c r="X30" s="26"/>
      <c r="Y30" s="183"/>
    </row>
    <row r="31" spans="1:25" s="2" customFormat="1" ht="14.45" customHeight="1" x14ac:dyDescent="0.2">
      <c r="A31" s="26"/>
      <c r="B31" s="27"/>
      <c r="C31" s="26"/>
      <c r="D31" s="88" t="s">
        <v>36</v>
      </c>
      <c r="E31" s="23" t="s">
        <v>37</v>
      </c>
      <c r="F31" s="89">
        <v>0</v>
      </c>
      <c r="G31" s="26"/>
      <c r="H31" s="26"/>
      <c r="I31" s="90">
        <v>0.2</v>
      </c>
      <c r="J31" s="89">
        <v>0</v>
      </c>
      <c r="K31" s="26"/>
      <c r="L31" s="36"/>
      <c r="S31" s="26"/>
      <c r="T31" s="26"/>
      <c r="U31" s="26"/>
      <c r="V31" s="26"/>
      <c r="W31" s="26"/>
      <c r="X31" s="26"/>
      <c r="Y31" s="183"/>
    </row>
    <row r="32" spans="1:25" s="2" customFormat="1" ht="14.45" customHeight="1" x14ac:dyDescent="0.2">
      <c r="A32" s="26"/>
      <c r="B32" s="27"/>
      <c r="C32" s="26"/>
      <c r="D32" s="26"/>
      <c r="E32" s="23" t="s">
        <v>38</v>
      </c>
      <c r="F32" s="89">
        <f>+J28</f>
        <v>0</v>
      </c>
      <c r="G32" s="26"/>
      <c r="H32" s="26"/>
      <c r="I32" s="90">
        <v>0.2</v>
      </c>
      <c r="J32" s="89">
        <f>+J28*I32</f>
        <v>0</v>
      </c>
      <c r="K32" s="26"/>
      <c r="L32" s="36"/>
      <c r="S32" s="26"/>
      <c r="T32" s="26"/>
      <c r="U32" s="26"/>
      <c r="V32" s="26"/>
      <c r="W32" s="26"/>
      <c r="X32" s="26"/>
      <c r="Y32" s="183"/>
    </row>
    <row r="33" spans="1:25" s="2" customFormat="1" ht="14.45" customHeight="1" x14ac:dyDescent="0.2">
      <c r="A33" s="26"/>
      <c r="B33" s="27"/>
      <c r="C33" s="26"/>
      <c r="D33" s="26"/>
      <c r="E33" s="23" t="s">
        <v>39</v>
      </c>
      <c r="F33" s="89">
        <v>0</v>
      </c>
      <c r="G33" s="26"/>
      <c r="H33" s="26"/>
      <c r="I33" s="90">
        <v>0.2</v>
      </c>
      <c r="J33" s="89">
        <f>0</f>
        <v>0</v>
      </c>
      <c r="K33" s="26"/>
      <c r="L33" s="36"/>
      <c r="S33" s="26"/>
      <c r="T33" s="26"/>
      <c r="U33" s="26"/>
      <c r="V33" s="26"/>
      <c r="W33" s="26"/>
      <c r="X33" s="26"/>
      <c r="Y33" s="183"/>
    </row>
    <row r="34" spans="1:25" s="2" customFormat="1" ht="14.45" customHeight="1" x14ac:dyDescent="0.2">
      <c r="A34" s="26"/>
      <c r="B34" s="27"/>
      <c r="C34" s="26"/>
      <c r="D34" s="26"/>
      <c r="E34" s="23" t="s">
        <v>40</v>
      </c>
      <c r="F34" s="89">
        <v>0</v>
      </c>
      <c r="G34" s="26"/>
      <c r="H34" s="26"/>
      <c r="I34" s="90">
        <v>0.2</v>
      </c>
      <c r="J34" s="89">
        <f>0</f>
        <v>0</v>
      </c>
      <c r="K34" s="26"/>
      <c r="L34" s="36"/>
      <c r="S34" s="26"/>
      <c r="T34" s="26"/>
      <c r="U34" s="26"/>
      <c r="V34" s="26"/>
      <c r="W34" s="26"/>
      <c r="X34" s="26"/>
      <c r="Y34" s="183"/>
    </row>
    <row r="35" spans="1:25" s="2" customFormat="1" ht="14.45" customHeight="1" x14ac:dyDescent="0.2">
      <c r="A35" s="26"/>
      <c r="B35" s="27"/>
      <c r="C35" s="26"/>
      <c r="D35" s="26"/>
      <c r="E35" s="23" t="s">
        <v>41</v>
      </c>
      <c r="F35" s="89">
        <v>0</v>
      </c>
      <c r="G35" s="26"/>
      <c r="H35" s="26"/>
      <c r="I35" s="90">
        <v>0</v>
      </c>
      <c r="J35" s="89">
        <f>0</f>
        <v>0</v>
      </c>
      <c r="K35" s="26"/>
      <c r="L35" s="36"/>
      <c r="S35" s="26"/>
      <c r="T35" s="26"/>
      <c r="U35" s="26"/>
      <c r="V35" s="26"/>
      <c r="W35" s="26"/>
      <c r="X35" s="26"/>
      <c r="Y35" s="183"/>
    </row>
    <row r="36" spans="1:25" s="2" customFormat="1" ht="6.95" customHeight="1" x14ac:dyDescent="0.2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36"/>
      <c r="S36" s="26"/>
      <c r="T36" s="26"/>
      <c r="U36" s="26"/>
      <c r="V36" s="26"/>
      <c r="W36" s="26"/>
      <c r="X36" s="26"/>
      <c r="Y36" s="183"/>
    </row>
    <row r="37" spans="1:25" s="2" customFormat="1" ht="25.35" customHeight="1" x14ac:dyDescent="0.2">
      <c r="A37" s="26"/>
      <c r="B37" s="27"/>
      <c r="C37" s="91"/>
      <c r="D37" s="92" t="s">
        <v>42</v>
      </c>
      <c r="E37" s="54"/>
      <c r="F37" s="54"/>
      <c r="G37" s="93" t="s">
        <v>43</v>
      </c>
      <c r="H37" s="94" t="s">
        <v>44</v>
      </c>
      <c r="I37" s="54"/>
      <c r="J37" s="95">
        <f>SUM(J28:J35)</f>
        <v>0</v>
      </c>
      <c r="K37" s="96"/>
      <c r="L37" s="36"/>
      <c r="S37" s="26"/>
      <c r="T37" s="26"/>
      <c r="U37" s="26"/>
      <c r="V37" s="26"/>
      <c r="W37" s="26"/>
      <c r="X37" s="26"/>
      <c r="Y37" s="183"/>
    </row>
    <row r="38" spans="1:25" s="2" customFormat="1" ht="14.45" customHeight="1" x14ac:dyDescent="0.2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183"/>
    </row>
    <row r="39" spans="1:25" s="1" customFormat="1" ht="14.45" customHeight="1" x14ac:dyDescent="0.2">
      <c r="B39" s="17"/>
      <c r="L39" s="17"/>
      <c r="Y39" s="182"/>
    </row>
    <row r="40" spans="1:25" s="1" customFormat="1" ht="14.45" customHeight="1" x14ac:dyDescent="0.2">
      <c r="B40" s="17"/>
      <c r="L40" s="17"/>
      <c r="Y40" s="182"/>
    </row>
    <row r="41" spans="1:25" s="1" customFormat="1" ht="14.45" customHeight="1" x14ac:dyDescent="0.2">
      <c r="B41" s="17"/>
      <c r="L41" s="17"/>
      <c r="Y41" s="182"/>
    </row>
    <row r="42" spans="1:25" s="1" customFormat="1" ht="14.45" customHeight="1" x14ac:dyDescent="0.2">
      <c r="B42" s="17"/>
      <c r="L42" s="17"/>
      <c r="Y42" s="182"/>
    </row>
    <row r="43" spans="1:25" s="1" customFormat="1" ht="14.45" customHeight="1" x14ac:dyDescent="0.2">
      <c r="B43" s="17"/>
      <c r="L43" s="17"/>
      <c r="Y43" s="182"/>
    </row>
    <row r="44" spans="1:25" s="1" customFormat="1" ht="14.45" customHeight="1" x14ac:dyDescent="0.2">
      <c r="B44" s="17"/>
      <c r="L44" s="17"/>
      <c r="Y44" s="182"/>
    </row>
    <row r="45" spans="1:25" s="1" customFormat="1" ht="14.45" customHeight="1" x14ac:dyDescent="0.2">
      <c r="B45" s="17"/>
      <c r="L45" s="17"/>
      <c r="Y45" s="182"/>
    </row>
    <row r="46" spans="1:25" s="1" customFormat="1" ht="14.45" customHeight="1" x14ac:dyDescent="0.2">
      <c r="B46" s="17"/>
      <c r="L46" s="17"/>
      <c r="Y46" s="182"/>
    </row>
    <row r="47" spans="1:25" s="1" customFormat="1" ht="14.45" customHeight="1" x14ac:dyDescent="0.2">
      <c r="B47" s="17"/>
      <c r="L47" s="17"/>
      <c r="Y47" s="182"/>
    </row>
    <row r="48" spans="1:25" s="1" customFormat="1" ht="14.45" customHeight="1" x14ac:dyDescent="0.2">
      <c r="B48" s="17"/>
      <c r="L48" s="17"/>
      <c r="Y48" s="182"/>
    </row>
    <row r="49" spans="1:25" s="1" customFormat="1" ht="14.45" customHeight="1" x14ac:dyDescent="0.2">
      <c r="B49" s="17"/>
      <c r="L49" s="17"/>
      <c r="Y49" s="182"/>
    </row>
    <row r="50" spans="1:25" s="2" customFormat="1" ht="14.45" customHeight="1" x14ac:dyDescent="0.2">
      <c r="B50" s="36"/>
      <c r="D50" s="37" t="s">
        <v>45</v>
      </c>
      <c r="E50" s="38"/>
      <c r="F50" s="38" t="str">
        <f>+E19</f>
        <v>Telkom s.r.o., Park Angelinum č.16, Košice</v>
      </c>
      <c r="G50" s="37" t="s">
        <v>46</v>
      </c>
      <c r="H50" s="38"/>
      <c r="I50" s="38" t="str">
        <f>+E22</f>
        <v>Ing. Jozef Gürtler</v>
      </c>
      <c r="J50" s="38"/>
      <c r="K50" s="38"/>
      <c r="L50" s="36"/>
    </row>
    <row r="51" spans="1:25" x14ac:dyDescent="0.2">
      <c r="B51" s="17"/>
      <c r="L51" s="17"/>
    </row>
    <row r="52" spans="1:25" x14ac:dyDescent="0.2">
      <c r="B52" s="17"/>
      <c r="L52" s="17"/>
    </row>
    <row r="53" spans="1:25" x14ac:dyDescent="0.2">
      <c r="B53" s="17"/>
      <c r="L53" s="17"/>
    </row>
    <row r="54" spans="1:25" x14ac:dyDescent="0.2">
      <c r="B54" s="17"/>
      <c r="L54" s="17"/>
    </row>
    <row r="55" spans="1:25" x14ac:dyDescent="0.2">
      <c r="B55" s="17"/>
      <c r="L55" s="17"/>
    </row>
    <row r="56" spans="1:25" x14ac:dyDescent="0.2">
      <c r="B56" s="17"/>
      <c r="L56" s="17"/>
    </row>
    <row r="57" spans="1:25" x14ac:dyDescent="0.2">
      <c r="B57" s="17"/>
      <c r="L57" s="17"/>
    </row>
    <row r="58" spans="1:25" x14ac:dyDescent="0.2">
      <c r="B58" s="17"/>
      <c r="L58" s="17"/>
    </row>
    <row r="59" spans="1:25" x14ac:dyDescent="0.2">
      <c r="B59" s="17"/>
      <c r="L59" s="17"/>
    </row>
    <row r="60" spans="1:25" x14ac:dyDescent="0.2">
      <c r="B60" s="17"/>
      <c r="L60" s="17"/>
    </row>
    <row r="61" spans="1:25" s="2" customFormat="1" ht="12.75" x14ac:dyDescent="0.2">
      <c r="A61" s="26"/>
      <c r="B61" s="27"/>
      <c r="C61" s="26"/>
      <c r="D61" s="39" t="s">
        <v>47</v>
      </c>
      <c r="E61" s="29"/>
      <c r="F61" s="97" t="s">
        <v>48</v>
      </c>
      <c r="G61" s="39" t="s">
        <v>47</v>
      </c>
      <c r="H61" s="29"/>
      <c r="I61" s="29"/>
      <c r="J61" s="98" t="s">
        <v>48</v>
      </c>
      <c r="K61" s="29"/>
      <c r="L61" s="36"/>
      <c r="S61" s="26"/>
      <c r="T61" s="26"/>
      <c r="U61" s="26"/>
      <c r="V61" s="26"/>
      <c r="W61" s="26"/>
      <c r="X61" s="26"/>
      <c r="Y61" s="183"/>
    </row>
    <row r="62" spans="1:25" x14ac:dyDescent="0.2">
      <c r="B62" s="17"/>
      <c r="L62" s="17"/>
    </row>
    <row r="63" spans="1:25" x14ac:dyDescent="0.2">
      <c r="B63" s="17"/>
      <c r="L63" s="17"/>
    </row>
    <row r="64" spans="1:25" x14ac:dyDescent="0.2">
      <c r="B64" s="17"/>
      <c r="L64" s="17"/>
    </row>
    <row r="65" spans="1:25" s="2" customFormat="1" ht="12.75" x14ac:dyDescent="0.2">
      <c r="A65" s="26"/>
      <c r="B65" s="27"/>
      <c r="C65" s="26"/>
      <c r="D65" s="37" t="s">
        <v>49</v>
      </c>
      <c r="E65" s="40"/>
      <c r="F65" s="40" t="str">
        <f>+E13</f>
        <v>DALTON, spol. s r.o., Napájadlá 1/A, Košice 042 47</v>
      </c>
      <c r="G65" s="37" t="s">
        <v>50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183"/>
    </row>
    <row r="66" spans="1:25" x14ac:dyDescent="0.2">
      <c r="B66" s="17"/>
      <c r="L66" s="17"/>
    </row>
    <row r="67" spans="1:25" x14ac:dyDescent="0.2">
      <c r="B67" s="17"/>
      <c r="L67" s="17"/>
    </row>
    <row r="68" spans="1:25" x14ac:dyDescent="0.2">
      <c r="B68" s="17"/>
      <c r="L68" s="17"/>
    </row>
    <row r="69" spans="1:25" x14ac:dyDescent="0.2">
      <c r="B69" s="17"/>
      <c r="L69" s="17"/>
    </row>
    <row r="70" spans="1:25" x14ac:dyDescent="0.2">
      <c r="B70" s="17"/>
      <c r="L70" s="17"/>
    </row>
    <row r="71" spans="1:25" x14ac:dyDescent="0.2">
      <c r="B71" s="17"/>
      <c r="L71" s="17"/>
    </row>
    <row r="72" spans="1:25" x14ac:dyDescent="0.2">
      <c r="B72" s="17"/>
      <c r="L72" s="17"/>
    </row>
    <row r="73" spans="1:25" x14ac:dyDescent="0.2">
      <c r="B73" s="17"/>
      <c r="L73" s="17"/>
    </row>
    <row r="74" spans="1:25" x14ac:dyDescent="0.2">
      <c r="B74" s="17"/>
      <c r="L74" s="17"/>
    </row>
    <row r="75" spans="1:25" x14ac:dyDescent="0.2">
      <c r="B75" s="17"/>
      <c r="L75" s="17"/>
    </row>
    <row r="76" spans="1:25" s="2" customFormat="1" ht="12.75" x14ac:dyDescent="0.2">
      <c r="A76" s="26"/>
      <c r="B76" s="27"/>
      <c r="C76" s="26"/>
      <c r="D76" s="39" t="s">
        <v>47</v>
      </c>
      <c r="E76" s="29"/>
      <c r="F76" s="97" t="s">
        <v>48</v>
      </c>
      <c r="G76" s="39" t="s">
        <v>47</v>
      </c>
      <c r="H76" s="29"/>
      <c r="I76" s="29"/>
      <c r="J76" s="98" t="s">
        <v>48</v>
      </c>
      <c r="K76" s="29"/>
      <c r="L76" s="36"/>
      <c r="S76" s="26"/>
      <c r="T76" s="26"/>
      <c r="U76" s="26"/>
      <c r="V76" s="26"/>
      <c r="W76" s="26"/>
      <c r="X76" s="26"/>
      <c r="Y76" s="183"/>
    </row>
    <row r="77" spans="1:25" s="2" customFormat="1" ht="14.45" customHeight="1" x14ac:dyDescent="0.2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183"/>
    </row>
    <row r="81" spans="1:25" s="2" customFormat="1" ht="6.95" customHeight="1" x14ac:dyDescent="0.2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183"/>
    </row>
    <row r="82" spans="1:25" s="2" customFormat="1" ht="24.95" customHeight="1" x14ac:dyDescent="0.2">
      <c r="A82" s="26"/>
      <c r="B82" s="27"/>
      <c r="C82" s="18" t="s">
        <v>79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183"/>
    </row>
    <row r="83" spans="1:25" s="2" customFormat="1" ht="6.95" customHeight="1" x14ac:dyDescent="0.2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183"/>
    </row>
    <row r="84" spans="1:25" s="2" customFormat="1" ht="12" customHeight="1" x14ac:dyDescent="0.2">
      <c r="A84" s="26"/>
      <c r="B84" s="27"/>
      <c r="C84" s="23" t="s">
        <v>15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183"/>
    </row>
    <row r="85" spans="1:25" s="2" customFormat="1" ht="27" customHeight="1" x14ac:dyDescent="0.2">
      <c r="A85" s="26"/>
      <c r="B85" s="27"/>
      <c r="C85" s="26"/>
      <c r="D85" s="26"/>
      <c r="E85" s="185" t="str">
        <f>E7</f>
        <v xml:space="preserve"> Zníženie energetickej náročnosti spoločnosti DALTON, spol. s r. o</v>
      </c>
      <c r="F85" s="221"/>
      <c r="G85" s="221"/>
      <c r="H85" s="221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183"/>
    </row>
    <row r="86" spans="1:25" s="2" customFormat="1" ht="6.95" customHeight="1" x14ac:dyDescent="0.2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183"/>
    </row>
    <row r="87" spans="1:25" s="2" customFormat="1" ht="12" customHeight="1" x14ac:dyDescent="0.2">
      <c r="A87" s="26"/>
      <c r="B87" s="27"/>
      <c r="C87" s="23" t="s">
        <v>19</v>
      </c>
      <c r="D87" s="26"/>
      <c r="E87" s="26"/>
      <c r="F87" s="21" t="str">
        <f>+E11</f>
        <v>Napájadlá 1/A, Košice 042 47</v>
      </c>
      <c r="G87" s="26"/>
      <c r="H87" s="26"/>
      <c r="I87" s="23" t="s">
        <v>21</v>
      </c>
      <c r="J87" s="49" t="str">
        <f>IF(J10="","",J10)</f>
        <v>22.04.2022</v>
      </c>
      <c r="K87" s="26"/>
      <c r="L87" s="36"/>
      <c r="S87" s="26"/>
      <c r="T87" s="26"/>
      <c r="U87" s="26"/>
      <c r="V87" s="26"/>
      <c r="W87" s="26"/>
      <c r="X87" s="26"/>
      <c r="Y87" s="183"/>
    </row>
    <row r="88" spans="1:25" s="2" customFormat="1" ht="23.25" customHeight="1" x14ac:dyDescent="0.2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183"/>
    </row>
    <row r="89" spans="1:25" s="2" customFormat="1" ht="36.75" customHeight="1" x14ac:dyDescent="0.2">
      <c r="A89" s="26"/>
      <c r="B89" s="27"/>
      <c r="C89" s="23" t="s">
        <v>23</v>
      </c>
      <c r="D89" s="26"/>
      <c r="E89" s="26"/>
      <c r="F89" s="21" t="str">
        <f>E13</f>
        <v>DALTON, spol. s r.o., Napájadlá 1/A, Košice 042 47</v>
      </c>
      <c r="G89" s="26"/>
      <c r="H89" s="26"/>
      <c r="I89" s="23" t="s">
        <v>29</v>
      </c>
      <c r="J89" s="24" t="str">
        <f>E19</f>
        <v>Telkom s.r.o., Park Angelinum č.16, Košice</v>
      </c>
      <c r="K89" s="26"/>
      <c r="L89" s="36"/>
      <c r="S89" s="26"/>
      <c r="T89" s="26"/>
      <c r="U89" s="26"/>
      <c r="V89" s="26"/>
      <c r="W89" s="26"/>
      <c r="X89" s="26"/>
      <c r="Y89" s="183"/>
    </row>
    <row r="90" spans="1:25" s="2" customFormat="1" ht="15.2" customHeight="1" x14ac:dyDescent="0.2">
      <c r="A90" s="26"/>
      <c r="B90" s="27"/>
      <c r="C90" s="23" t="s">
        <v>26</v>
      </c>
      <c r="D90" s="26"/>
      <c r="E90" s="26"/>
      <c r="F90" s="21"/>
      <c r="G90" s="26"/>
      <c r="H90" s="26"/>
      <c r="I90" s="23" t="s">
        <v>30</v>
      </c>
      <c r="J90" s="24" t="str">
        <f>E22</f>
        <v>Ing. Jozef Gürtler</v>
      </c>
      <c r="K90" s="26"/>
      <c r="L90" s="36"/>
      <c r="S90" s="26"/>
      <c r="T90" s="26"/>
      <c r="U90" s="26"/>
      <c r="V90" s="26"/>
      <c r="W90" s="26"/>
      <c r="X90" s="26"/>
      <c r="Y90" s="183"/>
    </row>
    <row r="91" spans="1:25" s="2" customFormat="1" ht="10.35" customHeight="1" x14ac:dyDescent="0.2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183"/>
    </row>
    <row r="92" spans="1:25" s="2" customFormat="1" ht="29.25" customHeight="1" x14ac:dyDescent="0.2">
      <c r="A92" s="26"/>
      <c r="B92" s="27"/>
      <c r="C92" s="99" t="s">
        <v>80</v>
      </c>
      <c r="D92" s="91"/>
      <c r="E92" s="91"/>
      <c r="F92" s="91"/>
      <c r="G92" s="91"/>
      <c r="H92" s="91"/>
      <c r="I92" s="91"/>
      <c r="J92" s="100" t="s">
        <v>81</v>
      </c>
      <c r="K92" s="91"/>
      <c r="L92" s="36"/>
      <c r="S92" s="26"/>
      <c r="T92" s="26"/>
      <c r="U92" s="26"/>
      <c r="V92" s="26"/>
      <c r="W92" s="26"/>
      <c r="X92" s="26"/>
      <c r="Y92" s="183"/>
    </row>
    <row r="93" spans="1:25" s="2" customFormat="1" ht="10.35" customHeight="1" x14ac:dyDescent="0.2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183"/>
    </row>
    <row r="94" spans="1:25" s="2" customFormat="1" ht="22.9" customHeight="1" x14ac:dyDescent="0.2">
      <c r="A94" s="26"/>
      <c r="B94" s="27"/>
      <c r="C94" s="101" t="s">
        <v>82</v>
      </c>
      <c r="D94" s="26"/>
      <c r="E94" s="26"/>
      <c r="F94" s="26"/>
      <c r="G94" s="26"/>
      <c r="H94" s="26"/>
      <c r="I94" s="26"/>
      <c r="J94" s="65">
        <f>SUM(J96:J98)</f>
        <v>0</v>
      </c>
      <c r="K94" s="26"/>
      <c r="L94" s="36">
        <v>3690</v>
      </c>
      <c r="S94" s="26"/>
      <c r="T94" s="26"/>
      <c r="U94" s="26"/>
      <c r="V94" s="26"/>
      <c r="W94" s="26"/>
      <c r="X94" s="26"/>
      <c r="Y94" s="183"/>
    </row>
    <row r="95" spans="1:25" s="9" customFormat="1" ht="24.95" customHeight="1" x14ac:dyDescent="0.2">
      <c r="B95" s="102"/>
      <c r="D95" s="103"/>
      <c r="E95" s="104"/>
      <c r="F95" s="104"/>
      <c r="G95" s="104"/>
      <c r="H95" s="104"/>
      <c r="I95" s="104"/>
      <c r="J95" s="105"/>
      <c r="L95" s="102">
        <v>3690</v>
      </c>
    </row>
    <row r="96" spans="1:25" s="10" customFormat="1" ht="19.899999999999999" customHeight="1" x14ac:dyDescent="0.2">
      <c r="B96" s="106"/>
      <c r="D96" s="107" t="s">
        <v>455</v>
      </c>
      <c r="E96" s="108"/>
      <c r="F96" s="108"/>
      <c r="G96" s="108"/>
      <c r="H96" s="108"/>
      <c r="I96" s="108"/>
      <c r="J96" s="109">
        <f>+J116</f>
        <v>0</v>
      </c>
      <c r="L96" s="106">
        <v>2272.6</v>
      </c>
    </row>
    <row r="97" spans="1:25" s="10" customFormat="1" ht="19.899999999999999" customHeight="1" x14ac:dyDescent="0.2">
      <c r="B97" s="106"/>
      <c r="D97" s="107" t="s">
        <v>106</v>
      </c>
      <c r="E97" s="108"/>
      <c r="F97" s="108"/>
      <c r="G97" s="108"/>
      <c r="H97" s="108"/>
      <c r="I97" s="108"/>
      <c r="J97" s="109">
        <f>+J439</f>
        <v>0</v>
      </c>
      <c r="L97" s="106">
        <v>1417.4</v>
      </c>
    </row>
    <row r="98" spans="1:25" s="2" customFormat="1" ht="21.75" customHeight="1" x14ac:dyDescent="0.2">
      <c r="A98" s="26"/>
      <c r="B98" s="27"/>
      <c r="C98" s="26"/>
      <c r="D98" s="107" t="s">
        <v>198</v>
      </c>
      <c r="E98" s="108"/>
      <c r="F98" s="108"/>
      <c r="G98" s="108"/>
      <c r="H98" s="108"/>
      <c r="I98" s="108"/>
      <c r="J98" s="109">
        <f>+J576</f>
        <v>0</v>
      </c>
      <c r="K98" s="26"/>
      <c r="L98" s="36"/>
      <c r="S98" s="26"/>
      <c r="T98" s="26"/>
      <c r="U98" s="26"/>
      <c r="V98" s="26"/>
      <c r="W98" s="26"/>
      <c r="X98" s="26"/>
      <c r="Y98" s="183"/>
    </row>
    <row r="99" spans="1:25" s="2" customFormat="1" ht="6.95" customHeight="1" x14ac:dyDescent="0.2">
      <c r="A99" s="26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36"/>
      <c r="S99" s="26"/>
      <c r="T99" s="26"/>
      <c r="U99" s="26"/>
      <c r="V99" s="26"/>
      <c r="W99" s="26"/>
      <c r="X99" s="26"/>
      <c r="Y99" s="183"/>
    </row>
    <row r="103" spans="1:25" s="2" customFormat="1" ht="6.95" customHeight="1" x14ac:dyDescent="0.2">
      <c r="A103" s="26"/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36"/>
      <c r="S103" s="26"/>
      <c r="T103" s="26"/>
      <c r="U103" s="26"/>
      <c r="V103" s="26"/>
      <c r="W103" s="26"/>
      <c r="X103" s="26"/>
      <c r="Y103" s="183"/>
    </row>
    <row r="104" spans="1:25" s="2" customFormat="1" ht="24.95" customHeight="1" x14ac:dyDescent="0.2">
      <c r="A104" s="26"/>
      <c r="B104" s="27"/>
      <c r="C104" s="18" t="s">
        <v>83</v>
      </c>
      <c r="D104" s="26"/>
      <c r="E104" s="26"/>
      <c r="F104" s="26"/>
      <c r="G104" s="26"/>
      <c r="H104" s="26"/>
      <c r="I104" s="26"/>
      <c r="J104" s="26"/>
      <c r="K104" s="26"/>
      <c r="L104" s="36"/>
      <c r="S104" s="26"/>
      <c r="T104" s="26"/>
      <c r="U104" s="26"/>
      <c r="V104" s="26"/>
      <c r="W104" s="26"/>
      <c r="X104" s="26"/>
      <c r="Y104" s="183"/>
    </row>
    <row r="105" spans="1:25" s="2" customFormat="1" ht="6.95" customHeight="1" x14ac:dyDescent="0.2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6"/>
      <c r="S105" s="26"/>
      <c r="T105" s="26"/>
      <c r="U105" s="26"/>
      <c r="V105" s="26"/>
      <c r="W105" s="26"/>
      <c r="X105" s="26"/>
      <c r="Y105" s="183"/>
    </row>
    <row r="106" spans="1:25" s="2" customFormat="1" ht="12" customHeight="1" x14ac:dyDescent="0.2">
      <c r="A106" s="26"/>
      <c r="B106" s="27"/>
      <c r="C106" s="23" t="s">
        <v>15</v>
      </c>
      <c r="D106" s="26"/>
      <c r="E106" s="26" t="s">
        <v>100</v>
      </c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183"/>
    </row>
    <row r="107" spans="1:25" s="2" customFormat="1" ht="27" customHeight="1" x14ac:dyDescent="0.2">
      <c r="A107" s="26"/>
      <c r="B107" s="27"/>
      <c r="C107" s="26"/>
      <c r="D107" s="26"/>
      <c r="E107" s="185" t="str">
        <f>E7</f>
        <v xml:space="preserve"> Zníženie energetickej náročnosti spoločnosti DALTON, spol. s r. o</v>
      </c>
      <c r="F107" s="221"/>
      <c r="G107" s="221"/>
      <c r="H107" s="221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183"/>
    </row>
    <row r="108" spans="1:25" s="2" customFormat="1" ht="6.95" customHeight="1" x14ac:dyDescent="0.2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183"/>
    </row>
    <row r="109" spans="1:25" s="2" customFormat="1" ht="12" customHeight="1" x14ac:dyDescent="0.2">
      <c r="A109" s="26"/>
      <c r="B109" s="27"/>
      <c r="C109" s="23" t="s">
        <v>19</v>
      </c>
      <c r="D109" s="26"/>
      <c r="E109" s="26"/>
      <c r="F109" s="21" t="str">
        <f>+E11</f>
        <v>Napájadlá 1/A, Košice 042 47</v>
      </c>
      <c r="G109" s="26"/>
      <c r="H109" s="26"/>
      <c r="I109" s="23" t="s">
        <v>21</v>
      </c>
      <c r="J109" s="49" t="str">
        <f>IF(J10="","",J10)</f>
        <v>22.04.2022</v>
      </c>
      <c r="K109" s="26"/>
      <c r="L109" s="36"/>
      <c r="S109" s="26"/>
      <c r="T109" s="26"/>
      <c r="U109" s="26"/>
      <c r="V109" s="26"/>
      <c r="W109" s="26"/>
      <c r="X109" s="26"/>
      <c r="Y109" s="183"/>
    </row>
    <row r="110" spans="1:25" s="2" customFormat="1" ht="10.5" customHeight="1" x14ac:dyDescent="0.2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183"/>
    </row>
    <row r="111" spans="1:25" s="2" customFormat="1" ht="41.25" customHeight="1" x14ac:dyDescent="0.2">
      <c r="A111" s="26"/>
      <c r="B111" s="27"/>
      <c r="C111" s="23" t="s">
        <v>23</v>
      </c>
      <c r="D111" s="26"/>
      <c r="E111" s="26"/>
      <c r="F111" s="21" t="str">
        <f>E13</f>
        <v>DALTON, spol. s r.o., Napájadlá 1/A, Košice 042 47</v>
      </c>
      <c r="G111" s="26"/>
      <c r="H111" s="26"/>
      <c r="I111" s="23" t="s">
        <v>29</v>
      </c>
      <c r="J111" s="24" t="str">
        <f>E19</f>
        <v>Telkom s.r.o., Park Angelinum č.16, Košice</v>
      </c>
      <c r="K111" s="26"/>
      <c r="L111" s="36"/>
      <c r="S111" s="26"/>
      <c r="T111" s="26"/>
      <c r="U111" s="26"/>
      <c r="V111" s="26"/>
      <c r="W111" s="26"/>
      <c r="X111" s="26"/>
      <c r="Y111" s="183"/>
    </row>
    <row r="112" spans="1:25" s="2" customFormat="1" ht="27" customHeight="1" x14ac:dyDescent="0.2">
      <c r="A112" s="26"/>
      <c r="B112" s="27"/>
      <c r="C112" s="23" t="s">
        <v>26</v>
      </c>
      <c r="D112" s="26"/>
      <c r="E112" s="26"/>
      <c r="F112" s="152"/>
      <c r="G112" s="26"/>
      <c r="H112" s="26"/>
      <c r="I112" s="23" t="s">
        <v>30</v>
      </c>
      <c r="J112" s="24" t="str">
        <f>E22</f>
        <v>Ing. Jozef Gürtler</v>
      </c>
      <c r="K112" s="26"/>
      <c r="L112" s="36"/>
      <c r="S112" s="26"/>
      <c r="T112" s="26"/>
      <c r="U112" s="26"/>
      <c r="V112" s="26"/>
      <c r="W112" s="26"/>
      <c r="X112" s="26"/>
      <c r="Y112" s="183"/>
    </row>
    <row r="113" spans="1:25" s="2" customFormat="1" ht="10.35" customHeight="1" x14ac:dyDescent="0.2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183"/>
    </row>
    <row r="114" spans="1:25" s="11" customFormat="1" ht="29.25" customHeight="1" x14ac:dyDescent="0.2">
      <c r="A114" s="110"/>
      <c r="B114" s="111"/>
      <c r="C114" s="112" t="s">
        <v>84</v>
      </c>
      <c r="D114" s="113" t="s">
        <v>57</v>
      </c>
      <c r="E114" s="113"/>
      <c r="F114" s="113" t="s">
        <v>54</v>
      </c>
      <c r="G114" s="113" t="s">
        <v>85</v>
      </c>
      <c r="H114" s="113" t="s">
        <v>86</v>
      </c>
      <c r="I114" s="113" t="s">
        <v>87</v>
      </c>
      <c r="J114" s="114" t="s">
        <v>81</v>
      </c>
      <c r="K114" s="115" t="s">
        <v>88</v>
      </c>
      <c r="L114" s="116"/>
      <c r="M114" s="56" t="s">
        <v>1</v>
      </c>
      <c r="N114" s="57" t="s">
        <v>36</v>
      </c>
      <c r="O114" s="57" t="s">
        <v>89</v>
      </c>
      <c r="P114" s="57" t="s">
        <v>90</v>
      </c>
      <c r="Q114" s="57" t="s">
        <v>91</v>
      </c>
      <c r="R114" s="57" t="s">
        <v>92</v>
      </c>
      <c r="S114" s="57" t="s">
        <v>93</v>
      </c>
      <c r="T114" s="58" t="s">
        <v>94</v>
      </c>
      <c r="U114" s="110"/>
      <c r="V114" s="110"/>
      <c r="W114" s="110"/>
      <c r="X114" s="110"/>
      <c r="Y114" s="110"/>
    </row>
    <row r="115" spans="1:25" s="2" customFormat="1" ht="22.9" customHeight="1" x14ac:dyDescent="0.25">
      <c r="A115" s="26"/>
      <c r="B115" s="27"/>
      <c r="C115" s="63" t="s">
        <v>82</v>
      </c>
      <c r="D115" s="26"/>
      <c r="E115" s="26"/>
      <c r="F115" s="26"/>
      <c r="G115" s="26"/>
      <c r="H115" s="26"/>
      <c r="I115" s="26"/>
      <c r="J115" s="117">
        <f>SUBTOTAL(9,J117:J435)</f>
        <v>0</v>
      </c>
      <c r="K115" s="26"/>
      <c r="L115" s="27"/>
      <c r="M115" s="59"/>
      <c r="N115" s="50"/>
      <c r="O115" s="60"/>
      <c r="P115" s="118" t="e">
        <f>P116</f>
        <v>#REF!</v>
      </c>
      <c r="Q115" s="60"/>
      <c r="R115" s="118" t="e">
        <f>R116</f>
        <v>#REF!</v>
      </c>
      <c r="S115" s="60"/>
      <c r="T115" s="119" t="e">
        <f>T116</f>
        <v>#REF!</v>
      </c>
      <c r="U115" s="26"/>
      <c r="V115" s="26"/>
      <c r="W115" s="26"/>
      <c r="X115" s="26"/>
      <c r="Y115" s="183"/>
    </row>
    <row r="116" spans="1:25" s="12" customFormat="1" ht="25.9" customHeight="1" x14ac:dyDescent="0.2">
      <c r="B116" s="120"/>
      <c r="D116" s="121" t="s">
        <v>71</v>
      </c>
      <c r="E116" s="121" t="s">
        <v>95</v>
      </c>
      <c r="F116" s="121" t="str">
        <f>+D96</f>
        <v>MODERNIZÁCIA VÝROBY TPV A CHL</v>
      </c>
      <c r="J116" s="160">
        <f>SUBTOTAL(9,J117:J435)</f>
        <v>0</v>
      </c>
      <c r="L116" s="120"/>
      <c r="M116" s="122"/>
      <c r="N116" s="123"/>
      <c r="O116" s="123"/>
      <c r="P116" s="124" t="e">
        <f>#REF!+#REF!</f>
        <v>#REF!</v>
      </c>
      <c r="Q116" s="123"/>
      <c r="R116" s="124" t="e">
        <f>#REF!+#REF!</f>
        <v>#REF!</v>
      </c>
      <c r="S116" s="123"/>
      <c r="T116" s="125" t="e">
        <f>#REF!+#REF!</f>
        <v>#REF!</v>
      </c>
    </row>
    <row r="117" spans="1:25" s="2" customFormat="1" ht="33.75" customHeight="1" x14ac:dyDescent="0.2">
      <c r="A117" s="26"/>
      <c r="B117" s="126"/>
      <c r="C117" s="127">
        <v>1</v>
      </c>
      <c r="D117" s="127" t="s">
        <v>96</v>
      </c>
      <c r="E117" s="128"/>
      <c r="F117" s="129" t="s">
        <v>326</v>
      </c>
      <c r="G117" s="130" t="s">
        <v>118</v>
      </c>
      <c r="H117" s="131">
        <v>1</v>
      </c>
      <c r="I117" s="132"/>
      <c r="J117" s="132">
        <f t="shared" ref="J117:J142" si="0">ROUND(I117*H117,1)</f>
        <v>0</v>
      </c>
      <c r="K117" s="133"/>
      <c r="L117" s="27"/>
      <c r="M117" s="134" t="s">
        <v>1</v>
      </c>
      <c r="N117" s="135" t="s">
        <v>38</v>
      </c>
      <c r="O117" s="136">
        <v>0</v>
      </c>
      <c r="P117" s="136">
        <f t="shared" ref="P117:P143" si="1">O117*H117</f>
        <v>0</v>
      </c>
      <c r="Q117" s="136">
        <v>0</v>
      </c>
      <c r="R117" s="136">
        <f t="shared" ref="R117:R143" si="2">Q117*H117</f>
        <v>0</v>
      </c>
      <c r="S117" s="136">
        <v>0</v>
      </c>
      <c r="T117" s="137">
        <f t="shared" ref="T117:T143" si="3">S117*H117</f>
        <v>0</v>
      </c>
      <c r="U117" s="26"/>
      <c r="V117" s="26"/>
      <c r="W117" s="26"/>
      <c r="X117" s="26"/>
      <c r="Y117" s="183"/>
    </row>
    <row r="118" spans="1:25" s="2" customFormat="1" ht="16.5" customHeight="1" x14ac:dyDescent="0.2">
      <c r="A118" s="26"/>
      <c r="B118" s="126"/>
      <c r="C118" s="127"/>
      <c r="D118" s="127" t="s">
        <v>96</v>
      </c>
      <c r="E118" s="128"/>
      <c r="F118" s="129" t="s">
        <v>327</v>
      </c>
      <c r="G118" s="141"/>
      <c r="H118" s="142"/>
      <c r="I118" s="142"/>
      <c r="J118" s="143">
        <f t="shared" si="0"/>
        <v>0</v>
      </c>
      <c r="K118" s="133"/>
      <c r="L118" s="27"/>
      <c r="M118" s="134" t="s">
        <v>1</v>
      </c>
      <c r="N118" s="135" t="s">
        <v>38</v>
      </c>
      <c r="O118" s="136">
        <v>0</v>
      </c>
      <c r="P118" s="136">
        <f t="shared" si="1"/>
        <v>0</v>
      </c>
      <c r="Q118" s="136">
        <v>0</v>
      </c>
      <c r="R118" s="136">
        <f t="shared" si="2"/>
        <v>0</v>
      </c>
      <c r="S118" s="136">
        <v>0</v>
      </c>
      <c r="T118" s="137">
        <f t="shared" si="3"/>
        <v>0</v>
      </c>
      <c r="U118" s="26"/>
      <c r="V118" s="26"/>
      <c r="W118" s="26"/>
      <c r="X118" s="26"/>
      <c r="Y118" s="183"/>
    </row>
    <row r="119" spans="1:25" s="2" customFormat="1" ht="16.5" customHeight="1" x14ac:dyDescent="0.2">
      <c r="A119" s="26"/>
      <c r="B119" s="126"/>
      <c r="C119" s="127"/>
      <c r="D119" s="127" t="s">
        <v>96</v>
      </c>
      <c r="E119" s="128"/>
      <c r="F119" s="129" t="s">
        <v>328</v>
      </c>
      <c r="G119" s="130"/>
      <c r="H119" s="131"/>
      <c r="I119" s="132"/>
      <c r="J119" s="132">
        <f t="shared" si="0"/>
        <v>0</v>
      </c>
      <c r="K119" s="133"/>
      <c r="L119" s="27"/>
      <c r="M119" s="134" t="s">
        <v>1</v>
      </c>
      <c r="N119" s="135" t="s">
        <v>38</v>
      </c>
      <c r="O119" s="136">
        <v>0</v>
      </c>
      <c r="P119" s="136">
        <f t="shared" si="1"/>
        <v>0</v>
      </c>
      <c r="Q119" s="136">
        <v>0</v>
      </c>
      <c r="R119" s="136">
        <f t="shared" si="2"/>
        <v>0</v>
      </c>
      <c r="S119" s="136">
        <v>0</v>
      </c>
      <c r="T119" s="137">
        <f t="shared" si="3"/>
        <v>0</v>
      </c>
      <c r="U119" s="26"/>
      <c r="V119" s="26"/>
      <c r="W119" s="26"/>
      <c r="X119" s="26"/>
      <c r="Y119" s="183"/>
    </row>
    <row r="120" spans="1:25" s="2" customFormat="1" ht="16.5" customHeight="1" x14ac:dyDescent="0.2">
      <c r="A120" s="26"/>
      <c r="B120" s="126"/>
      <c r="C120" s="127"/>
      <c r="D120" s="127" t="s">
        <v>96</v>
      </c>
      <c r="E120" s="128"/>
      <c r="F120" s="129" t="s">
        <v>329</v>
      </c>
      <c r="G120" s="130"/>
      <c r="H120" s="131"/>
      <c r="I120" s="132"/>
      <c r="J120" s="132">
        <f t="shared" si="0"/>
        <v>0</v>
      </c>
      <c r="K120" s="133"/>
      <c r="L120" s="27"/>
      <c r="M120" s="134" t="s">
        <v>1</v>
      </c>
      <c r="N120" s="135" t="s">
        <v>38</v>
      </c>
      <c r="O120" s="136">
        <v>0</v>
      </c>
      <c r="P120" s="136">
        <f t="shared" si="1"/>
        <v>0</v>
      </c>
      <c r="Q120" s="136">
        <v>0</v>
      </c>
      <c r="R120" s="136">
        <f t="shared" si="2"/>
        <v>0</v>
      </c>
      <c r="S120" s="136">
        <v>0</v>
      </c>
      <c r="T120" s="137">
        <f t="shared" si="3"/>
        <v>0</v>
      </c>
      <c r="U120" s="26"/>
      <c r="V120" s="26"/>
      <c r="W120" s="26"/>
      <c r="X120" s="26"/>
      <c r="Y120" s="183"/>
    </row>
    <row r="121" spans="1:25" s="2" customFormat="1" ht="16.5" customHeight="1" x14ac:dyDescent="0.2">
      <c r="A121" s="26"/>
      <c r="B121" s="126"/>
      <c r="C121" s="127"/>
      <c r="D121" s="127" t="s">
        <v>96</v>
      </c>
      <c r="E121" s="128"/>
      <c r="F121" s="129" t="s">
        <v>330</v>
      </c>
      <c r="G121" s="130"/>
      <c r="H121" s="131"/>
      <c r="I121" s="132"/>
      <c r="J121" s="132">
        <f t="shared" si="0"/>
        <v>0</v>
      </c>
      <c r="K121" s="133"/>
      <c r="L121" s="27"/>
      <c r="M121" s="134" t="s">
        <v>1</v>
      </c>
      <c r="N121" s="135" t="s">
        <v>38</v>
      </c>
      <c r="O121" s="136">
        <v>0</v>
      </c>
      <c r="P121" s="136">
        <f t="shared" si="1"/>
        <v>0</v>
      </c>
      <c r="Q121" s="136">
        <v>0</v>
      </c>
      <c r="R121" s="136">
        <f t="shared" si="2"/>
        <v>0</v>
      </c>
      <c r="S121" s="136">
        <v>0</v>
      </c>
      <c r="T121" s="137">
        <f t="shared" si="3"/>
        <v>0</v>
      </c>
      <c r="U121" s="26"/>
      <c r="V121" s="26"/>
      <c r="W121" s="26"/>
      <c r="X121" s="26"/>
      <c r="Y121" s="183"/>
    </row>
    <row r="122" spans="1:25" s="2" customFormat="1" ht="16.5" customHeight="1" x14ac:dyDescent="0.2">
      <c r="A122" s="26"/>
      <c r="B122" s="126"/>
      <c r="C122" s="138"/>
      <c r="D122" s="127" t="s">
        <v>96</v>
      </c>
      <c r="E122" s="139"/>
      <c r="F122" s="129" t="s">
        <v>331</v>
      </c>
      <c r="G122" s="130"/>
      <c r="H122" s="131"/>
      <c r="I122" s="132"/>
      <c r="J122" s="132">
        <f t="shared" si="0"/>
        <v>0</v>
      </c>
      <c r="K122" s="144"/>
      <c r="L122" s="145"/>
      <c r="M122" s="146" t="s">
        <v>1</v>
      </c>
      <c r="N122" s="147" t="s">
        <v>38</v>
      </c>
      <c r="O122" s="136">
        <v>0</v>
      </c>
      <c r="P122" s="136">
        <f t="shared" si="1"/>
        <v>0</v>
      </c>
      <c r="Q122" s="136">
        <v>1.7000000000000001E-4</v>
      </c>
      <c r="R122" s="136">
        <f t="shared" si="2"/>
        <v>0</v>
      </c>
      <c r="S122" s="136">
        <v>0</v>
      </c>
      <c r="T122" s="137">
        <f t="shared" si="3"/>
        <v>0</v>
      </c>
      <c r="U122" s="26"/>
      <c r="V122" s="26"/>
      <c r="W122" s="26"/>
      <c r="X122" s="26"/>
      <c r="Y122" s="183"/>
    </row>
    <row r="123" spans="1:25" s="2" customFormat="1" ht="16.5" customHeight="1" x14ac:dyDescent="0.2">
      <c r="A123" s="26"/>
      <c r="B123" s="126"/>
      <c r="C123" s="138"/>
      <c r="D123" s="127" t="s">
        <v>96</v>
      </c>
      <c r="E123" s="139"/>
      <c r="F123" s="129" t="s">
        <v>332</v>
      </c>
      <c r="G123" s="130"/>
      <c r="H123" s="131"/>
      <c r="I123" s="132"/>
      <c r="J123" s="132">
        <f>ROUND(I126*H123,1)</f>
        <v>0</v>
      </c>
      <c r="K123" s="144"/>
      <c r="L123" s="145"/>
      <c r="M123" s="146" t="s">
        <v>1</v>
      </c>
      <c r="N123" s="147" t="s">
        <v>38</v>
      </c>
      <c r="O123" s="136">
        <v>0</v>
      </c>
      <c r="P123" s="136">
        <f t="shared" si="1"/>
        <v>0</v>
      </c>
      <c r="Q123" s="136">
        <v>0</v>
      </c>
      <c r="R123" s="136">
        <f t="shared" si="2"/>
        <v>0</v>
      </c>
      <c r="S123" s="136">
        <v>0</v>
      </c>
      <c r="T123" s="137">
        <f t="shared" si="3"/>
        <v>0</v>
      </c>
      <c r="U123" s="26"/>
      <c r="V123" s="26"/>
      <c r="W123" s="26"/>
      <c r="X123" s="26"/>
      <c r="Y123" s="183"/>
    </row>
    <row r="124" spans="1:25" s="2" customFormat="1" ht="16.5" customHeight="1" x14ac:dyDescent="0.2">
      <c r="A124" s="26"/>
      <c r="B124" s="126"/>
      <c r="C124" s="138"/>
      <c r="D124" s="127" t="s">
        <v>96</v>
      </c>
      <c r="E124" s="139"/>
      <c r="F124" s="129" t="s">
        <v>333</v>
      </c>
      <c r="G124" s="130"/>
      <c r="H124" s="131"/>
      <c r="I124" s="132"/>
      <c r="J124" s="132">
        <f t="shared" si="0"/>
        <v>0</v>
      </c>
      <c r="K124" s="144"/>
      <c r="L124" s="145"/>
      <c r="M124" s="146" t="s">
        <v>1</v>
      </c>
      <c r="N124" s="147" t="s">
        <v>38</v>
      </c>
      <c r="O124" s="136">
        <v>0</v>
      </c>
      <c r="P124" s="136">
        <f t="shared" si="1"/>
        <v>0</v>
      </c>
      <c r="Q124" s="136">
        <v>0</v>
      </c>
      <c r="R124" s="136">
        <f t="shared" si="2"/>
        <v>0</v>
      </c>
      <c r="S124" s="136">
        <v>0</v>
      </c>
      <c r="T124" s="137">
        <f t="shared" si="3"/>
        <v>0</v>
      </c>
      <c r="U124" s="26"/>
      <c r="V124" s="26"/>
      <c r="W124" s="26"/>
      <c r="X124" s="26"/>
      <c r="Y124" s="183"/>
    </row>
    <row r="125" spans="1:25" s="2" customFormat="1" ht="16.5" customHeight="1" x14ac:dyDescent="0.2">
      <c r="A125" s="26"/>
      <c r="B125" s="126"/>
      <c r="C125" s="138"/>
      <c r="D125" s="127" t="s">
        <v>96</v>
      </c>
      <c r="E125" s="139"/>
      <c r="F125" s="129" t="s">
        <v>334</v>
      </c>
      <c r="G125" s="130"/>
      <c r="H125" s="131"/>
      <c r="I125" s="132"/>
      <c r="J125" s="132">
        <f t="shared" si="0"/>
        <v>0</v>
      </c>
      <c r="K125" s="144"/>
      <c r="L125" s="145"/>
      <c r="M125" s="146" t="s">
        <v>1</v>
      </c>
      <c r="N125" s="147" t="s">
        <v>38</v>
      </c>
      <c r="O125" s="136">
        <v>0</v>
      </c>
      <c r="P125" s="136">
        <f t="shared" si="1"/>
        <v>0</v>
      </c>
      <c r="Q125" s="136">
        <v>0</v>
      </c>
      <c r="R125" s="136">
        <f t="shared" si="2"/>
        <v>0</v>
      </c>
      <c r="S125" s="136">
        <v>0</v>
      </c>
      <c r="T125" s="137">
        <f t="shared" si="3"/>
        <v>0</v>
      </c>
      <c r="U125" s="26"/>
      <c r="V125" s="26"/>
      <c r="W125" s="26"/>
      <c r="X125" s="26"/>
      <c r="Y125" s="183"/>
    </row>
    <row r="126" spans="1:25" s="2" customFormat="1" ht="16.5" customHeight="1" x14ac:dyDescent="0.2">
      <c r="A126" s="26"/>
      <c r="B126" s="126"/>
      <c r="C126" s="138">
        <f>+C117+1</f>
        <v>2</v>
      </c>
      <c r="D126" s="138" t="s">
        <v>98</v>
      </c>
      <c r="E126" s="139"/>
      <c r="F126" s="139" t="s">
        <v>335</v>
      </c>
      <c r="G126" s="141" t="s">
        <v>118</v>
      </c>
      <c r="H126" s="142">
        <f>+H117</f>
        <v>1</v>
      </c>
      <c r="I126" s="143"/>
      <c r="J126" s="143">
        <f>+H126*I126</f>
        <v>0</v>
      </c>
      <c r="K126" s="144"/>
      <c r="L126" s="145"/>
      <c r="M126" s="146" t="s">
        <v>1</v>
      </c>
      <c r="N126" s="147" t="s">
        <v>38</v>
      </c>
      <c r="O126" s="136">
        <v>0</v>
      </c>
      <c r="P126" s="136">
        <f t="shared" si="1"/>
        <v>0</v>
      </c>
      <c r="Q126" s="136">
        <v>0</v>
      </c>
      <c r="R126" s="136">
        <f t="shared" si="2"/>
        <v>0</v>
      </c>
      <c r="S126" s="136">
        <v>0</v>
      </c>
      <c r="T126" s="137">
        <f t="shared" si="3"/>
        <v>0</v>
      </c>
      <c r="U126" s="26"/>
      <c r="V126" s="26"/>
      <c r="W126" s="26"/>
      <c r="X126" s="26"/>
      <c r="Y126" s="183"/>
    </row>
    <row r="127" spans="1:25" s="2" customFormat="1" ht="16.5" customHeight="1" x14ac:dyDescent="0.2">
      <c r="A127" s="26"/>
      <c r="B127" s="126"/>
      <c r="C127" s="138">
        <f t="shared" ref="C127:C156" si="4">+C126+1</f>
        <v>3</v>
      </c>
      <c r="D127" s="138" t="s">
        <v>98</v>
      </c>
      <c r="E127" s="161"/>
      <c r="F127" s="139" t="s">
        <v>107</v>
      </c>
      <c r="G127" s="141" t="s">
        <v>97</v>
      </c>
      <c r="H127" s="142">
        <v>4</v>
      </c>
      <c r="I127" s="142"/>
      <c r="J127" s="143">
        <f t="shared" ref="J127" si="5">ROUND(I127*H127,1)</f>
        <v>0</v>
      </c>
      <c r="K127" s="144"/>
      <c r="L127" s="145"/>
      <c r="M127" s="146" t="s">
        <v>1</v>
      </c>
      <c r="N127" s="147" t="s">
        <v>38</v>
      </c>
      <c r="O127" s="136">
        <v>0</v>
      </c>
      <c r="P127" s="136">
        <f t="shared" si="1"/>
        <v>0</v>
      </c>
      <c r="Q127" s="136">
        <v>0</v>
      </c>
      <c r="R127" s="136">
        <f t="shared" si="2"/>
        <v>0</v>
      </c>
      <c r="S127" s="136">
        <v>0</v>
      </c>
      <c r="T127" s="137">
        <f t="shared" si="3"/>
        <v>0</v>
      </c>
      <c r="U127" s="26"/>
      <c r="V127" s="26"/>
      <c r="W127" s="26"/>
      <c r="X127" s="26"/>
      <c r="Y127" s="183"/>
    </row>
    <row r="128" spans="1:25" s="2" customFormat="1" ht="29.25" customHeight="1" x14ac:dyDescent="0.2">
      <c r="A128" s="26"/>
      <c r="B128" s="126"/>
      <c r="C128" s="127">
        <f t="shared" si="4"/>
        <v>4</v>
      </c>
      <c r="D128" s="127" t="s">
        <v>96</v>
      </c>
      <c r="E128" s="139"/>
      <c r="F128" s="129" t="s">
        <v>336</v>
      </c>
      <c r="G128" s="130" t="s">
        <v>118</v>
      </c>
      <c r="H128" s="131">
        <v>1</v>
      </c>
      <c r="I128" s="132"/>
      <c r="J128" s="132">
        <f t="shared" si="0"/>
        <v>0</v>
      </c>
      <c r="K128" s="144"/>
      <c r="L128" s="145"/>
      <c r="M128" s="146" t="s">
        <v>1</v>
      </c>
      <c r="N128" s="147" t="s">
        <v>38</v>
      </c>
      <c r="O128" s="136">
        <v>0</v>
      </c>
      <c r="P128" s="136">
        <f t="shared" si="1"/>
        <v>0</v>
      </c>
      <c r="Q128" s="136">
        <v>0</v>
      </c>
      <c r="R128" s="136">
        <f t="shared" si="2"/>
        <v>0</v>
      </c>
      <c r="S128" s="136">
        <v>0</v>
      </c>
      <c r="T128" s="137">
        <f t="shared" si="3"/>
        <v>0</v>
      </c>
      <c r="U128" s="26"/>
      <c r="V128" s="26"/>
      <c r="W128" s="26"/>
      <c r="X128" s="26"/>
      <c r="Y128" s="183"/>
    </row>
    <row r="129" spans="1:25" s="2" customFormat="1" ht="15" customHeight="1" x14ac:dyDescent="0.2">
      <c r="A129" s="26"/>
      <c r="B129" s="126"/>
      <c r="C129" s="138">
        <f t="shared" si="4"/>
        <v>5</v>
      </c>
      <c r="D129" s="138" t="s">
        <v>98</v>
      </c>
      <c r="E129" s="139"/>
      <c r="F129" s="139" t="s">
        <v>335</v>
      </c>
      <c r="G129" s="141" t="s">
        <v>118</v>
      </c>
      <c r="H129" s="142">
        <v>1</v>
      </c>
      <c r="I129" s="143"/>
      <c r="J129" s="143">
        <f>+H129*I129</f>
        <v>0</v>
      </c>
      <c r="K129" s="133"/>
      <c r="L129" s="27"/>
      <c r="M129" s="134" t="s">
        <v>1</v>
      </c>
      <c r="N129" s="135" t="s">
        <v>38</v>
      </c>
      <c r="O129" s="136">
        <v>0</v>
      </c>
      <c r="P129" s="136">
        <f t="shared" si="1"/>
        <v>0</v>
      </c>
      <c r="Q129" s="136">
        <v>0</v>
      </c>
      <c r="R129" s="136">
        <f t="shared" si="2"/>
        <v>0</v>
      </c>
      <c r="S129" s="136">
        <v>0</v>
      </c>
      <c r="T129" s="137">
        <f t="shared" si="3"/>
        <v>0</v>
      </c>
      <c r="U129" s="26"/>
      <c r="V129" s="26"/>
      <c r="W129" s="26"/>
      <c r="X129" s="26"/>
      <c r="Y129" s="183"/>
    </row>
    <row r="130" spans="1:25" s="2" customFormat="1" ht="16.5" customHeight="1" x14ac:dyDescent="0.2">
      <c r="A130" s="26"/>
      <c r="B130" s="126"/>
      <c r="C130" s="138">
        <f t="shared" si="4"/>
        <v>6</v>
      </c>
      <c r="D130" s="138" t="s">
        <v>98</v>
      </c>
      <c r="E130" s="139"/>
      <c r="F130" s="139" t="s">
        <v>107</v>
      </c>
      <c r="G130" s="141" t="s">
        <v>97</v>
      </c>
      <c r="H130" s="142">
        <v>2</v>
      </c>
      <c r="I130" s="143"/>
      <c r="J130" s="143">
        <f t="shared" ref="J130" si="6">ROUND(I130*H130,1)</f>
        <v>0</v>
      </c>
      <c r="K130" s="144"/>
      <c r="L130" s="145"/>
      <c r="M130" s="146" t="s">
        <v>1</v>
      </c>
      <c r="N130" s="147" t="s">
        <v>38</v>
      </c>
      <c r="O130" s="136">
        <v>0</v>
      </c>
      <c r="P130" s="136">
        <f t="shared" si="1"/>
        <v>0</v>
      </c>
      <c r="Q130" s="136">
        <v>0</v>
      </c>
      <c r="R130" s="136">
        <f t="shared" si="2"/>
        <v>0</v>
      </c>
      <c r="S130" s="136">
        <v>0</v>
      </c>
      <c r="T130" s="137">
        <f t="shared" si="3"/>
        <v>0</v>
      </c>
      <c r="U130" s="26"/>
      <c r="V130" s="26"/>
      <c r="W130" s="26"/>
      <c r="X130" s="26"/>
      <c r="Y130" s="183"/>
    </row>
    <row r="131" spans="1:25" s="2" customFormat="1" ht="24" customHeight="1" x14ac:dyDescent="0.2">
      <c r="A131" s="26"/>
      <c r="B131" s="126"/>
      <c r="C131" s="127">
        <f t="shared" si="4"/>
        <v>7</v>
      </c>
      <c r="D131" s="127" t="s">
        <v>96</v>
      </c>
      <c r="E131" s="139"/>
      <c r="F131" s="129" t="s">
        <v>337</v>
      </c>
      <c r="G131" s="130" t="s">
        <v>118</v>
      </c>
      <c r="H131" s="131">
        <v>1</v>
      </c>
      <c r="I131" s="132"/>
      <c r="J131" s="132">
        <f t="shared" si="0"/>
        <v>0</v>
      </c>
      <c r="K131" s="144"/>
      <c r="L131" s="145"/>
      <c r="M131" s="146" t="s">
        <v>1</v>
      </c>
      <c r="N131" s="147" t="s">
        <v>38</v>
      </c>
      <c r="O131" s="136">
        <v>0</v>
      </c>
      <c r="P131" s="136">
        <f t="shared" si="1"/>
        <v>0</v>
      </c>
      <c r="Q131" s="136">
        <v>0</v>
      </c>
      <c r="R131" s="136">
        <f t="shared" si="2"/>
        <v>0</v>
      </c>
      <c r="S131" s="136">
        <v>0</v>
      </c>
      <c r="T131" s="137">
        <f t="shared" si="3"/>
        <v>0</v>
      </c>
      <c r="U131" s="26"/>
      <c r="V131" s="26"/>
      <c r="W131" s="26"/>
      <c r="X131" s="26"/>
      <c r="Y131" s="183"/>
    </row>
    <row r="132" spans="1:25" s="2" customFormat="1" ht="14.25" customHeight="1" x14ac:dyDescent="0.2">
      <c r="A132" s="26"/>
      <c r="B132" s="126"/>
      <c r="C132" s="138">
        <f t="shared" si="4"/>
        <v>8</v>
      </c>
      <c r="D132" s="138" t="s">
        <v>98</v>
      </c>
      <c r="E132" s="139"/>
      <c r="F132" s="139" t="s">
        <v>335</v>
      </c>
      <c r="G132" s="141" t="s">
        <v>118</v>
      </c>
      <c r="H132" s="142">
        <v>1</v>
      </c>
      <c r="I132" s="143"/>
      <c r="J132" s="143">
        <f>+H132*I132</f>
        <v>0</v>
      </c>
      <c r="K132" s="133"/>
      <c r="L132" s="27"/>
      <c r="M132" s="134" t="s">
        <v>1</v>
      </c>
      <c r="N132" s="135" t="s">
        <v>38</v>
      </c>
      <c r="O132" s="136">
        <v>0</v>
      </c>
      <c r="P132" s="136">
        <f t="shared" si="1"/>
        <v>0</v>
      </c>
      <c r="Q132" s="136">
        <v>0</v>
      </c>
      <c r="R132" s="136">
        <f t="shared" si="2"/>
        <v>0</v>
      </c>
      <c r="S132" s="136">
        <v>0</v>
      </c>
      <c r="T132" s="137">
        <f t="shared" si="3"/>
        <v>0</v>
      </c>
      <c r="U132" s="26"/>
      <c r="V132" s="26"/>
      <c r="W132" s="26"/>
      <c r="X132" s="26"/>
      <c r="Y132" s="183"/>
    </row>
    <row r="133" spans="1:25" s="2" customFormat="1" ht="15.75" customHeight="1" x14ac:dyDescent="0.2">
      <c r="A133" s="26"/>
      <c r="B133" s="126"/>
      <c r="C133" s="138">
        <f t="shared" si="4"/>
        <v>9</v>
      </c>
      <c r="D133" s="138" t="s">
        <v>98</v>
      </c>
      <c r="E133" s="139"/>
      <c r="F133" s="139" t="s">
        <v>107</v>
      </c>
      <c r="G133" s="141" t="s">
        <v>97</v>
      </c>
      <c r="H133" s="142">
        <v>2</v>
      </c>
      <c r="I133" s="143"/>
      <c r="J133" s="143">
        <f t="shared" ref="J133" si="7">ROUND(I133*H133,1)</f>
        <v>0</v>
      </c>
      <c r="K133" s="133"/>
      <c r="L133" s="27"/>
      <c r="M133" s="134" t="s">
        <v>1</v>
      </c>
      <c r="N133" s="135" t="s">
        <v>38</v>
      </c>
      <c r="O133" s="136">
        <v>0</v>
      </c>
      <c r="P133" s="136">
        <f t="shared" si="1"/>
        <v>0</v>
      </c>
      <c r="Q133" s="136">
        <v>0</v>
      </c>
      <c r="R133" s="136">
        <f t="shared" si="2"/>
        <v>0</v>
      </c>
      <c r="S133" s="136">
        <v>0</v>
      </c>
      <c r="T133" s="137">
        <f t="shared" si="3"/>
        <v>0</v>
      </c>
      <c r="U133" s="26"/>
      <c r="V133" s="26"/>
      <c r="W133" s="26"/>
      <c r="X133" s="26"/>
      <c r="Y133" s="183"/>
    </row>
    <row r="134" spans="1:25" s="2" customFormat="1" ht="15.75" customHeight="1" x14ac:dyDescent="0.2">
      <c r="A134" s="26"/>
      <c r="B134" s="126"/>
      <c r="C134" s="127">
        <f t="shared" si="4"/>
        <v>10</v>
      </c>
      <c r="D134" s="127" t="s">
        <v>96</v>
      </c>
      <c r="E134" s="128"/>
      <c r="F134" s="129" t="s">
        <v>338</v>
      </c>
      <c r="G134" s="130" t="s">
        <v>118</v>
      </c>
      <c r="H134" s="131">
        <v>1</v>
      </c>
      <c r="I134" s="132"/>
      <c r="J134" s="132">
        <f t="shared" si="0"/>
        <v>0</v>
      </c>
      <c r="K134" s="133"/>
      <c r="L134" s="27"/>
      <c r="M134" s="134" t="s">
        <v>1</v>
      </c>
      <c r="N134" s="135" t="s">
        <v>38</v>
      </c>
      <c r="O134" s="136">
        <v>0</v>
      </c>
      <c r="P134" s="136">
        <f t="shared" si="1"/>
        <v>0</v>
      </c>
      <c r="Q134" s="136">
        <v>0</v>
      </c>
      <c r="R134" s="136">
        <f t="shared" si="2"/>
        <v>0</v>
      </c>
      <c r="S134" s="136">
        <v>0</v>
      </c>
      <c r="T134" s="137">
        <f t="shared" si="3"/>
        <v>0</v>
      </c>
      <c r="U134" s="26"/>
      <c r="V134" s="26"/>
      <c r="W134" s="26"/>
      <c r="X134" s="26"/>
      <c r="Y134" s="183"/>
    </row>
    <row r="135" spans="1:25" s="2" customFormat="1" ht="12" customHeight="1" x14ac:dyDescent="0.2">
      <c r="A135" s="26"/>
      <c r="B135" s="126"/>
      <c r="C135" s="138">
        <f t="shared" si="4"/>
        <v>11</v>
      </c>
      <c r="D135" s="138" t="s">
        <v>98</v>
      </c>
      <c r="E135" s="139"/>
      <c r="F135" s="139" t="s">
        <v>335</v>
      </c>
      <c r="G135" s="141" t="s">
        <v>118</v>
      </c>
      <c r="H135" s="142">
        <v>1</v>
      </c>
      <c r="I135" s="143"/>
      <c r="J135" s="143">
        <f>+H135*I135</f>
        <v>0</v>
      </c>
      <c r="K135" s="133"/>
      <c r="L135" s="27"/>
      <c r="M135" s="134" t="s">
        <v>1</v>
      </c>
      <c r="N135" s="135" t="s">
        <v>38</v>
      </c>
      <c r="O135" s="136">
        <v>0</v>
      </c>
      <c r="P135" s="136">
        <f t="shared" si="1"/>
        <v>0</v>
      </c>
      <c r="Q135" s="136">
        <v>0</v>
      </c>
      <c r="R135" s="136">
        <f t="shared" si="2"/>
        <v>0</v>
      </c>
      <c r="S135" s="136">
        <v>0</v>
      </c>
      <c r="T135" s="137">
        <f t="shared" si="3"/>
        <v>0</v>
      </c>
      <c r="U135" s="26"/>
      <c r="V135" s="26"/>
      <c r="W135" s="26"/>
      <c r="X135" s="26"/>
      <c r="Y135" s="183"/>
    </row>
    <row r="136" spans="1:25" s="2" customFormat="1" ht="12" customHeight="1" x14ac:dyDescent="0.2">
      <c r="A136" s="26"/>
      <c r="B136" s="126"/>
      <c r="C136" s="138">
        <f t="shared" si="4"/>
        <v>12</v>
      </c>
      <c r="D136" s="138" t="s">
        <v>98</v>
      </c>
      <c r="E136" s="139"/>
      <c r="F136" s="139" t="s">
        <v>107</v>
      </c>
      <c r="G136" s="141" t="s">
        <v>97</v>
      </c>
      <c r="H136" s="142">
        <v>2</v>
      </c>
      <c r="I136" s="143"/>
      <c r="J136" s="143">
        <f t="shared" ref="J136" si="8">ROUND(I136*H136,1)</f>
        <v>0</v>
      </c>
      <c r="K136" s="133"/>
      <c r="L136" s="27"/>
      <c r="M136" s="134" t="s">
        <v>1</v>
      </c>
      <c r="N136" s="135" t="s">
        <v>38</v>
      </c>
      <c r="O136" s="136">
        <v>0</v>
      </c>
      <c r="P136" s="136">
        <f t="shared" si="1"/>
        <v>0</v>
      </c>
      <c r="Q136" s="136">
        <v>0</v>
      </c>
      <c r="R136" s="136">
        <f t="shared" si="2"/>
        <v>0</v>
      </c>
      <c r="S136" s="136">
        <v>0</v>
      </c>
      <c r="T136" s="137">
        <f t="shared" si="3"/>
        <v>0</v>
      </c>
      <c r="U136" s="26"/>
      <c r="V136" s="26"/>
      <c r="W136" s="26"/>
      <c r="X136" s="26"/>
      <c r="Y136" s="183"/>
    </row>
    <row r="137" spans="1:25" s="2" customFormat="1" ht="25.5" customHeight="1" x14ac:dyDescent="0.2">
      <c r="A137" s="26"/>
      <c r="B137" s="126"/>
      <c r="C137" s="127">
        <f t="shared" si="4"/>
        <v>13</v>
      </c>
      <c r="D137" s="127" t="s">
        <v>96</v>
      </c>
      <c r="E137" s="128"/>
      <c r="F137" s="129" t="s">
        <v>339</v>
      </c>
      <c r="G137" s="130" t="s">
        <v>118</v>
      </c>
      <c r="H137" s="131">
        <v>20</v>
      </c>
      <c r="I137" s="132"/>
      <c r="J137" s="132">
        <f t="shared" si="0"/>
        <v>0</v>
      </c>
      <c r="K137" s="133"/>
      <c r="L137" s="27"/>
      <c r="M137" s="134" t="s">
        <v>1</v>
      </c>
      <c r="N137" s="135" t="s">
        <v>38</v>
      </c>
      <c r="O137" s="136">
        <v>0.17882000000000001</v>
      </c>
      <c r="P137" s="136">
        <f t="shared" si="1"/>
        <v>3.5764</v>
      </c>
      <c r="Q137" s="136">
        <v>0</v>
      </c>
      <c r="R137" s="136">
        <f t="shared" si="2"/>
        <v>0</v>
      </c>
      <c r="S137" s="136">
        <v>0</v>
      </c>
      <c r="T137" s="137">
        <f t="shared" si="3"/>
        <v>0</v>
      </c>
      <c r="U137" s="26"/>
      <c r="V137" s="26"/>
      <c r="W137" s="26"/>
      <c r="X137" s="26"/>
      <c r="Y137" s="183"/>
    </row>
    <row r="138" spans="1:25" s="2" customFormat="1" ht="16.5" customHeight="1" x14ac:dyDescent="0.2">
      <c r="A138" s="26"/>
      <c r="B138" s="126"/>
      <c r="C138" s="138">
        <f t="shared" si="4"/>
        <v>14</v>
      </c>
      <c r="D138" s="138" t="s">
        <v>98</v>
      </c>
      <c r="E138" s="139"/>
      <c r="F138" s="139" t="s">
        <v>335</v>
      </c>
      <c r="G138" s="141" t="s">
        <v>118</v>
      </c>
      <c r="H138" s="142">
        <f>+H137</f>
        <v>20</v>
      </c>
      <c r="I138" s="143"/>
      <c r="J138" s="143">
        <f>+H138*I138</f>
        <v>0</v>
      </c>
      <c r="K138" s="144"/>
      <c r="L138" s="145"/>
      <c r="M138" s="146" t="s">
        <v>1</v>
      </c>
      <c r="N138" s="147" t="s">
        <v>38</v>
      </c>
      <c r="O138" s="136">
        <v>0</v>
      </c>
      <c r="P138" s="136">
        <f t="shared" si="1"/>
        <v>0</v>
      </c>
      <c r="Q138" s="136">
        <v>0</v>
      </c>
      <c r="R138" s="136">
        <f t="shared" si="2"/>
        <v>0</v>
      </c>
      <c r="S138" s="136">
        <v>0</v>
      </c>
      <c r="T138" s="137">
        <f t="shared" si="3"/>
        <v>0</v>
      </c>
      <c r="U138" s="26"/>
      <c r="V138" s="26"/>
      <c r="W138" s="26"/>
      <c r="X138" s="26"/>
      <c r="Y138" s="183"/>
    </row>
    <row r="139" spans="1:25" s="2" customFormat="1" ht="29.25" customHeight="1" x14ac:dyDescent="0.2">
      <c r="A139" s="26"/>
      <c r="B139" s="126"/>
      <c r="C139" s="127">
        <f t="shared" si="4"/>
        <v>15</v>
      </c>
      <c r="D139" s="127" t="s">
        <v>96</v>
      </c>
      <c r="E139" s="128"/>
      <c r="F139" s="129" t="s">
        <v>340</v>
      </c>
      <c r="G139" s="130" t="s">
        <v>118</v>
      </c>
      <c r="H139" s="131">
        <v>1</v>
      </c>
      <c r="I139" s="132"/>
      <c r="J139" s="132">
        <f t="shared" si="0"/>
        <v>0</v>
      </c>
      <c r="K139" s="144"/>
      <c r="L139" s="145"/>
      <c r="M139" s="146" t="s">
        <v>1</v>
      </c>
      <c r="N139" s="147" t="s">
        <v>38</v>
      </c>
      <c r="O139" s="136">
        <v>0</v>
      </c>
      <c r="P139" s="136">
        <f t="shared" si="1"/>
        <v>0</v>
      </c>
      <c r="Q139" s="136">
        <v>0</v>
      </c>
      <c r="R139" s="136">
        <f t="shared" si="2"/>
        <v>0</v>
      </c>
      <c r="S139" s="136">
        <v>0</v>
      </c>
      <c r="T139" s="137">
        <f t="shared" si="3"/>
        <v>0</v>
      </c>
      <c r="U139" s="26"/>
      <c r="V139" s="26"/>
      <c r="W139" s="26"/>
      <c r="X139" s="26"/>
      <c r="Y139" s="183"/>
    </row>
    <row r="140" spans="1:25" s="2" customFormat="1" ht="14.25" customHeight="1" x14ac:dyDescent="0.2">
      <c r="A140" s="26"/>
      <c r="B140" s="126"/>
      <c r="C140" s="138">
        <f t="shared" si="4"/>
        <v>16</v>
      </c>
      <c r="D140" s="138" t="s">
        <v>98</v>
      </c>
      <c r="E140" s="139"/>
      <c r="F140" s="139" t="s">
        <v>335</v>
      </c>
      <c r="G140" s="141" t="s">
        <v>118</v>
      </c>
      <c r="H140" s="142">
        <v>1</v>
      </c>
      <c r="I140" s="143"/>
      <c r="J140" s="143">
        <f>+H140*I140</f>
        <v>0</v>
      </c>
      <c r="K140" s="144"/>
      <c r="L140" s="145"/>
      <c r="M140" s="146" t="s">
        <v>1</v>
      </c>
      <c r="N140" s="147" t="s">
        <v>38</v>
      </c>
      <c r="O140" s="136">
        <v>0</v>
      </c>
      <c r="P140" s="136">
        <f t="shared" si="1"/>
        <v>0</v>
      </c>
      <c r="Q140" s="136">
        <v>0</v>
      </c>
      <c r="R140" s="136">
        <f t="shared" si="2"/>
        <v>0</v>
      </c>
      <c r="S140" s="136">
        <v>0</v>
      </c>
      <c r="T140" s="137">
        <f t="shared" si="3"/>
        <v>0</v>
      </c>
      <c r="U140" s="26"/>
      <c r="V140" s="26"/>
      <c r="W140" s="26"/>
      <c r="X140" s="26"/>
      <c r="Y140" s="183"/>
    </row>
    <row r="141" spans="1:25" s="2" customFormat="1" ht="16.5" customHeight="1" x14ac:dyDescent="0.2">
      <c r="A141" s="26"/>
      <c r="B141" s="126"/>
      <c r="C141" s="138">
        <f t="shared" si="4"/>
        <v>17</v>
      </c>
      <c r="D141" s="138" t="s">
        <v>98</v>
      </c>
      <c r="E141" s="139"/>
      <c r="F141" s="139" t="s">
        <v>107</v>
      </c>
      <c r="G141" s="141" t="s">
        <v>97</v>
      </c>
      <c r="H141" s="142">
        <v>2</v>
      </c>
      <c r="I141" s="143"/>
      <c r="J141" s="143">
        <f t="shared" ref="J141" si="9">ROUND(I141*H141,1)</f>
        <v>0</v>
      </c>
      <c r="K141" s="144"/>
      <c r="L141" s="145"/>
      <c r="M141" s="146" t="s">
        <v>1</v>
      </c>
      <c r="N141" s="147" t="s">
        <v>38</v>
      </c>
      <c r="O141" s="136">
        <v>0</v>
      </c>
      <c r="P141" s="136">
        <f t="shared" si="1"/>
        <v>0</v>
      </c>
      <c r="Q141" s="136">
        <v>0</v>
      </c>
      <c r="R141" s="136">
        <f t="shared" si="2"/>
        <v>0</v>
      </c>
      <c r="S141" s="136">
        <v>0</v>
      </c>
      <c r="T141" s="137">
        <f t="shared" si="3"/>
        <v>0</v>
      </c>
      <c r="U141" s="26"/>
      <c r="V141" s="26"/>
      <c r="W141" s="26"/>
      <c r="X141" s="26"/>
      <c r="Y141" s="183"/>
    </row>
    <row r="142" spans="1:25" s="2" customFormat="1" ht="15.75" customHeight="1" x14ac:dyDescent="0.2">
      <c r="A142" s="181"/>
      <c r="B142" s="126"/>
      <c r="C142" s="127">
        <f t="shared" si="4"/>
        <v>18</v>
      </c>
      <c r="D142" s="127" t="s">
        <v>96</v>
      </c>
      <c r="E142" s="128"/>
      <c r="F142" s="129" t="s">
        <v>341</v>
      </c>
      <c r="G142" s="130" t="s">
        <v>118</v>
      </c>
      <c r="H142" s="131">
        <v>2</v>
      </c>
      <c r="I142" s="132"/>
      <c r="J142" s="132">
        <f t="shared" si="0"/>
        <v>0</v>
      </c>
      <c r="K142" s="133"/>
      <c r="L142" s="27"/>
      <c r="M142" s="134" t="s">
        <v>1</v>
      </c>
      <c r="N142" s="135" t="s">
        <v>38</v>
      </c>
      <c r="O142" s="136">
        <v>0</v>
      </c>
      <c r="P142" s="136">
        <f t="shared" si="1"/>
        <v>0</v>
      </c>
      <c r="Q142" s="136">
        <v>0</v>
      </c>
      <c r="R142" s="136">
        <f t="shared" si="2"/>
        <v>0</v>
      </c>
      <c r="S142" s="136">
        <v>0</v>
      </c>
      <c r="T142" s="137">
        <f t="shared" si="3"/>
        <v>0</v>
      </c>
      <c r="U142" s="181"/>
      <c r="V142" s="181"/>
      <c r="W142" s="181"/>
      <c r="X142" s="181"/>
      <c r="Y142" s="183"/>
    </row>
    <row r="143" spans="1:25" s="2" customFormat="1" ht="16.5" customHeight="1" x14ac:dyDescent="0.2">
      <c r="A143" s="26"/>
      <c r="B143" s="126"/>
      <c r="C143" s="138">
        <f t="shared" si="4"/>
        <v>19</v>
      </c>
      <c r="D143" s="138" t="s">
        <v>98</v>
      </c>
      <c r="E143" s="139"/>
      <c r="F143" s="139" t="s">
        <v>335</v>
      </c>
      <c r="G143" s="141" t="s">
        <v>118</v>
      </c>
      <c r="H143" s="142">
        <f>+H142</f>
        <v>2</v>
      </c>
      <c r="I143" s="143"/>
      <c r="J143" s="143">
        <f>+H143*I143</f>
        <v>0</v>
      </c>
      <c r="K143" s="144"/>
      <c r="L143" s="145"/>
      <c r="M143" s="146" t="s">
        <v>1</v>
      </c>
      <c r="N143" s="147" t="s">
        <v>38</v>
      </c>
      <c r="O143" s="136">
        <v>0</v>
      </c>
      <c r="P143" s="136">
        <f t="shared" si="1"/>
        <v>0</v>
      </c>
      <c r="Q143" s="136">
        <v>0</v>
      </c>
      <c r="R143" s="136">
        <f t="shared" si="2"/>
        <v>0</v>
      </c>
      <c r="S143" s="136">
        <v>0</v>
      </c>
      <c r="T143" s="137">
        <f t="shared" si="3"/>
        <v>0</v>
      </c>
      <c r="U143" s="26"/>
      <c r="V143" s="26"/>
      <c r="W143" s="26"/>
      <c r="X143" s="26"/>
      <c r="Y143" s="183"/>
    </row>
    <row r="144" spans="1:25" s="2" customFormat="1" ht="29.25" customHeight="1" x14ac:dyDescent="0.2">
      <c r="A144" s="181"/>
      <c r="B144" s="126"/>
      <c r="C144" s="127">
        <f t="shared" si="4"/>
        <v>20</v>
      </c>
      <c r="D144" s="127" t="s">
        <v>96</v>
      </c>
      <c r="E144" s="128"/>
      <c r="F144" s="129" t="s">
        <v>342</v>
      </c>
      <c r="G144" s="130" t="s">
        <v>118</v>
      </c>
      <c r="H144" s="131">
        <v>2</v>
      </c>
      <c r="I144" s="132"/>
      <c r="J144" s="132">
        <f t="shared" ref="J144:J168" si="10">ROUND(I144*H144,1)</f>
        <v>0</v>
      </c>
      <c r="K144" s="144"/>
      <c r="L144" s="145"/>
      <c r="M144" s="146" t="s">
        <v>1</v>
      </c>
      <c r="N144" s="147" t="s">
        <v>38</v>
      </c>
      <c r="O144" s="136">
        <v>0</v>
      </c>
      <c r="P144" s="136">
        <f t="shared" ref="P144:P168" si="11">O144*H144</f>
        <v>0</v>
      </c>
      <c r="Q144" s="136">
        <v>0</v>
      </c>
      <c r="R144" s="136">
        <f t="shared" ref="R144:R168" si="12">Q144*H144</f>
        <v>0</v>
      </c>
      <c r="S144" s="136">
        <v>0</v>
      </c>
      <c r="T144" s="137">
        <f t="shared" ref="T144:T168" si="13">S144*H144</f>
        <v>0</v>
      </c>
      <c r="U144" s="181"/>
      <c r="V144" s="181"/>
      <c r="W144" s="181"/>
      <c r="X144" s="181"/>
      <c r="Y144" s="183"/>
    </row>
    <row r="145" spans="1:25" s="2" customFormat="1" ht="16.5" customHeight="1" x14ac:dyDescent="0.2">
      <c r="A145" s="26"/>
      <c r="B145" s="126"/>
      <c r="C145" s="138">
        <f t="shared" si="4"/>
        <v>21</v>
      </c>
      <c r="D145" s="138" t="s">
        <v>98</v>
      </c>
      <c r="E145" s="139"/>
      <c r="F145" s="139" t="s">
        <v>335</v>
      </c>
      <c r="G145" s="141" t="s">
        <v>118</v>
      </c>
      <c r="H145" s="142">
        <f>+H144</f>
        <v>2</v>
      </c>
      <c r="I145" s="143"/>
      <c r="J145" s="143">
        <f>+H145*I145</f>
        <v>0</v>
      </c>
      <c r="K145" s="144"/>
      <c r="L145" s="145"/>
      <c r="M145" s="146" t="s">
        <v>1</v>
      </c>
      <c r="N145" s="147" t="s">
        <v>38</v>
      </c>
      <c r="O145" s="136">
        <v>0</v>
      </c>
      <c r="P145" s="136">
        <f t="shared" si="11"/>
        <v>0</v>
      </c>
      <c r="Q145" s="136">
        <v>0</v>
      </c>
      <c r="R145" s="136">
        <f t="shared" si="12"/>
        <v>0</v>
      </c>
      <c r="S145" s="136">
        <v>0</v>
      </c>
      <c r="T145" s="137">
        <f t="shared" si="13"/>
        <v>0</v>
      </c>
      <c r="U145" s="26"/>
      <c r="V145" s="26"/>
      <c r="W145" s="26"/>
      <c r="X145" s="26"/>
      <c r="Y145" s="183"/>
    </row>
    <row r="146" spans="1:25" s="2" customFormat="1" ht="23.25" customHeight="1" x14ac:dyDescent="0.2">
      <c r="A146" s="181"/>
      <c r="B146" s="126"/>
      <c r="C146" s="127">
        <f t="shared" si="4"/>
        <v>22</v>
      </c>
      <c r="D146" s="127" t="s">
        <v>96</v>
      </c>
      <c r="E146" s="128"/>
      <c r="F146" s="129" t="s">
        <v>343</v>
      </c>
      <c r="G146" s="130" t="s">
        <v>118</v>
      </c>
      <c r="H146" s="131">
        <v>1</v>
      </c>
      <c r="I146" s="132"/>
      <c r="J146" s="132">
        <f t="shared" si="10"/>
        <v>0</v>
      </c>
      <c r="K146" s="133"/>
      <c r="L146" s="27"/>
      <c r="M146" s="134" t="s">
        <v>1</v>
      </c>
      <c r="N146" s="135" t="s">
        <v>38</v>
      </c>
      <c r="O146" s="136">
        <v>0</v>
      </c>
      <c r="P146" s="136">
        <f t="shared" si="11"/>
        <v>0</v>
      </c>
      <c r="Q146" s="136">
        <v>0</v>
      </c>
      <c r="R146" s="136">
        <f t="shared" si="12"/>
        <v>0</v>
      </c>
      <c r="S146" s="136">
        <v>0</v>
      </c>
      <c r="T146" s="137">
        <f t="shared" si="13"/>
        <v>0</v>
      </c>
      <c r="U146" s="181"/>
      <c r="V146" s="181"/>
      <c r="W146" s="181"/>
      <c r="X146" s="181"/>
      <c r="Y146" s="183"/>
    </row>
    <row r="147" spans="1:25" s="2" customFormat="1" ht="22.5" customHeight="1" x14ac:dyDescent="0.2">
      <c r="A147" s="26"/>
      <c r="B147" s="126"/>
      <c r="C147" s="138">
        <f t="shared" si="4"/>
        <v>23</v>
      </c>
      <c r="D147" s="138" t="s">
        <v>98</v>
      </c>
      <c r="E147" s="139"/>
      <c r="F147" s="139" t="s">
        <v>335</v>
      </c>
      <c r="G147" s="141" t="s">
        <v>118</v>
      </c>
      <c r="H147" s="142">
        <f>+H146</f>
        <v>1</v>
      </c>
      <c r="I147" s="143"/>
      <c r="J147" s="143">
        <f>+H147*I147</f>
        <v>0</v>
      </c>
      <c r="K147" s="144"/>
      <c r="L147" s="145"/>
      <c r="M147" s="146" t="s">
        <v>1</v>
      </c>
      <c r="N147" s="147" t="s">
        <v>38</v>
      </c>
      <c r="O147" s="136">
        <v>0</v>
      </c>
      <c r="P147" s="136">
        <f t="shared" si="11"/>
        <v>0</v>
      </c>
      <c r="Q147" s="136">
        <v>0</v>
      </c>
      <c r="R147" s="136">
        <f t="shared" si="12"/>
        <v>0</v>
      </c>
      <c r="S147" s="136">
        <v>0</v>
      </c>
      <c r="T147" s="137">
        <f t="shared" si="13"/>
        <v>0</v>
      </c>
      <c r="U147" s="26"/>
      <c r="V147" s="26"/>
      <c r="W147" s="26"/>
      <c r="X147" s="26"/>
      <c r="Y147" s="183"/>
    </row>
    <row r="148" spans="1:25" s="2" customFormat="1" ht="16.5" customHeight="1" x14ac:dyDescent="0.2">
      <c r="A148" s="26"/>
      <c r="B148" s="126"/>
      <c r="C148" s="138">
        <f t="shared" si="4"/>
        <v>24</v>
      </c>
      <c r="D148" s="138" t="s">
        <v>98</v>
      </c>
      <c r="E148" s="139"/>
      <c r="F148" s="139" t="s">
        <v>107</v>
      </c>
      <c r="G148" s="141" t="s">
        <v>97</v>
      </c>
      <c r="H148" s="142">
        <v>3</v>
      </c>
      <c r="I148" s="143"/>
      <c r="J148" s="143">
        <f t="shared" ref="J148" si="14">ROUND(I148*H148,1)</f>
        <v>0</v>
      </c>
      <c r="K148" s="144"/>
      <c r="L148" s="145"/>
      <c r="M148" s="146" t="s">
        <v>1</v>
      </c>
      <c r="N148" s="147" t="s">
        <v>38</v>
      </c>
      <c r="O148" s="136">
        <v>0</v>
      </c>
      <c r="P148" s="136">
        <f t="shared" si="11"/>
        <v>0</v>
      </c>
      <c r="Q148" s="136">
        <v>0</v>
      </c>
      <c r="R148" s="136">
        <f t="shared" si="12"/>
        <v>0</v>
      </c>
      <c r="S148" s="136">
        <v>0</v>
      </c>
      <c r="T148" s="137">
        <f t="shared" si="13"/>
        <v>0</v>
      </c>
      <c r="U148" s="26"/>
      <c r="V148" s="26"/>
      <c r="W148" s="26"/>
      <c r="X148" s="26"/>
      <c r="Y148" s="183"/>
    </row>
    <row r="149" spans="1:25" s="2" customFormat="1" ht="23.25" customHeight="1" x14ac:dyDescent="0.2">
      <c r="A149" s="181"/>
      <c r="B149" s="126"/>
      <c r="C149" s="127">
        <f t="shared" si="4"/>
        <v>25</v>
      </c>
      <c r="D149" s="127" t="s">
        <v>96</v>
      </c>
      <c r="E149" s="128"/>
      <c r="F149" s="129" t="s">
        <v>344</v>
      </c>
      <c r="G149" s="130" t="s">
        <v>118</v>
      </c>
      <c r="H149" s="131">
        <v>1</v>
      </c>
      <c r="I149" s="132"/>
      <c r="J149" s="132">
        <f t="shared" si="10"/>
        <v>0</v>
      </c>
      <c r="K149" s="133"/>
      <c r="L149" s="27"/>
      <c r="M149" s="134" t="s">
        <v>1</v>
      </c>
      <c r="N149" s="135" t="s">
        <v>38</v>
      </c>
      <c r="O149" s="136">
        <v>0</v>
      </c>
      <c r="P149" s="136">
        <f t="shared" si="11"/>
        <v>0</v>
      </c>
      <c r="Q149" s="136">
        <v>0</v>
      </c>
      <c r="R149" s="136">
        <f t="shared" si="12"/>
        <v>0</v>
      </c>
      <c r="S149" s="136">
        <v>0</v>
      </c>
      <c r="T149" s="137">
        <f t="shared" si="13"/>
        <v>0</v>
      </c>
      <c r="U149" s="181"/>
      <c r="V149" s="181"/>
      <c r="W149" s="181"/>
      <c r="X149" s="181"/>
      <c r="Y149" s="183"/>
    </row>
    <row r="150" spans="1:25" s="2" customFormat="1" ht="16.5" customHeight="1" x14ac:dyDescent="0.2">
      <c r="A150" s="26"/>
      <c r="B150" s="126"/>
      <c r="C150" s="138">
        <f t="shared" si="4"/>
        <v>26</v>
      </c>
      <c r="D150" s="138" t="s">
        <v>98</v>
      </c>
      <c r="E150" s="139"/>
      <c r="F150" s="139" t="s">
        <v>335</v>
      </c>
      <c r="G150" s="141" t="s">
        <v>118</v>
      </c>
      <c r="H150" s="142">
        <f>+H149</f>
        <v>1</v>
      </c>
      <c r="I150" s="143"/>
      <c r="J150" s="143">
        <f>+H150*I150</f>
        <v>0</v>
      </c>
      <c r="K150" s="144"/>
      <c r="L150" s="145"/>
      <c r="M150" s="146" t="s">
        <v>1</v>
      </c>
      <c r="N150" s="147" t="s">
        <v>38</v>
      </c>
      <c r="O150" s="136">
        <v>0</v>
      </c>
      <c r="P150" s="136">
        <f t="shared" si="11"/>
        <v>0</v>
      </c>
      <c r="Q150" s="136">
        <v>0</v>
      </c>
      <c r="R150" s="136">
        <f t="shared" si="12"/>
        <v>0</v>
      </c>
      <c r="S150" s="136">
        <v>0</v>
      </c>
      <c r="T150" s="137">
        <f t="shared" si="13"/>
        <v>0</v>
      </c>
      <c r="U150" s="26"/>
      <c r="V150" s="26"/>
      <c r="W150" s="26"/>
      <c r="X150" s="26"/>
      <c r="Y150" s="183"/>
    </row>
    <row r="151" spans="1:25" s="2" customFormat="1" ht="18.75" customHeight="1" x14ac:dyDescent="0.2">
      <c r="A151" s="26"/>
      <c r="B151" s="126"/>
      <c r="C151" s="138">
        <f t="shared" si="4"/>
        <v>27</v>
      </c>
      <c r="D151" s="138" t="s">
        <v>98</v>
      </c>
      <c r="E151" s="139"/>
      <c r="F151" s="139" t="s">
        <v>107</v>
      </c>
      <c r="G151" s="141" t="s">
        <v>97</v>
      </c>
      <c r="H151" s="142">
        <v>2</v>
      </c>
      <c r="I151" s="143"/>
      <c r="J151" s="143">
        <f t="shared" ref="J151" si="15">ROUND(I151*H151,1)</f>
        <v>0</v>
      </c>
      <c r="K151" s="144"/>
      <c r="L151" s="145"/>
      <c r="M151" s="146" t="s">
        <v>1</v>
      </c>
      <c r="N151" s="147" t="s">
        <v>38</v>
      </c>
      <c r="O151" s="136">
        <v>0</v>
      </c>
      <c r="P151" s="136">
        <f t="shared" si="11"/>
        <v>0</v>
      </c>
      <c r="Q151" s="136">
        <v>0</v>
      </c>
      <c r="R151" s="136">
        <f t="shared" si="12"/>
        <v>0</v>
      </c>
      <c r="S151" s="136">
        <v>0</v>
      </c>
      <c r="T151" s="137">
        <f t="shared" si="13"/>
        <v>0</v>
      </c>
      <c r="U151" s="26"/>
      <c r="V151" s="26"/>
      <c r="W151" s="26"/>
      <c r="X151" s="26"/>
      <c r="Y151" s="183"/>
    </row>
    <row r="152" spans="1:25" s="2" customFormat="1" ht="23.25" customHeight="1" x14ac:dyDescent="0.2">
      <c r="A152" s="181"/>
      <c r="B152" s="126"/>
      <c r="C152" s="127">
        <f t="shared" si="4"/>
        <v>28</v>
      </c>
      <c r="D152" s="127" t="s">
        <v>96</v>
      </c>
      <c r="E152" s="128"/>
      <c r="F152" s="129" t="s">
        <v>345</v>
      </c>
      <c r="G152" s="130" t="s">
        <v>118</v>
      </c>
      <c r="H152" s="131">
        <v>1</v>
      </c>
      <c r="I152" s="132"/>
      <c r="J152" s="132">
        <f t="shared" si="10"/>
        <v>0</v>
      </c>
      <c r="K152" s="133"/>
      <c r="L152" s="27"/>
      <c r="M152" s="134" t="s">
        <v>1</v>
      </c>
      <c r="N152" s="135" t="s">
        <v>38</v>
      </c>
      <c r="O152" s="136">
        <v>0</v>
      </c>
      <c r="P152" s="136">
        <f t="shared" si="11"/>
        <v>0</v>
      </c>
      <c r="Q152" s="136">
        <v>0</v>
      </c>
      <c r="R152" s="136">
        <f t="shared" si="12"/>
        <v>0</v>
      </c>
      <c r="S152" s="136">
        <v>0</v>
      </c>
      <c r="T152" s="137">
        <f t="shared" si="13"/>
        <v>0</v>
      </c>
      <c r="U152" s="181"/>
      <c r="V152" s="181"/>
      <c r="W152" s="181"/>
      <c r="X152" s="181"/>
      <c r="Y152" s="183"/>
    </row>
    <row r="153" spans="1:25" s="2" customFormat="1" ht="16.5" customHeight="1" x14ac:dyDescent="0.2">
      <c r="A153" s="26"/>
      <c r="B153" s="126"/>
      <c r="C153" s="138">
        <f t="shared" si="4"/>
        <v>29</v>
      </c>
      <c r="D153" s="138" t="s">
        <v>98</v>
      </c>
      <c r="E153" s="139"/>
      <c r="F153" s="139" t="s">
        <v>335</v>
      </c>
      <c r="G153" s="141" t="s">
        <v>118</v>
      </c>
      <c r="H153" s="142">
        <f>+H152</f>
        <v>1</v>
      </c>
      <c r="I153" s="143"/>
      <c r="J153" s="143">
        <f>+H153*I153</f>
        <v>0</v>
      </c>
      <c r="K153" s="144"/>
      <c r="L153" s="145"/>
      <c r="M153" s="146" t="s">
        <v>1</v>
      </c>
      <c r="N153" s="147" t="s">
        <v>38</v>
      </c>
      <c r="O153" s="136">
        <v>0</v>
      </c>
      <c r="P153" s="136">
        <f t="shared" si="11"/>
        <v>0</v>
      </c>
      <c r="Q153" s="136">
        <v>0</v>
      </c>
      <c r="R153" s="136">
        <f t="shared" si="12"/>
        <v>0</v>
      </c>
      <c r="S153" s="136">
        <v>0</v>
      </c>
      <c r="T153" s="137">
        <f t="shared" si="13"/>
        <v>0</v>
      </c>
      <c r="U153" s="26"/>
      <c r="V153" s="26"/>
      <c r="W153" s="26"/>
      <c r="X153" s="26"/>
      <c r="Y153" s="183"/>
    </row>
    <row r="154" spans="1:25" s="2" customFormat="1" ht="16.5" customHeight="1" x14ac:dyDescent="0.2">
      <c r="A154" s="26"/>
      <c r="B154" s="126"/>
      <c r="C154" s="138">
        <f t="shared" si="4"/>
        <v>30</v>
      </c>
      <c r="D154" s="138" t="s">
        <v>98</v>
      </c>
      <c r="E154" s="139"/>
      <c r="F154" s="139" t="s">
        <v>107</v>
      </c>
      <c r="G154" s="141" t="s">
        <v>97</v>
      </c>
      <c r="H154" s="142">
        <v>2</v>
      </c>
      <c r="I154" s="143"/>
      <c r="J154" s="143">
        <f t="shared" ref="J154" si="16">ROUND(I154*H154,1)</f>
        <v>0</v>
      </c>
      <c r="K154" s="144"/>
      <c r="L154" s="145"/>
      <c r="M154" s="146" t="s">
        <v>1</v>
      </c>
      <c r="N154" s="147" t="s">
        <v>38</v>
      </c>
      <c r="O154" s="136">
        <v>0</v>
      </c>
      <c r="P154" s="136">
        <f t="shared" si="11"/>
        <v>0</v>
      </c>
      <c r="Q154" s="136">
        <v>0</v>
      </c>
      <c r="R154" s="136">
        <f t="shared" si="12"/>
        <v>0</v>
      </c>
      <c r="S154" s="136">
        <v>0</v>
      </c>
      <c r="T154" s="137">
        <f t="shared" si="13"/>
        <v>0</v>
      </c>
      <c r="U154" s="26"/>
      <c r="V154" s="26"/>
      <c r="W154" s="26"/>
      <c r="X154" s="26"/>
      <c r="Y154" s="183"/>
    </row>
    <row r="155" spans="1:25" s="2" customFormat="1" ht="15.75" customHeight="1" x14ac:dyDescent="0.2">
      <c r="A155" s="181"/>
      <c r="B155" s="126"/>
      <c r="C155" s="127">
        <f t="shared" si="4"/>
        <v>31</v>
      </c>
      <c r="D155" s="127" t="s">
        <v>96</v>
      </c>
      <c r="E155" s="128"/>
      <c r="F155" s="129" t="s">
        <v>346</v>
      </c>
      <c r="G155" s="130" t="s">
        <v>118</v>
      </c>
      <c r="H155" s="131">
        <v>1</v>
      </c>
      <c r="I155" s="132"/>
      <c r="J155" s="132">
        <f t="shared" si="10"/>
        <v>0</v>
      </c>
      <c r="K155" s="133"/>
      <c r="L155" s="27"/>
      <c r="M155" s="134" t="s">
        <v>1</v>
      </c>
      <c r="N155" s="135" t="s">
        <v>38</v>
      </c>
      <c r="O155" s="136">
        <v>0</v>
      </c>
      <c r="P155" s="136">
        <f t="shared" si="11"/>
        <v>0</v>
      </c>
      <c r="Q155" s="136">
        <v>0</v>
      </c>
      <c r="R155" s="136">
        <f t="shared" si="12"/>
        <v>0</v>
      </c>
      <c r="S155" s="136">
        <v>0</v>
      </c>
      <c r="T155" s="137">
        <f t="shared" si="13"/>
        <v>0</v>
      </c>
      <c r="U155" s="181"/>
      <c r="V155" s="181"/>
      <c r="W155" s="181"/>
      <c r="X155" s="181"/>
      <c r="Y155" s="183"/>
    </row>
    <row r="156" spans="1:25" s="2" customFormat="1" ht="14.25" customHeight="1" x14ac:dyDescent="0.2">
      <c r="A156" s="26"/>
      <c r="B156" s="126"/>
      <c r="C156" s="138">
        <f t="shared" si="4"/>
        <v>32</v>
      </c>
      <c r="D156" s="138" t="s">
        <v>98</v>
      </c>
      <c r="E156" s="139"/>
      <c r="F156" s="139" t="s">
        <v>335</v>
      </c>
      <c r="G156" s="141" t="s">
        <v>118</v>
      </c>
      <c r="H156" s="142">
        <f>+H155</f>
        <v>1</v>
      </c>
      <c r="I156" s="143"/>
      <c r="J156" s="143">
        <f>+H156*I156</f>
        <v>0</v>
      </c>
      <c r="K156" s="144"/>
      <c r="L156" s="145"/>
      <c r="M156" s="146" t="s">
        <v>1</v>
      </c>
      <c r="N156" s="147" t="s">
        <v>38</v>
      </c>
      <c r="O156" s="136">
        <v>0</v>
      </c>
      <c r="P156" s="136">
        <f t="shared" si="11"/>
        <v>0</v>
      </c>
      <c r="Q156" s="136">
        <v>0</v>
      </c>
      <c r="R156" s="136">
        <f t="shared" si="12"/>
        <v>0</v>
      </c>
      <c r="S156" s="136">
        <v>0</v>
      </c>
      <c r="T156" s="137">
        <f t="shared" si="13"/>
        <v>0</v>
      </c>
      <c r="U156" s="26"/>
      <c r="V156" s="26"/>
      <c r="W156" s="26"/>
      <c r="X156" s="26"/>
      <c r="Y156" s="183"/>
    </row>
    <row r="157" spans="1:25" s="2" customFormat="1" ht="15.75" customHeight="1" x14ac:dyDescent="0.2">
      <c r="A157" s="183"/>
      <c r="B157" s="126"/>
      <c r="C157" s="127">
        <f>+C156+1</f>
        <v>33</v>
      </c>
      <c r="D157" s="127" t="s">
        <v>96</v>
      </c>
      <c r="E157" s="128"/>
      <c r="F157" s="129" t="s">
        <v>347</v>
      </c>
      <c r="G157" s="130" t="s">
        <v>118</v>
      </c>
      <c r="H157" s="131">
        <v>1</v>
      </c>
      <c r="I157" s="132"/>
      <c r="J157" s="132">
        <f t="shared" si="10"/>
        <v>0</v>
      </c>
      <c r="K157" s="133"/>
      <c r="L157" s="27"/>
      <c r="M157" s="134" t="s">
        <v>1</v>
      </c>
      <c r="N157" s="135" t="s">
        <v>38</v>
      </c>
      <c r="O157" s="136">
        <v>0</v>
      </c>
      <c r="P157" s="136">
        <f t="shared" si="11"/>
        <v>0</v>
      </c>
      <c r="Q157" s="136">
        <v>0</v>
      </c>
      <c r="R157" s="136">
        <f t="shared" si="12"/>
        <v>0</v>
      </c>
      <c r="S157" s="136">
        <v>0</v>
      </c>
      <c r="T157" s="137">
        <f t="shared" si="13"/>
        <v>0</v>
      </c>
      <c r="U157" s="183"/>
      <c r="V157" s="183"/>
      <c r="W157" s="183"/>
      <c r="X157" s="183"/>
      <c r="Y157" s="183"/>
    </row>
    <row r="158" spans="1:25" s="2" customFormat="1" ht="24.75" customHeight="1" x14ac:dyDescent="0.2">
      <c r="A158" s="26"/>
      <c r="B158" s="126"/>
      <c r="C158" s="138"/>
      <c r="D158" s="138"/>
      <c r="E158" s="139"/>
      <c r="F158" s="129" t="s">
        <v>348</v>
      </c>
      <c r="G158" s="141"/>
      <c r="H158" s="142"/>
      <c r="I158" s="143"/>
      <c r="J158" s="143">
        <f t="shared" si="10"/>
        <v>0</v>
      </c>
      <c r="K158" s="144"/>
      <c r="L158" s="145"/>
      <c r="M158" s="146" t="s">
        <v>1</v>
      </c>
      <c r="N158" s="147" t="s">
        <v>38</v>
      </c>
      <c r="O158" s="136">
        <v>0</v>
      </c>
      <c r="P158" s="136">
        <f t="shared" si="11"/>
        <v>0</v>
      </c>
      <c r="Q158" s="136">
        <v>0</v>
      </c>
      <c r="R158" s="136">
        <f t="shared" si="12"/>
        <v>0</v>
      </c>
      <c r="S158" s="136">
        <v>0</v>
      </c>
      <c r="T158" s="137">
        <f t="shared" si="13"/>
        <v>0</v>
      </c>
      <c r="U158" s="26"/>
      <c r="V158" s="26"/>
      <c r="W158" s="26"/>
      <c r="X158" s="26"/>
      <c r="Y158" s="183"/>
    </row>
    <row r="159" spans="1:25" s="2" customFormat="1" ht="16.5" customHeight="1" x14ac:dyDescent="0.2">
      <c r="A159" s="26"/>
      <c r="B159" s="126"/>
      <c r="C159" s="138"/>
      <c r="D159" s="138"/>
      <c r="E159" s="139"/>
      <c r="F159" s="129" t="s">
        <v>327</v>
      </c>
      <c r="G159" s="141"/>
      <c r="H159" s="142"/>
      <c r="I159" s="143"/>
      <c r="J159" s="143">
        <f t="shared" si="10"/>
        <v>0</v>
      </c>
      <c r="K159" s="144"/>
      <c r="L159" s="145"/>
      <c r="M159" s="146" t="s">
        <v>1</v>
      </c>
      <c r="N159" s="147" t="s">
        <v>38</v>
      </c>
      <c r="O159" s="136">
        <v>0</v>
      </c>
      <c r="P159" s="136">
        <f t="shared" si="11"/>
        <v>0</v>
      </c>
      <c r="Q159" s="136">
        <v>1.0000000000000001E-5</v>
      </c>
      <c r="R159" s="136">
        <f t="shared" si="12"/>
        <v>0</v>
      </c>
      <c r="S159" s="136">
        <v>0</v>
      </c>
      <c r="T159" s="137">
        <f t="shared" si="13"/>
        <v>0</v>
      </c>
      <c r="U159" s="26"/>
      <c r="V159" s="26"/>
      <c r="W159" s="26"/>
      <c r="X159" s="26"/>
      <c r="Y159" s="183"/>
    </row>
    <row r="160" spans="1:25" s="2" customFormat="1" ht="16.5" customHeight="1" x14ac:dyDescent="0.2">
      <c r="A160" s="26"/>
      <c r="B160" s="126"/>
      <c r="C160" s="138"/>
      <c r="D160" s="138"/>
      <c r="E160" s="139"/>
      <c r="F160" s="129" t="s">
        <v>328</v>
      </c>
      <c r="G160" s="141"/>
      <c r="H160" s="142"/>
      <c r="I160" s="143"/>
      <c r="J160" s="143">
        <f t="shared" si="10"/>
        <v>0</v>
      </c>
      <c r="K160" s="144"/>
      <c r="L160" s="145"/>
      <c r="M160" s="146" t="s">
        <v>1</v>
      </c>
      <c r="N160" s="147" t="s">
        <v>38</v>
      </c>
      <c r="O160" s="136">
        <v>0</v>
      </c>
      <c r="P160" s="136">
        <f t="shared" si="11"/>
        <v>0</v>
      </c>
      <c r="Q160" s="136">
        <v>0</v>
      </c>
      <c r="R160" s="136">
        <f t="shared" si="12"/>
        <v>0</v>
      </c>
      <c r="S160" s="136">
        <v>0</v>
      </c>
      <c r="T160" s="137">
        <f t="shared" si="13"/>
        <v>0</v>
      </c>
      <c r="U160" s="26"/>
      <c r="V160" s="26"/>
      <c r="W160" s="26"/>
      <c r="X160" s="26"/>
      <c r="Y160" s="183"/>
    </row>
    <row r="161" spans="1:25" s="2" customFormat="1" ht="16.5" customHeight="1" x14ac:dyDescent="0.2">
      <c r="A161" s="26"/>
      <c r="B161" s="126"/>
      <c r="C161" s="138"/>
      <c r="D161" s="138"/>
      <c r="E161" s="139"/>
      <c r="F161" s="129" t="s">
        <v>349</v>
      </c>
      <c r="G161" s="141"/>
      <c r="H161" s="142"/>
      <c r="I161" s="143"/>
      <c r="J161" s="143">
        <f t="shared" si="10"/>
        <v>0</v>
      </c>
      <c r="K161" s="144"/>
      <c r="L161" s="145"/>
      <c r="M161" s="146" t="s">
        <v>1</v>
      </c>
      <c r="N161" s="147" t="s">
        <v>38</v>
      </c>
      <c r="O161" s="136">
        <v>0</v>
      </c>
      <c r="P161" s="136">
        <f t="shared" si="11"/>
        <v>0</v>
      </c>
      <c r="Q161" s="136">
        <v>0</v>
      </c>
      <c r="R161" s="136">
        <f t="shared" si="12"/>
        <v>0</v>
      </c>
      <c r="S161" s="136">
        <v>0</v>
      </c>
      <c r="T161" s="137">
        <f t="shared" si="13"/>
        <v>0</v>
      </c>
      <c r="U161" s="26"/>
      <c r="V161" s="26"/>
      <c r="W161" s="26"/>
      <c r="X161" s="26"/>
      <c r="Y161" s="183"/>
    </row>
    <row r="162" spans="1:25" s="2" customFormat="1" ht="16.5" customHeight="1" x14ac:dyDescent="0.2">
      <c r="A162" s="26"/>
      <c r="B162" s="126"/>
      <c r="C162" s="138"/>
      <c r="D162" s="138"/>
      <c r="E162" s="139"/>
      <c r="F162" s="129" t="s">
        <v>350</v>
      </c>
      <c r="G162" s="141"/>
      <c r="H162" s="142"/>
      <c r="I162" s="143"/>
      <c r="J162" s="143">
        <f t="shared" si="10"/>
        <v>0</v>
      </c>
      <c r="K162" s="144"/>
      <c r="L162" s="145"/>
      <c r="M162" s="146" t="s">
        <v>1</v>
      </c>
      <c r="N162" s="147" t="s">
        <v>38</v>
      </c>
      <c r="O162" s="136">
        <v>0</v>
      </c>
      <c r="P162" s="136">
        <f t="shared" si="11"/>
        <v>0</v>
      </c>
      <c r="Q162" s="136">
        <v>0</v>
      </c>
      <c r="R162" s="136">
        <f t="shared" si="12"/>
        <v>0</v>
      </c>
      <c r="S162" s="136">
        <v>0</v>
      </c>
      <c r="T162" s="137">
        <f t="shared" si="13"/>
        <v>0</v>
      </c>
      <c r="U162" s="26"/>
      <c r="V162" s="26"/>
      <c r="W162" s="26"/>
      <c r="X162" s="26"/>
      <c r="Y162" s="183"/>
    </row>
    <row r="163" spans="1:25" s="2" customFormat="1" ht="16.5" customHeight="1" x14ac:dyDescent="0.2">
      <c r="A163" s="26"/>
      <c r="B163" s="126"/>
      <c r="C163" s="138"/>
      <c r="D163" s="138"/>
      <c r="E163" s="139"/>
      <c r="F163" s="129" t="s">
        <v>351</v>
      </c>
      <c r="G163" s="141"/>
      <c r="H163" s="142"/>
      <c r="I163" s="143"/>
      <c r="J163" s="143">
        <f t="shared" si="10"/>
        <v>0</v>
      </c>
      <c r="K163" s="144"/>
      <c r="L163" s="145"/>
      <c r="M163" s="146" t="s">
        <v>1</v>
      </c>
      <c r="N163" s="147" t="s">
        <v>38</v>
      </c>
      <c r="O163" s="136">
        <v>0</v>
      </c>
      <c r="P163" s="136">
        <f t="shared" si="11"/>
        <v>0</v>
      </c>
      <c r="Q163" s="136">
        <v>0</v>
      </c>
      <c r="R163" s="136">
        <f t="shared" si="12"/>
        <v>0</v>
      </c>
      <c r="S163" s="136">
        <v>0</v>
      </c>
      <c r="T163" s="137">
        <f t="shared" si="13"/>
        <v>0</v>
      </c>
      <c r="U163" s="26"/>
      <c r="V163" s="26"/>
      <c r="W163" s="26"/>
      <c r="X163" s="26"/>
      <c r="Y163" s="183"/>
    </row>
    <row r="164" spans="1:25" s="2" customFormat="1" ht="16.5" customHeight="1" x14ac:dyDescent="0.2">
      <c r="A164" s="26"/>
      <c r="B164" s="126"/>
      <c r="C164" s="138"/>
      <c r="D164" s="138"/>
      <c r="E164" s="139"/>
      <c r="F164" s="129" t="s">
        <v>331</v>
      </c>
      <c r="G164" s="141"/>
      <c r="H164" s="142"/>
      <c r="I164" s="143"/>
      <c r="J164" s="143">
        <f t="shared" si="10"/>
        <v>0</v>
      </c>
      <c r="K164" s="144"/>
      <c r="L164" s="145"/>
      <c r="M164" s="146" t="s">
        <v>1</v>
      </c>
      <c r="N164" s="147" t="s">
        <v>38</v>
      </c>
      <c r="O164" s="136">
        <v>0</v>
      </c>
      <c r="P164" s="136">
        <f t="shared" si="11"/>
        <v>0</v>
      </c>
      <c r="Q164" s="136">
        <v>0</v>
      </c>
      <c r="R164" s="136">
        <f t="shared" si="12"/>
        <v>0</v>
      </c>
      <c r="S164" s="136">
        <v>0</v>
      </c>
      <c r="T164" s="137">
        <f t="shared" si="13"/>
        <v>0</v>
      </c>
      <c r="U164" s="26"/>
      <c r="V164" s="26"/>
      <c r="W164" s="26"/>
      <c r="X164" s="26"/>
      <c r="Y164" s="183"/>
    </row>
    <row r="165" spans="1:25" s="2" customFormat="1" ht="16.5" customHeight="1" x14ac:dyDescent="0.2">
      <c r="A165" s="26"/>
      <c r="B165" s="126"/>
      <c r="C165" s="138"/>
      <c r="D165" s="138"/>
      <c r="E165" s="139"/>
      <c r="F165" s="129" t="s">
        <v>330</v>
      </c>
      <c r="G165" s="141"/>
      <c r="H165" s="142"/>
      <c r="I165" s="143"/>
      <c r="J165" s="143">
        <f t="shared" si="10"/>
        <v>0</v>
      </c>
      <c r="K165" s="144"/>
      <c r="L165" s="145"/>
      <c r="M165" s="146" t="s">
        <v>1</v>
      </c>
      <c r="N165" s="147" t="s">
        <v>38</v>
      </c>
      <c r="O165" s="136">
        <v>0</v>
      </c>
      <c r="P165" s="136">
        <f t="shared" si="11"/>
        <v>0</v>
      </c>
      <c r="Q165" s="136">
        <v>0</v>
      </c>
      <c r="R165" s="136">
        <f t="shared" si="12"/>
        <v>0</v>
      </c>
      <c r="S165" s="136">
        <v>0</v>
      </c>
      <c r="T165" s="137">
        <f t="shared" si="13"/>
        <v>0</v>
      </c>
      <c r="U165" s="26"/>
      <c r="V165" s="26"/>
      <c r="W165" s="26"/>
      <c r="X165" s="26"/>
      <c r="Y165" s="183"/>
    </row>
    <row r="166" spans="1:25" s="2" customFormat="1" ht="16.5" customHeight="1" x14ac:dyDescent="0.2">
      <c r="A166" s="26"/>
      <c r="B166" s="126"/>
      <c r="C166" s="138"/>
      <c r="D166" s="138"/>
      <c r="E166" s="139"/>
      <c r="F166" s="129" t="s">
        <v>332</v>
      </c>
      <c r="G166" s="141"/>
      <c r="H166" s="142"/>
      <c r="I166" s="143"/>
      <c r="J166" s="143">
        <f t="shared" si="10"/>
        <v>0</v>
      </c>
      <c r="K166" s="144"/>
      <c r="L166" s="145"/>
      <c r="M166" s="146" t="s">
        <v>1</v>
      </c>
      <c r="N166" s="147" t="s">
        <v>38</v>
      </c>
      <c r="O166" s="136">
        <v>0</v>
      </c>
      <c r="P166" s="136">
        <f t="shared" si="11"/>
        <v>0</v>
      </c>
      <c r="Q166" s="136">
        <v>0</v>
      </c>
      <c r="R166" s="136">
        <f t="shared" si="12"/>
        <v>0</v>
      </c>
      <c r="S166" s="136">
        <v>0</v>
      </c>
      <c r="T166" s="137">
        <f t="shared" si="13"/>
        <v>0</v>
      </c>
      <c r="U166" s="26"/>
      <c r="V166" s="26"/>
      <c r="W166" s="26"/>
      <c r="X166" s="26"/>
      <c r="Y166" s="183"/>
    </row>
    <row r="167" spans="1:25" s="2" customFormat="1" ht="16.5" customHeight="1" x14ac:dyDescent="0.2">
      <c r="A167" s="26"/>
      <c r="B167" s="126"/>
      <c r="C167" s="138"/>
      <c r="D167" s="138"/>
      <c r="E167" s="139"/>
      <c r="F167" s="129" t="s">
        <v>333</v>
      </c>
      <c r="G167" s="141"/>
      <c r="H167" s="142"/>
      <c r="I167" s="143"/>
      <c r="J167" s="143">
        <f t="shared" si="10"/>
        <v>0</v>
      </c>
      <c r="K167" s="144"/>
      <c r="L167" s="145"/>
      <c r="M167" s="146" t="s">
        <v>1</v>
      </c>
      <c r="N167" s="147" t="s">
        <v>38</v>
      </c>
      <c r="O167" s="136">
        <v>0</v>
      </c>
      <c r="P167" s="136">
        <f t="shared" si="11"/>
        <v>0</v>
      </c>
      <c r="Q167" s="136">
        <v>0</v>
      </c>
      <c r="R167" s="136">
        <f t="shared" si="12"/>
        <v>0</v>
      </c>
      <c r="S167" s="136">
        <v>0</v>
      </c>
      <c r="T167" s="137">
        <f t="shared" si="13"/>
        <v>0</v>
      </c>
      <c r="U167" s="26"/>
      <c r="V167" s="26"/>
      <c r="W167" s="26"/>
      <c r="X167" s="26"/>
      <c r="Y167" s="183"/>
    </row>
    <row r="168" spans="1:25" s="2" customFormat="1" ht="16.5" customHeight="1" x14ac:dyDescent="0.2">
      <c r="A168" s="26"/>
      <c r="B168" s="126"/>
      <c r="C168" s="138"/>
      <c r="D168" s="138"/>
      <c r="E168" s="139"/>
      <c r="F168" s="129" t="s">
        <v>352</v>
      </c>
      <c r="G168" s="141"/>
      <c r="H168" s="142"/>
      <c r="I168" s="143"/>
      <c r="J168" s="143">
        <f t="shared" si="10"/>
        <v>0</v>
      </c>
      <c r="K168" s="144"/>
      <c r="L168" s="145"/>
      <c r="M168" s="146" t="s">
        <v>1</v>
      </c>
      <c r="N168" s="147" t="s">
        <v>38</v>
      </c>
      <c r="O168" s="136">
        <v>0</v>
      </c>
      <c r="P168" s="136">
        <f t="shared" si="11"/>
        <v>0</v>
      </c>
      <c r="Q168" s="136">
        <v>0</v>
      </c>
      <c r="R168" s="136">
        <f t="shared" si="12"/>
        <v>0</v>
      </c>
      <c r="S168" s="136">
        <v>0</v>
      </c>
      <c r="T168" s="137">
        <f t="shared" si="13"/>
        <v>0</v>
      </c>
      <c r="U168" s="26"/>
      <c r="V168" s="26"/>
      <c r="W168" s="26"/>
      <c r="X168" s="26"/>
      <c r="Y168" s="183"/>
    </row>
    <row r="169" spans="1:25" s="2" customFormat="1" ht="16.5" customHeight="1" x14ac:dyDescent="0.2">
      <c r="A169" s="26"/>
      <c r="B169" s="126"/>
      <c r="C169" s="138"/>
      <c r="D169" s="138"/>
      <c r="E169" s="139"/>
      <c r="F169" s="129" t="s">
        <v>353</v>
      </c>
      <c r="G169" s="141"/>
      <c r="H169" s="142"/>
      <c r="I169" s="143"/>
      <c r="J169" s="143">
        <f t="shared" ref="J169:J223" si="17">ROUND(I169*H169,1)</f>
        <v>0</v>
      </c>
      <c r="K169" s="144"/>
      <c r="L169" s="145"/>
      <c r="M169" s="146" t="s">
        <v>1</v>
      </c>
      <c r="N169" s="147" t="s">
        <v>38</v>
      </c>
      <c r="O169" s="136">
        <v>0</v>
      </c>
      <c r="P169" s="136">
        <f t="shared" ref="P169:P231" si="18">O169*H169</f>
        <v>0</v>
      </c>
      <c r="Q169" s="136">
        <v>0</v>
      </c>
      <c r="R169" s="136">
        <f t="shared" ref="R169:R231" si="19">Q169*H169</f>
        <v>0</v>
      </c>
      <c r="S169" s="136">
        <v>0</v>
      </c>
      <c r="T169" s="137">
        <f t="shared" ref="T169:T231" si="20">S169*H169</f>
        <v>0</v>
      </c>
      <c r="U169" s="26"/>
      <c r="V169" s="26"/>
      <c r="W169" s="26"/>
      <c r="X169" s="26"/>
      <c r="Y169" s="183"/>
    </row>
    <row r="170" spans="1:25" s="2" customFormat="1" ht="16.5" customHeight="1" x14ac:dyDescent="0.2">
      <c r="A170" s="26"/>
      <c r="B170" s="126"/>
      <c r="C170" s="138">
        <f>+C157+1</f>
        <v>34</v>
      </c>
      <c r="D170" s="138" t="s">
        <v>98</v>
      </c>
      <c r="E170" s="139"/>
      <c r="F170" s="139" t="s">
        <v>335</v>
      </c>
      <c r="G170" s="141" t="s">
        <v>118</v>
      </c>
      <c r="H170" s="142">
        <v>1</v>
      </c>
      <c r="I170" s="143"/>
      <c r="J170" s="143">
        <f>+H170*I170</f>
        <v>0</v>
      </c>
      <c r="K170" s="144"/>
      <c r="L170" s="145"/>
      <c r="M170" s="146" t="s">
        <v>1</v>
      </c>
      <c r="N170" s="147" t="s">
        <v>38</v>
      </c>
      <c r="O170" s="136">
        <v>0</v>
      </c>
      <c r="P170" s="136">
        <f t="shared" si="18"/>
        <v>0</v>
      </c>
      <c r="Q170" s="136">
        <v>0</v>
      </c>
      <c r="R170" s="136">
        <f t="shared" si="19"/>
        <v>0</v>
      </c>
      <c r="S170" s="136">
        <v>0</v>
      </c>
      <c r="T170" s="137">
        <f t="shared" si="20"/>
        <v>0</v>
      </c>
      <c r="U170" s="26"/>
      <c r="V170" s="26"/>
      <c r="W170" s="26"/>
      <c r="X170" s="26"/>
      <c r="Y170" s="183"/>
    </row>
    <row r="171" spans="1:25" s="2" customFormat="1" ht="16.5" customHeight="1" x14ac:dyDescent="0.2">
      <c r="A171" s="26"/>
      <c r="B171" s="126"/>
      <c r="C171" s="138">
        <f t="shared" ref="C171" si="21">+C170+1</f>
        <v>35</v>
      </c>
      <c r="D171" s="138" t="s">
        <v>98</v>
      </c>
      <c r="E171" s="139"/>
      <c r="F171" s="139" t="s">
        <v>107</v>
      </c>
      <c r="G171" s="141" t="s">
        <v>97</v>
      </c>
      <c r="H171" s="142">
        <v>2</v>
      </c>
      <c r="I171" s="143"/>
      <c r="J171" s="143">
        <f t="shared" ref="J171" si="22">ROUND(I171*H171,1)</f>
        <v>0</v>
      </c>
      <c r="K171" s="144"/>
      <c r="L171" s="145"/>
      <c r="M171" s="146" t="s">
        <v>1</v>
      </c>
      <c r="N171" s="147" t="s">
        <v>38</v>
      </c>
      <c r="O171" s="136">
        <v>0</v>
      </c>
      <c r="P171" s="136">
        <f t="shared" si="18"/>
        <v>0</v>
      </c>
      <c r="Q171" s="136">
        <v>0</v>
      </c>
      <c r="R171" s="136">
        <f t="shared" si="19"/>
        <v>0</v>
      </c>
      <c r="S171" s="136">
        <v>0</v>
      </c>
      <c r="T171" s="137">
        <f t="shared" si="20"/>
        <v>0</v>
      </c>
      <c r="U171" s="26"/>
      <c r="V171" s="26"/>
      <c r="W171" s="26"/>
      <c r="X171" s="26"/>
      <c r="Y171" s="183"/>
    </row>
    <row r="172" spans="1:25" s="2" customFormat="1" ht="26.25" customHeight="1" x14ac:dyDescent="0.2">
      <c r="A172" s="26"/>
      <c r="B172" s="126"/>
      <c r="C172" s="127">
        <f t="shared" ref="C172:C177" si="23">+C171+1</f>
        <v>36</v>
      </c>
      <c r="D172" s="127" t="s">
        <v>96</v>
      </c>
      <c r="E172" s="128"/>
      <c r="F172" s="129" t="s">
        <v>354</v>
      </c>
      <c r="G172" s="130" t="s">
        <v>355</v>
      </c>
      <c r="H172" s="131">
        <v>520</v>
      </c>
      <c r="I172" s="132"/>
      <c r="J172" s="143">
        <f t="shared" si="17"/>
        <v>0</v>
      </c>
      <c r="K172" s="144"/>
      <c r="L172" s="145"/>
      <c r="M172" s="146" t="s">
        <v>1</v>
      </c>
      <c r="N172" s="147" t="s">
        <v>38</v>
      </c>
      <c r="O172" s="136">
        <v>0</v>
      </c>
      <c r="P172" s="136">
        <f t="shared" si="18"/>
        <v>0</v>
      </c>
      <c r="Q172" s="136">
        <v>0</v>
      </c>
      <c r="R172" s="136">
        <f t="shared" si="19"/>
        <v>0</v>
      </c>
      <c r="S172" s="136">
        <v>0</v>
      </c>
      <c r="T172" s="137">
        <f t="shared" si="20"/>
        <v>0</v>
      </c>
      <c r="U172" s="26"/>
      <c r="V172" s="26"/>
      <c r="W172" s="26"/>
      <c r="X172" s="26"/>
      <c r="Y172" s="183"/>
    </row>
    <row r="173" spans="1:25" s="2" customFormat="1" ht="16.5" customHeight="1" x14ac:dyDescent="0.2">
      <c r="A173" s="26"/>
      <c r="B173" s="126"/>
      <c r="C173" s="138">
        <f t="shared" si="23"/>
        <v>37</v>
      </c>
      <c r="D173" s="138" t="s">
        <v>98</v>
      </c>
      <c r="E173" s="139"/>
      <c r="F173" s="139" t="s">
        <v>335</v>
      </c>
      <c r="G173" s="141" t="s">
        <v>118</v>
      </c>
      <c r="H173" s="142">
        <v>1</v>
      </c>
      <c r="I173" s="143"/>
      <c r="J173" s="143">
        <f>+H173*I173</f>
        <v>0</v>
      </c>
      <c r="K173" s="144"/>
      <c r="L173" s="145"/>
      <c r="M173" s="146" t="s">
        <v>1</v>
      </c>
      <c r="N173" s="147" t="s">
        <v>38</v>
      </c>
      <c r="O173" s="136">
        <v>0</v>
      </c>
      <c r="P173" s="136">
        <f t="shared" si="18"/>
        <v>0</v>
      </c>
      <c r="Q173" s="136">
        <v>0</v>
      </c>
      <c r="R173" s="136">
        <f t="shared" si="19"/>
        <v>0</v>
      </c>
      <c r="S173" s="136">
        <v>0</v>
      </c>
      <c r="T173" s="137">
        <f t="shared" si="20"/>
        <v>0</v>
      </c>
      <c r="U173" s="26"/>
      <c r="V173" s="26"/>
      <c r="W173" s="26"/>
      <c r="X173" s="26"/>
      <c r="Y173" s="183"/>
    </row>
    <row r="174" spans="1:25" s="2" customFormat="1" ht="15.75" customHeight="1" x14ac:dyDescent="0.2">
      <c r="A174" s="183"/>
      <c r="B174" s="126"/>
      <c r="C174" s="127">
        <f t="shared" si="23"/>
        <v>38</v>
      </c>
      <c r="D174" s="127" t="s">
        <v>96</v>
      </c>
      <c r="E174" s="128"/>
      <c r="F174" s="129" t="s">
        <v>356</v>
      </c>
      <c r="G174" s="130" t="s">
        <v>187</v>
      </c>
      <c r="H174" s="131">
        <v>40</v>
      </c>
      <c r="I174" s="132"/>
      <c r="J174" s="132">
        <f t="shared" si="17"/>
        <v>0</v>
      </c>
      <c r="K174" s="133"/>
      <c r="L174" s="27"/>
      <c r="M174" s="134" t="s">
        <v>1</v>
      </c>
      <c r="N174" s="135" t="s">
        <v>38</v>
      </c>
      <c r="O174" s="136">
        <v>0</v>
      </c>
      <c r="P174" s="136">
        <f t="shared" si="18"/>
        <v>0</v>
      </c>
      <c r="Q174" s="136">
        <v>0</v>
      </c>
      <c r="R174" s="136">
        <f t="shared" si="19"/>
        <v>0</v>
      </c>
      <c r="S174" s="136">
        <v>0</v>
      </c>
      <c r="T174" s="137">
        <f t="shared" si="20"/>
        <v>0</v>
      </c>
      <c r="U174" s="183"/>
      <c r="V174" s="183"/>
      <c r="W174" s="183"/>
      <c r="X174" s="183"/>
      <c r="Y174" s="183"/>
    </row>
    <row r="175" spans="1:25" s="2" customFormat="1" ht="16.5" customHeight="1" x14ac:dyDescent="0.2">
      <c r="A175" s="26"/>
      <c r="B175" s="126"/>
      <c r="C175" s="138">
        <f t="shared" si="23"/>
        <v>39</v>
      </c>
      <c r="D175" s="138" t="s">
        <v>98</v>
      </c>
      <c r="E175" s="139"/>
      <c r="F175" s="139" t="s">
        <v>335</v>
      </c>
      <c r="G175" s="141" t="s">
        <v>118</v>
      </c>
      <c r="H175" s="142">
        <v>1</v>
      </c>
      <c r="I175" s="143"/>
      <c r="J175" s="143">
        <f>+H175*I175</f>
        <v>0</v>
      </c>
      <c r="K175" s="133"/>
      <c r="L175" s="27"/>
      <c r="M175" s="134" t="s">
        <v>1</v>
      </c>
      <c r="N175" s="135" t="s">
        <v>38</v>
      </c>
      <c r="O175" s="136">
        <v>0</v>
      </c>
      <c r="P175" s="136">
        <f t="shared" si="18"/>
        <v>0</v>
      </c>
      <c r="Q175" s="136">
        <v>0</v>
      </c>
      <c r="R175" s="136">
        <f t="shared" si="19"/>
        <v>0</v>
      </c>
      <c r="S175" s="136">
        <v>0</v>
      </c>
      <c r="T175" s="137">
        <f t="shared" si="20"/>
        <v>0</v>
      </c>
      <c r="U175" s="26"/>
      <c r="V175" s="26"/>
      <c r="W175" s="26"/>
      <c r="X175" s="26"/>
      <c r="Y175" s="183"/>
    </row>
    <row r="176" spans="1:25" s="2" customFormat="1" ht="10.5" customHeight="1" x14ac:dyDescent="0.2">
      <c r="A176" s="183"/>
      <c r="B176" s="126"/>
      <c r="C176" s="127">
        <f t="shared" si="23"/>
        <v>40</v>
      </c>
      <c r="D176" s="127" t="s">
        <v>96</v>
      </c>
      <c r="E176" s="128"/>
      <c r="F176" s="129" t="s">
        <v>357</v>
      </c>
      <c r="G176" s="130" t="s">
        <v>118</v>
      </c>
      <c r="H176" s="131">
        <v>2</v>
      </c>
      <c r="I176" s="132"/>
      <c r="J176" s="132">
        <f t="shared" si="17"/>
        <v>0</v>
      </c>
      <c r="K176" s="144"/>
      <c r="L176" s="145"/>
      <c r="M176" s="146" t="s">
        <v>1</v>
      </c>
      <c r="N176" s="147" t="s">
        <v>38</v>
      </c>
      <c r="O176" s="136">
        <v>0</v>
      </c>
      <c r="P176" s="136">
        <f t="shared" si="18"/>
        <v>0</v>
      </c>
      <c r="Q176" s="136">
        <v>0</v>
      </c>
      <c r="R176" s="136">
        <f t="shared" si="19"/>
        <v>0</v>
      </c>
      <c r="S176" s="136">
        <v>0</v>
      </c>
      <c r="T176" s="137">
        <f t="shared" si="20"/>
        <v>0</v>
      </c>
      <c r="U176" s="183"/>
      <c r="V176" s="183"/>
      <c r="W176" s="183"/>
      <c r="X176" s="183"/>
      <c r="Y176" s="183"/>
    </row>
    <row r="177" spans="1:25" s="2" customFormat="1" ht="16.5" customHeight="1" x14ac:dyDescent="0.2">
      <c r="A177" s="26"/>
      <c r="B177" s="126"/>
      <c r="C177" s="138">
        <f t="shared" si="23"/>
        <v>41</v>
      </c>
      <c r="D177" s="138" t="s">
        <v>98</v>
      </c>
      <c r="E177" s="139"/>
      <c r="F177" s="139" t="s">
        <v>335</v>
      </c>
      <c r="G177" s="141" t="s">
        <v>118</v>
      </c>
      <c r="H177" s="142">
        <f>+H176</f>
        <v>2</v>
      </c>
      <c r="I177" s="143"/>
      <c r="J177" s="143">
        <f>+H177*I177</f>
        <v>0</v>
      </c>
      <c r="K177" s="144"/>
      <c r="L177" s="145"/>
      <c r="M177" s="146" t="s">
        <v>1</v>
      </c>
      <c r="N177" s="147" t="s">
        <v>38</v>
      </c>
      <c r="O177" s="136">
        <v>0</v>
      </c>
      <c r="P177" s="136">
        <f t="shared" si="18"/>
        <v>0</v>
      </c>
      <c r="Q177" s="136">
        <v>0</v>
      </c>
      <c r="R177" s="136">
        <f t="shared" si="19"/>
        <v>0</v>
      </c>
      <c r="S177" s="136">
        <v>0</v>
      </c>
      <c r="T177" s="137">
        <f t="shared" si="20"/>
        <v>0</v>
      </c>
      <c r="U177" s="26"/>
      <c r="V177" s="26"/>
      <c r="W177" s="26"/>
      <c r="X177" s="26"/>
      <c r="Y177" s="183"/>
    </row>
    <row r="178" spans="1:25" s="2" customFormat="1" ht="16.5" customHeight="1" x14ac:dyDescent="0.2">
      <c r="A178" s="26"/>
      <c r="B178" s="126"/>
      <c r="C178" s="138">
        <f t="shared" ref="C178" si="24">+C177+1</f>
        <v>42</v>
      </c>
      <c r="D178" s="138" t="s">
        <v>98</v>
      </c>
      <c r="E178" s="139"/>
      <c r="F178" s="139" t="s">
        <v>107</v>
      </c>
      <c r="G178" s="141" t="s">
        <v>97</v>
      </c>
      <c r="H178" s="142">
        <v>2</v>
      </c>
      <c r="I178" s="143"/>
      <c r="J178" s="143">
        <f t="shared" ref="J178" si="25">ROUND(I178*H178,1)</f>
        <v>0</v>
      </c>
      <c r="K178" s="144"/>
      <c r="L178" s="145"/>
      <c r="M178" s="146" t="s">
        <v>1</v>
      </c>
      <c r="N178" s="147" t="s">
        <v>38</v>
      </c>
      <c r="O178" s="136">
        <v>0</v>
      </c>
      <c r="P178" s="136">
        <f t="shared" si="18"/>
        <v>0</v>
      </c>
      <c r="Q178" s="136">
        <v>0</v>
      </c>
      <c r="R178" s="136">
        <f t="shared" si="19"/>
        <v>0</v>
      </c>
      <c r="S178" s="136">
        <v>0</v>
      </c>
      <c r="T178" s="137">
        <f t="shared" si="20"/>
        <v>0</v>
      </c>
      <c r="U178" s="26"/>
      <c r="V178" s="26"/>
      <c r="W178" s="26"/>
      <c r="X178" s="26"/>
      <c r="Y178" s="183"/>
    </row>
    <row r="179" spans="1:25" s="2" customFormat="1" ht="14.25" customHeight="1" x14ac:dyDescent="0.2">
      <c r="A179" s="183"/>
      <c r="B179" s="126"/>
      <c r="C179" s="127">
        <f>+C178+1</f>
        <v>43</v>
      </c>
      <c r="D179" s="127" t="s">
        <v>96</v>
      </c>
      <c r="E179" s="128"/>
      <c r="F179" s="129" t="s">
        <v>358</v>
      </c>
      <c r="G179" s="130" t="s">
        <v>118</v>
      </c>
      <c r="H179" s="131">
        <v>1</v>
      </c>
      <c r="I179" s="132"/>
      <c r="J179" s="132">
        <f t="shared" si="17"/>
        <v>0</v>
      </c>
      <c r="K179" s="144"/>
      <c r="L179" s="145"/>
      <c r="M179" s="146" t="s">
        <v>1</v>
      </c>
      <c r="N179" s="147" t="s">
        <v>38</v>
      </c>
      <c r="O179" s="136">
        <v>0</v>
      </c>
      <c r="P179" s="136">
        <f t="shared" si="18"/>
        <v>0</v>
      </c>
      <c r="Q179" s="136">
        <v>0</v>
      </c>
      <c r="R179" s="136">
        <f t="shared" si="19"/>
        <v>0</v>
      </c>
      <c r="S179" s="136">
        <v>0</v>
      </c>
      <c r="T179" s="137">
        <f t="shared" si="20"/>
        <v>0</v>
      </c>
      <c r="U179" s="183"/>
      <c r="V179" s="183"/>
      <c r="W179" s="183"/>
      <c r="X179" s="183"/>
      <c r="Y179" s="183"/>
    </row>
    <row r="180" spans="1:25" s="2" customFormat="1" ht="16.5" customHeight="1" x14ac:dyDescent="0.2">
      <c r="A180" s="26"/>
      <c r="B180" s="126"/>
      <c r="C180" s="138">
        <f>+C179+1</f>
        <v>44</v>
      </c>
      <c r="D180" s="138" t="s">
        <v>98</v>
      </c>
      <c r="E180" s="139"/>
      <c r="F180" s="139" t="s">
        <v>335</v>
      </c>
      <c r="G180" s="141" t="s">
        <v>118</v>
      </c>
      <c r="H180" s="142">
        <f>+H179</f>
        <v>1</v>
      </c>
      <c r="I180" s="143"/>
      <c r="J180" s="143">
        <f>+H180*I180</f>
        <v>0</v>
      </c>
      <c r="K180" s="144"/>
      <c r="L180" s="145"/>
      <c r="M180" s="146" t="s">
        <v>1</v>
      </c>
      <c r="N180" s="147" t="s">
        <v>38</v>
      </c>
      <c r="O180" s="136">
        <v>0</v>
      </c>
      <c r="P180" s="136">
        <f t="shared" si="18"/>
        <v>0</v>
      </c>
      <c r="Q180" s="136">
        <v>0</v>
      </c>
      <c r="R180" s="136">
        <f t="shared" si="19"/>
        <v>0</v>
      </c>
      <c r="S180" s="136">
        <v>0</v>
      </c>
      <c r="T180" s="137">
        <f t="shared" si="20"/>
        <v>0</v>
      </c>
      <c r="U180" s="26"/>
      <c r="V180" s="26"/>
      <c r="W180" s="26"/>
      <c r="X180" s="26"/>
      <c r="Y180" s="183"/>
    </row>
    <row r="181" spans="1:25" s="2" customFormat="1" ht="16.5" customHeight="1" x14ac:dyDescent="0.2">
      <c r="A181" s="26"/>
      <c r="B181" s="126"/>
      <c r="C181" s="138">
        <f t="shared" ref="C181" si="26">+C180+1</f>
        <v>45</v>
      </c>
      <c r="D181" s="138" t="s">
        <v>98</v>
      </c>
      <c r="E181" s="139"/>
      <c r="F181" s="139" t="s">
        <v>107</v>
      </c>
      <c r="G181" s="141" t="s">
        <v>97</v>
      </c>
      <c r="H181" s="142">
        <v>2</v>
      </c>
      <c r="I181" s="143"/>
      <c r="J181" s="143">
        <f t="shared" ref="J181" si="27">ROUND(I181*H181,1)</f>
        <v>0</v>
      </c>
      <c r="K181" s="144"/>
      <c r="L181" s="145"/>
      <c r="M181" s="146" t="s">
        <v>1</v>
      </c>
      <c r="N181" s="147" t="s">
        <v>38</v>
      </c>
      <c r="O181" s="136">
        <v>0</v>
      </c>
      <c r="P181" s="136">
        <f t="shared" si="18"/>
        <v>0</v>
      </c>
      <c r="Q181" s="136">
        <v>0</v>
      </c>
      <c r="R181" s="136">
        <f t="shared" si="19"/>
        <v>0</v>
      </c>
      <c r="S181" s="136">
        <v>0</v>
      </c>
      <c r="T181" s="137">
        <f t="shared" si="20"/>
        <v>0</v>
      </c>
      <c r="U181" s="26"/>
      <c r="V181" s="26"/>
      <c r="W181" s="26"/>
      <c r="X181" s="26"/>
      <c r="Y181" s="183"/>
    </row>
    <row r="182" spans="1:25" s="2" customFormat="1" ht="16.5" customHeight="1" x14ac:dyDescent="0.2">
      <c r="A182" s="183"/>
      <c r="B182" s="126"/>
      <c r="C182" s="127">
        <f>+C181+1</f>
        <v>46</v>
      </c>
      <c r="D182" s="127" t="s">
        <v>96</v>
      </c>
      <c r="E182" s="128"/>
      <c r="F182" s="129" t="s">
        <v>359</v>
      </c>
      <c r="G182" s="130" t="s">
        <v>360</v>
      </c>
      <c r="H182" s="131">
        <v>255</v>
      </c>
      <c r="I182" s="132"/>
      <c r="J182" s="143">
        <f t="shared" si="17"/>
        <v>0</v>
      </c>
      <c r="K182" s="144"/>
      <c r="L182" s="145"/>
      <c r="M182" s="146" t="s">
        <v>1</v>
      </c>
      <c r="N182" s="147" t="s">
        <v>38</v>
      </c>
      <c r="O182" s="136">
        <v>0</v>
      </c>
      <c r="P182" s="136">
        <f t="shared" si="18"/>
        <v>0</v>
      </c>
      <c r="Q182" s="136">
        <v>0</v>
      </c>
      <c r="R182" s="136">
        <f t="shared" si="19"/>
        <v>0</v>
      </c>
      <c r="S182" s="136">
        <v>0</v>
      </c>
      <c r="T182" s="137">
        <f t="shared" si="20"/>
        <v>0</v>
      </c>
      <c r="U182" s="183"/>
      <c r="V182" s="183"/>
      <c r="W182" s="183"/>
      <c r="X182" s="183"/>
      <c r="Y182" s="183"/>
    </row>
    <row r="183" spans="1:25" s="2" customFormat="1" ht="16.5" customHeight="1" x14ac:dyDescent="0.2">
      <c r="A183" s="26"/>
      <c r="B183" s="126"/>
      <c r="C183" s="138">
        <f>+C182+1</f>
        <v>47</v>
      </c>
      <c r="D183" s="138" t="s">
        <v>98</v>
      </c>
      <c r="E183" s="139"/>
      <c r="F183" s="139" t="s">
        <v>335</v>
      </c>
      <c r="G183" s="141" t="s">
        <v>118</v>
      </c>
      <c r="H183" s="142">
        <f>+H182</f>
        <v>255</v>
      </c>
      <c r="I183" s="143"/>
      <c r="J183" s="143">
        <f>+H183*I183</f>
        <v>0</v>
      </c>
      <c r="K183" s="144"/>
      <c r="L183" s="145"/>
      <c r="M183" s="146" t="s">
        <v>1</v>
      </c>
      <c r="N183" s="147" t="s">
        <v>38</v>
      </c>
      <c r="O183" s="136">
        <v>0</v>
      </c>
      <c r="P183" s="136">
        <f t="shared" si="18"/>
        <v>0</v>
      </c>
      <c r="Q183" s="136">
        <v>0</v>
      </c>
      <c r="R183" s="136">
        <f t="shared" si="19"/>
        <v>0</v>
      </c>
      <c r="S183" s="136">
        <v>0</v>
      </c>
      <c r="T183" s="137">
        <f t="shared" si="20"/>
        <v>0</v>
      </c>
      <c r="U183" s="26"/>
      <c r="V183" s="26"/>
      <c r="W183" s="26"/>
      <c r="X183" s="26"/>
      <c r="Y183" s="183"/>
    </row>
    <row r="184" spans="1:25" s="2" customFormat="1" ht="32.25" customHeight="1" x14ac:dyDescent="0.2">
      <c r="A184" s="183"/>
      <c r="B184" s="126"/>
      <c r="C184" s="127">
        <f>+C183+1</f>
        <v>48</v>
      </c>
      <c r="D184" s="127" t="s">
        <v>96</v>
      </c>
      <c r="E184" s="128"/>
      <c r="F184" s="129" t="s">
        <v>367</v>
      </c>
      <c r="G184" s="130" t="s">
        <v>118</v>
      </c>
      <c r="H184" s="131">
        <v>1</v>
      </c>
      <c r="I184" s="132"/>
      <c r="J184" s="132">
        <f t="shared" si="17"/>
        <v>0</v>
      </c>
      <c r="K184" s="144"/>
      <c r="L184" s="145"/>
      <c r="M184" s="146"/>
      <c r="N184" s="147"/>
      <c r="O184" s="136"/>
      <c r="P184" s="136"/>
      <c r="Q184" s="136"/>
      <c r="R184" s="136"/>
      <c r="S184" s="136"/>
      <c r="T184" s="137"/>
      <c r="U184" s="183"/>
      <c r="V184" s="183"/>
      <c r="W184" s="183"/>
      <c r="X184" s="183"/>
      <c r="Y184" s="183"/>
    </row>
    <row r="185" spans="1:25" s="2" customFormat="1" ht="16.5" customHeight="1" x14ac:dyDescent="0.2">
      <c r="A185" s="183"/>
      <c r="B185" s="126"/>
      <c r="C185" s="138"/>
      <c r="D185" s="138"/>
      <c r="E185" s="139"/>
      <c r="F185" s="129" t="s">
        <v>330</v>
      </c>
      <c r="G185" s="141"/>
      <c r="H185" s="142"/>
      <c r="I185" s="143"/>
      <c r="J185" s="143"/>
      <c r="K185" s="144"/>
      <c r="L185" s="145"/>
      <c r="M185" s="146"/>
      <c r="N185" s="147"/>
      <c r="O185" s="136"/>
      <c r="P185" s="136"/>
      <c r="Q185" s="136"/>
      <c r="R185" s="136"/>
      <c r="S185" s="136"/>
      <c r="T185" s="137"/>
      <c r="U185" s="183"/>
      <c r="V185" s="183"/>
      <c r="W185" s="183"/>
      <c r="X185" s="183"/>
      <c r="Y185" s="183"/>
    </row>
    <row r="186" spans="1:25" s="2" customFormat="1" ht="16.5" customHeight="1" x14ac:dyDescent="0.2">
      <c r="A186" s="183"/>
      <c r="B186" s="126"/>
      <c r="C186" s="138"/>
      <c r="D186" s="138"/>
      <c r="E186" s="139"/>
      <c r="F186" s="129" t="s">
        <v>331</v>
      </c>
      <c r="G186" s="141"/>
      <c r="H186" s="142"/>
      <c r="I186" s="143"/>
      <c r="J186" s="143"/>
      <c r="K186" s="144"/>
      <c r="L186" s="145"/>
      <c r="M186" s="146"/>
      <c r="N186" s="147"/>
      <c r="O186" s="136"/>
      <c r="P186" s="136"/>
      <c r="Q186" s="136"/>
      <c r="R186" s="136"/>
      <c r="S186" s="136"/>
      <c r="T186" s="137"/>
      <c r="U186" s="183"/>
      <c r="V186" s="183"/>
      <c r="W186" s="183"/>
      <c r="X186" s="183"/>
      <c r="Y186" s="183"/>
    </row>
    <row r="187" spans="1:25" s="2" customFormat="1" ht="16.5" customHeight="1" x14ac:dyDescent="0.2">
      <c r="A187" s="183"/>
      <c r="B187" s="126"/>
      <c r="C187" s="138"/>
      <c r="D187" s="138"/>
      <c r="E187" s="139"/>
      <c r="F187" s="129" t="s">
        <v>332</v>
      </c>
      <c r="G187" s="141"/>
      <c r="H187" s="142"/>
      <c r="I187" s="143"/>
      <c r="J187" s="143"/>
      <c r="K187" s="144"/>
      <c r="L187" s="145"/>
      <c r="M187" s="146"/>
      <c r="N187" s="147"/>
      <c r="O187" s="136"/>
      <c r="P187" s="136"/>
      <c r="Q187" s="136"/>
      <c r="R187" s="136"/>
      <c r="S187" s="136"/>
      <c r="T187" s="137"/>
      <c r="U187" s="183"/>
      <c r="V187" s="183"/>
      <c r="W187" s="183"/>
      <c r="X187" s="183"/>
      <c r="Y187" s="183"/>
    </row>
    <row r="188" spans="1:25" s="2" customFormat="1" ht="16.5" customHeight="1" x14ac:dyDescent="0.2">
      <c r="A188" s="183"/>
      <c r="B188" s="126"/>
      <c r="C188" s="138"/>
      <c r="D188" s="138"/>
      <c r="E188" s="139"/>
      <c r="F188" s="129" t="s">
        <v>333</v>
      </c>
      <c r="G188" s="141"/>
      <c r="H188" s="142"/>
      <c r="I188" s="143"/>
      <c r="J188" s="143"/>
      <c r="K188" s="144"/>
      <c r="L188" s="145"/>
      <c r="M188" s="146"/>
      <c r="N188" s="147"/>
      <c r="O188" s="136"/>
      <c r="P188" s="136"/>
      <c r="Q188" s="136"/>
      <c r="R188" s="136"/>
      <c r="S188" s="136"/>
      <c r="T188" s="137"/>
      <c r="U188" s="183"/>
      <c r="V188" s="183"/>
      <c r="W188" s="183"/>
      <c r="X188" s="183"/>
      <c r="Y188" s="183"/>
    </row>
    <row r="189" spans="1:25" s="2" customFormat="1" ht="16.5" customHeight="1" x14ac:dyDescent="0.2">
      <c r="A189" s="183"/>
      <c r="B189" s="126"/>
      <c r="C189" s="138"/>
      <c r="D189" s="138"/>
      <c r="E189" s="139"/>
      <c r="F189" s="129" t="s">
        <v>352</v>
      </c>
      <c r="G189" s="141"/>
      <c r="H189" s="142"/>
      <c r="I189" s="143"/>
      <c r="J189" s="143"/>
      <c r="K189" s="144"/>
      <c r="L189" s="145"/>
      <c r="M189" s="146"/>
      <c r="N189" s="147"/>
      <c r="O189" s="136"/>
      <c r="P189" s="136"/>
      <c r="Q189" s="136"/>
      <c r="R189" s="136"/>
      <c r="S189" s="136"/>
      <c r="T189" s="137"/>
      <c r="U189" s="183"/>
      <c r="V189" s="183"/>
      <c r="W189" s="183"/>
      <c r="X189" s="183"/>
      <c r="Y189" s="183"/>
    </row>
    <row r="190" spans="1:25" s="2" customFormat="1" ht="16.5" customHeight="1" x14ac:dyDescent="0.2">
      <c r="A190" s="183"/>
      <c r="B190" s="126"/>
      <c r="C190" s="138">
        <f>+C184+1</f>
        <v>49</v>
      </c>
      <c r="D190" s="138" t="s">
        <v>98</v>
      </c>
      <c r="E190" s="139"/>
      <c r="F190" s="139" t="s">
        <v>335</v>
      </c>
      <c r="G190" s="141" t="s">
        <v>118</v>
      </c>
      <c r="H190" s="142">
        <v>1</v>
      </c>
      <c r="I190" s="143"/>
      <c r="J190" s="143">
        <f>+H190*I190</f>
        <v>0</v>
      </c>
      <c r="K190" s="144"/>
      <c r="L190" s="145"/>
      <c r="M190" s="146"/>
      <c r="N190" s="147"/>
      <c r="O190" s="136"/>
      <c r="P190" s="136"/>
      <c r="Q190" s="136"/>
      <c r="R190" s="136"/>
      <c r="S190" s="136"/>
      <c r="T190" s="137"/>
      <c r="U190" s="183"/>
      <c r="V190" s="183"/>
      <c r="W190" s="183"/>
      <c r="X190" s="183"/>
      <c r="Y190" s="183"/>
    </row>
    <row r="191" spans="1:25" s="2" customFormat="1" ht="16.5" customHeight="1" x14ac:dyDescent="0.2">
      <c r="A191" s="183"/>
      <c r="B191" s="126"/>
      <c r="C191" s="138">
        <f t="shared" ref="C191" si="28">+C190+1</f>
        <v>50</v>
      </c>
      <c r="D191" s="138" t="s">
        <v>98</v>
      </c>
      <c r="E191" s="139"/>
      <c r="F191" s="139" t="s">
        <v>107</v>
      </c>
      <c r="G191" s="141" t="s">
        <v>97</v>
      </c>
      <c r="H191" s="142">
        <v>4</v>
      </c>
      <c r="I191" s="143"/>
      <c r="J191" s="143">
        <f t="shared" ref="J191" si="29">ROUND(I191*H191,1)</f>
        <v>0</v>
      </c>
      <c r="K191" s="144"/>
      <c r="L191" s="145"/>
      <c r="M191" s="146"/>
      <c r="N191" s="147"/>
      <c r="O191" s="136"/>
      <c r="P191" s="136"/>
      <c r="Q191" s="136"/>
      <c r="R191" s="136"/>
      <c r="S191" s="136"/>
      <c r="T191" s="137"/>
      <c r="U191" s="183"/>
      <c r="V191" s="183"/>
      <c r="W191" s="183"/>
      <c r="X191" s="183"/>
      <c r="Y191" s="183"/>
    </row>
    <row r="192" spans="1:25" s="2" customFormat="1" ht="32.25" customHeight="1" x14ac:dyDescent="0.2">
      <c r="A192" s="183"/>
      <c r="B192" s="126"/>
      <c r="C192" s="127">
        <f>+C191+1</f>
        <v>51</v>
      </c>
      <c r="D192" s="127" t="s">
        <v>96</v>
      </c>
      <c r="E192" s="128"/>
      <c r="F192" s="129" t="s">
        <v>368</v>
      </c>
      <c r="G192" s="130" t="s">
        <v>118</v>
      </c>
      <c r="H192" s="131">
        <v>1</v>
      </c>
      <c r="I192" s="132"/>
      <c r="J192" s="132">
        <f t="shared" si="17"/>
        <v>0</v>
      </c>
      <c r="K192" s="144"/>
      <c r="L192" s="145"/>
      <c r="M192" s="146"/>
      <c r="N192" s="147"/>
      <c r="O192" s="136"/>
      <c r="P192" s="136"/>
      <c r="Q192" s="136"/>
      <c r="R192" s="136"/>
      <c r="S192" s="136"/>
      <c r="T192" s="137"/>
      <c r="U192" s="183"/>
      <c r="V192" s="183"/>
      <c r="W192" s="183"/>
      <c r="X192" s="183"/>
      <c r="Y192" s="183"/>
    </row>
    <row r="193" spans="1:25" s="2" customFormat="1" ht="16.5" customHeight="1" x14ac:dyDescent="0.2">
      <c r="A193" s="183"/>
      <c r="B193" s="126"/>
      <c r="C193" s="138"/>
      <c r="D193" s="138"/>
      <c r="E193" s="139"/>
      <c r="F193" s="129" t="s">
        <v>330</v>
      </c>
      <c r="G193" s="141"/>
      <c r="H193" s="142"/>
      <c r="I193" s="143"/>
      <c r="J193" s="143"/>
      <c r="K193" s="144"/>
      <c r="L193" s="145"/>
      <c r="M193" s="146"/>
      <c r="N193" s="147"/>
      <c r="O193" s="136"/>
      <c r="P193" s="136"/>
      <c r="Q193" s="136"/>
      <c r="R193" s="136"/>
      <c r="S193" s="136"/>
      <c r="T193" s="137"/>
      <c r="U193" s="183"/>
      <c r="V193" s="183"/>
      <c r="W193" s="183"/>
      <c r="X193" s="183"/>
      <c r="Y193" s="183"/>
    </row>
    <row r="194" spans="1:25" s="2" customFormat="1" ht="16.5" customHeight="1" x14ac:dyDescent="0.2">
      <c r="A194" s="183"/>
      <c r="B194" s="126"/>
      <c r="C194" s="138"/>
      <c r="D194" s="138"/>
      <c r="E194" s="139"/>
      <c r="F194" s="129" t="s">
        <v>331</v>
      </c>
      <c r="G194" s="141"/>
      <c r="H194" s="142"/>
      <c r="I194" s="143"/>
      <c r="J194" s="143"/>
      <c r="K194" s="144"/>
      <c r="L194" s="145"/>
      <c r="M194" s="146"/>
      <c r="N194" s="147"/>
      <c r="O194" s="136"/>
      <c r="P194" s="136"/>
      <c r="Q194" s="136"/>
      <c r="R194" s="136"/>
      <c r="S194" s="136"/>
      <c r="T194" s="137"/>
      <c r="U194" s="183"/>
      <c r="V194" s="183"/>
      <c r="W194" s="183"/>
      <c r="X194" s="183"/>
      <c r="Y194" s="183"/>
    </row>
    <row r="195" spans="1:25" s="2" customFormat="1" ht="16.5" customHeight="1" x14ac:dyDescent="0.2">
      <c r="A195" s="183"/>
      <c r="B195" s="126"/>
      <c r="C195" s="138"/>
      <c r="D195" s="138"/>
      <c r="E195" s="139"/>
      <c r="F195" s="129" t="s">
        <v>332</v>
      </c>
      <c r="G195" s="141"/>
      <c r="H195" s="142"/>
      <c r="I195" s="143"/>
      <c r="J195" s="143"/>
      <c r="K195" s="144"/>
      <c r="L195" s="145"/>
      <c r="M195" s="146"/>
      <c r="N195" s="147"/>
      <c r="O195" s="136"/>
      <c r="P195" s="136"/>
      <c r="Q195" s="136"/>
      <c r="R195" s="136"/>
      <c r="S195" s="136"/>
      <c r="T195" s="137"/>
      <c r="U195" s="183"/>
      <c r="V195" s="183"/>
      <c r="W195" s="183"/>
      <c r="X195" s="183"/>
      <c r="Y195" s="183"/>
    </row>
    <row r="196" spans="1:25" s="2" customFormat="1" ht="16.5" customHeight="1" x14ac:dyDescent="0.2">
      <c r="A196" s="183"/>
      <c r="B196" s="126"/>
      <c r="C196" s="138"/>
      <c r="D196" s="138"/>
      <c r="E196" s="139"/>
      <c r="F196" s="129" t="s">
        <v>333</v>
      </c>
      <c r="G196" s="141"/>
      <c r="H196" s="142"/>
      <c r="I196" s="143"/>
      <c r="J196" s="143"/>
      <c r="K196" s="144"/>
      <c r="L196" s="145"/>
      <c r="M196" s="146"/>
      <c r="N196" s="147"/>
      <c r="O196" s="136"/>
      <c r="P196" s="136"/>
      <c r="Q196" s="136"/>
      <c r="R196" s="136"/>
      <c r="S196" s="136"/>
      <c r="T196" s="137"/>
      <c r="U196" s="183"/>
      <c r="V196" s="183"/>
      <c r="W196" s="183"/>
      <c r="X196" s="183"/>
      <c r="Y196" s="183"/>
    </row>
    <row r="197" spans="1:25" s="2" customFormat="1" ht="16.5" customHeight="1" x14ac:dyDescent="0.2">
      <c r="A197" s="183"/>
      <c r="B197" s="126"/>
      <c r="C197" s="138"/>
      <c r="D197" s="138"/>
      <c r="E197" s="139"/>
      <c r="F197" s="129" t="s">
        <v>352</v>
      </c>
      <c r="G197" s="141"/>
      <c r="H197" s="142"/>
      <c r="I197" s="143"/>
      <c r="J197" s="143"/>
      <c r="K197" s="144"/>
      <c r="L197" s="145"/>
      <c r="M197" s="146"/>
      <c r="N197" s="147"/>
      <c r="O197" s="136"/>
      <c r="P197" s="136"/>
      <c r="Q197" s="136"/>
      <c r="R197" s="136"/>
      <c r="S197" s="136"/>
      <c r="T197" s="137"/>
      <c r="U197" s="183"/>
      <c r="V197" s="183"/>
      <c r="W197" s="183"/>
      <c r="X197" s="183"/>
      <c r="Y197" s="183"/>
    </row>
    <row r="198" spans="1:25" s="2" customFormat="1" ht="16.5" customHeight="1" x14ac:dyDescent="0.2">
      <c r="A198" s="183"/>
      <c r="B198" s="126"/>
      <c r="C198" s="138">
        <f>+C192+1</f>
        <v>52</v>
      </c>
      <c r="D198" s="138" t="s">
        <v>98</v>
      </c>
      <c r="E198" s="139"/>
      <c r="F198" s="139" t="s">
        <v>335</v>
      </c>
      <c r="G198" s="141" t="s">
        <v>118</v>
      </c>
      <c r="H198" s="142">
        <v>1</v>
      </c>
      <c r="I198" s="143"/>
      <c r="J198" s="143">
        <f>+H198*I198</f>
        <v>0</v>
      </c>
      <c r="K198" s="144"/>
      <c r="L198" s="145"/>
      <c r="M198" s="146"/>
      <c r="N198" s="147"/>
      <c r="O198" s="136"/>
      <c r="P198" s="136"/>
      <c r="Q198" s="136"/>
      <c r="R198" s="136"/>
      <c r="S198" s="136"/>
      <c r="T198" s="137"/>
      <c r="U198" s="183"/>
      <c r="V198" s="183"/>
      <c r="W198" s="183"/>
      <c r="X198" s="183"/>
      <c r="Y198" s="183"/>
    </row>
    <row r="199" spans="1:25" s="2" customFormat="1" ht="16.5" customHeight="1" x14ac:dyDescent="0.2">
      <c r="A199" s="183"/>
      <c r="B199" s="126"/>
      <c r="C199" s="138">
        <f t="shared" ref="C199" si="30">+C198+1</f>
        <v>53</v>
      </c>
      <c r="D199" s="138" t="s">
        <v>98</v>
      </c>
      <c r="E199" s="139"/>
      <c r="F199" s="139" t="s">
        <v>107</v>
      </c>
      <c r="G199" s="141" t="s">
        <v>97</v>
      </c>
      <c r="H199" s="142">
        <v>4</v>
      </c>
      <c r="I199" s="143"/>
      <c r="J199" s="143">
        <f t="shared" ref="J199" si="31">ROUND(I199*H199,1)</f>
        <v>0</v>
      </c>
      <c r="K199" s="144"/>
      <c r="L199" s="145"/>
      <c r="M199" s="146"/>
      <c r="N199" s="147"/>
      <c r="O199" s="136"/>
      <c r="P199" s="136"/>
      <c r="Q199" s="136"/>
      <c r="R199" s="136"/>
      <c r="S199" s="136"/>
      <c r="T199" s="137"/>
      <c r="U199" s="183"/>
      <c r="V199" s="183"/>
      <c r="W199" s="183"/>
      <c r="X199" s="183"/>
      <c r="Y199" s="183"/>
    </row>
    <row r="200" spans="1:25" s="2" customFormat="1" ht="32.25" customHeight="1" x14ac:dyDescent="0.2">
      <c r="A200" s="183"/>
      <c r="B200" s="126"/>
      <c r="C200" s="127">
        <f>+C199+1</f>
        <v>54</v>
      </c>
      <c r="D200" s="127" t="s">
        <v>96</v>
      </c>
      <c r="E200" s="128"/>
      <c r="F200" s="129" t="s">
        <v>369</v>
      </c>
      <c r="G200" s="130" t="s">
        <v>118</v>
      </c>
      <c r="H200" s="131">
        <v>1</v>
      </c>
      <c r="I200" s="132"/>
      <c r="J200" s="132">
        <f t="shared" si="17"/>
        <v>0</v>
      </c>
      <c r="K200" s="144"/>
      <c r="L200" s="145"/>
      <c r="M200" s="146"/>
      <c r="N200" s="147"/>
      <c r="O200" s="136"/>
      <c r="P200" s="136"/>
      <c r="Q200" s="136"/>
      <c r="R200" s="136"/>
      <c r="S200" s="136"/>
      <c r="T200" s="137"/>
      <c r="U200" s="183"/>
      <c r="V200" s="183"/>
      <c r="W200" s="183"/>
      <c r="X200" s="183"/>
      <c r="Y200" s="183"/>
    </row>
    <row r="201" spans="1:25" s="2" customFormat="1" ht="16.5" customHeight="1" x14ac:dyDescent="0.2">
      <c r="A201" s="183"/>
      <c r="B201" s="126"/>
      <c r="C201" s="138"/>
      <c r="D201" s="138"/>
      <c r="E201" s="139"/>
      <c r="F201" s="129" t="s">
        <v>370</v>
      </c>
      <c r="G201" s="141"/>
      <c r="H201" s="142"/>
      <c r="I201" s="143"/>
      <c r="J201" s="143"/>
      <c r="K201" s="144"/>
      <c r="L201" s="145"/>
      <c r="M201" s="146"/>
      <c r="N201" s="147"/>
      <c r="O201" s="136"/>
      <c r="P201" s="136"/>
      <c r="Q201" s="136"/>
      <c r="R201" s="136"/>
      <c r="S201" s="136"/>
      <c r="T201" s="137"/>
      <c r="U201" s="183"/>
      <c r="V201" s="183"/>
      <c r="W201" s="183"/>
      <c r="X201" s="183"/>
      <c r="Y201" s="183"/>
    </row>
    <row r="202" spans="1:25" s="2" customFormat="1" ht="16.5" customHeight="1" x14ac:dyDescent="0.2">
      <c r="A202" s="183"/>
      <c r="B202" s="126"/>
      <c r="C202" s="138"/>
      <c r="D202" s="138"/>
      <c r="E202" s="139"/>
      <c r="F202" s="129" t="s">
        <v>371</v>
      </c>
      <c r="G202" s="141"/>
      <c r="H202" s="142"/>
      <c r="I202" s="143"/>
      <c r="J202" s="143"/>
      <c r="K202" s="144"/>
      <c r="L202" s="145"/>
      <c r="M202" s="146"/>
      <c r="N202" s="147"/>
      <c r="O202" s="136"/>
      <c r="P202" s="136"/>
      <c r="Q202" s="136"/>
      <c r="R202" s="136"/>
      <c r="S202" s="136"/>
      <c r="T202" s="137"/>
      <c r="U202" s="183"/>
      <c r="V202" s="183"/>
      <c r="W202" s="183"/>
      <c r="X202" s="183"/>
      <c r="Y202" s="183"/>
    </row>
    <row r="203" spans="1:25" s="2" customFormat="1" ht="16.5" customHeight="1" x14ac:dyDescent="0.2">
      <c r="A203" s="183"/>
      <c r="B203" s="126"/>
      <c r="C203" s="138"/>
      <c r="D203" s="138"/>
      <c r="E203" s="139"/>
      <c r="F203" s="129" t="s">
        <v>372</v>
      </c>
      <c r="G203" s="141"/>
      <c r="H203" s="142"/>
      <c r="I203" s="143"/>
      <c r="J203" s="143"/>
      <c r="K203" s="144"/>
      <c r="L203" s="145"/>
      <c r="M203" s="146"/>
      <c r="N203" s="147"/>
      <c r="O203" s="136"/>
      <c r="P203" s="136"/>
      <c r="Q203" s="136"/>
      <c r="R203" s="136"/>
      <c r="S203" s="136"/>
      <c r="T203" s="137"/>
      <c r="U203" s="183"/>
      <c r="V203" s="183"/>
      <c r="W203" s="183"/>
      <c r="X203" s="183"/>
      <c r="Y203" s="183"/>
    </row>
    <row r="204" spans="1:25" s="2" customFormat="1" ht="16.5" customHeight="1" x14ac:dyDescent="0.2">
      <c r="A204" s="183"/>
      <c r="B204" s="126"/>
      <c r="C204" s="138"/>
      <c r="D204" s="138"/>
      <c r="E204" s="139"/>
      <c r="F204" s="129" t="s">
        <v>330</v>
      </c>
      <c r="G204" s="141"/>
      <c r="H204" s="142"/>
      <c r="I204" s="143"/>
      <c r="J204" s="143"/>
      <c r="K204" s="144"/>
      <c r="L204" s="145"/>
      <c r="M204" s="146"/>
      <c r="N204" s="147"/>
      <c r="O204" s="136"/>
      <c r="P204" s="136"/>
      <c r="Q204" s="136"/>
      <c r="R204" s="136"/>
      <c r="S204" s="136"/>
      <c r="T204" s="137"/>
      <c r="U204" s="183"/>
      <c r="V204" s="183"/>
      <c r="W204" s="183"/>
      <c r="X204" s="183"/>
      <c r="Y204" s="183"/>
    </row>
    <row r="205" spans="1:25" s="2" customFormat="1" ht="16.5" customHeight="1" x14ac:dyDescent="0.2">
      <c r="A205" s="183"/>
      <c r="B205" s="126"/>
      <c r="C205" s="138"/>
      <c r="D205" s="138"/>
      <c r="E205" s="139"/>
      <c r="F205" s="129" t="s">
        <v>331</v>
      </c>
      <c r="G205" s="141"/>
      <c r="H205" s="142"/>
      <c r="I205" s="143"/>
      <c r="J205" s="143"/>
      <c r="K205" s="144"/>
      <c r="L205" s="145"/>
      <c r="M205" s="146"/>
      <c r="N205" s="147"/>
      <c r="O205" s="136"/>
      <c r="P205" s="136"/>
      <c r="Q205" s="136"/>
      <c r="R205" s="136"/>
      <c r="S205" s="136"/>
      <c r="T205" s="137"/>
      <c r="U205" s="183"/>
      <c r="V205" s="183"/>
      <c r="W205" s="183"/>
      <c r="X205" s="183"/>
      <c r="Y205" s="183"/>
    </row>
    <row r="206" spans="1:25" s="2" customFormat="1" ht="16.5" customHeight="1" x14ac:dyDescent="0.2">
      <c r="A206" s="183"/>
      <c r="B206" s="126"/>
      <c r="C206" s="138"/>
      <c r="D206" s="138"/>
      <c r="E206" s="139"/>
      <c r="F206" s="129" t="s">
        <v>332</v>
      </c>
      <c r="G206" s="141"/>
      <c r="H206" s="142"/>
      <c r="I206" s="143"/>
      <c r="J206" s="143"/>
      <c r="K206" s="144"/>
      <c r="L206" s="145"/>
      <c r="M206" s="146"/>
      <c r="N206" s="147"/>
      <c r="O206" s="136"/>
      <c r="P206" s="136"/>
      <c r="Q206" s="136"/>
      <c r="R206" s="136"/>
      <c r="S206" s="136"/>
      <c r="T206" s="137"/>
      <c r="U206" s="183"/>
      <c r="V206" s="183"/>
      <c r="W206" s="183"/>
      <c r="X206" s="183"/>
      <c r="Y206" s="183"/>
    </row>
    <row r="207" spans="1:25" s="2" customFormat="1" ht="16.5" customHeight="1" x14ac:dyDescent="0.2">
      <c r="A207" s="183"/>
      <c r="B207" s="126"/>
      <c r="C207" s="138"/>
      <c r="D207" s="138"/>
      <c r="E207" s="139"/>
      <c r="F207" s="129" t="s">
        <v>333</v>
      </c>
      <c r="G207" s="141"/>
      <c r="H207" s="142"/>
      <c r="I207" s="143"/>
      <c r="J207" s="143"/>
      <c r="K207" s="144"/>
      <c r="L207" s="145"/>
      <c r="M207" s="146"/>
      <c r="N207" s="147"/>
      <c r="O207" s="136"/>
      <c r="P207" s="136"/>
      <c r="Q207" s="136"/>
      <c r="R207" s="136"/>
      <c r="S207" s="136"/>
      <c r="T207" s="137"/>
      <c r="U207" s="183"/>
      <c r="V207" s="183"/>
      <c r="W207" s="183"/>
      <c r="X207" s="183"/>
      <c r="Y207" s="183"/>
    </row>
    <row r="208" spans="1:25" s="2" customFormat="1" ht="16.5" customHeight="1" x14ac:dyDescent="0.2">
      <c r="A208" s="183"/>
      <c r="B208" s="126"/>
      <c r="C208" s="138">
        <f>+C200+1</f>
        <v>55</v>
      </c>
      <c r="D208" s="138" t="s">
        <v>98</v>
      </c>
      <c r="E208" s="139"/>
      <c r="F208" s="139" t="s">
        <v>335</v>
      </c>
      <c r="G208" s="141" t="s">
        <v>118</v>
      </c>
      <c r="H208" s="142">
        <v>1</v>
      </c>
      <c r="I208" s="143"/>
      <c r="J208" s="143">
        <f>+H208*I208</f>
        <v>0</v>
      </c>
      <c r="K208" s="144"/>
      <c r="L208" s="145"/>
      <c r="M208" s="146"/>
      <c r="N208" s="147"/>
      <c r="O208" s="136"/>
      <c r="P208" s="136"/>
      <c r="Q208" s="136"/>
      <c r="R208" s="136"/>
      <c r="S208" s="136"/>
      <c r="T208" s="137"/>
      <c r="U208" s="183"/>
      <c r="V208" s="183"/>
      <c r="W208" s="183"/>
      <c r="X208" s="183"/>
      <c r="Y208" s="183"/>
    </row>
    <row r="209" spans="1:25" s="2" customFormat="1" ht="16.5" customHeight="1" x14ac:dyDescent="0.2">
      <c r="A209" s="183"/>
      <c r="B209" s="126"/>
      <c r="C209" s="138">
        <f t="shared" ref="C209" si="32">+C208+1</f>
        <v>56</v>
      </c>
      <c r="D209" s="138" t="s">
        <v>98</v>
      </c>
      <c r="E209" s="139"/>
      <c r="F209" s="139" t="s">
        <v>107</v>
      </c>
      <c r="G209" s="141" t="s">
        <v>97</v>
      </c>
      <c r="H209" s="142">
        <v>4</v>
      </c>
      <c r="I209" s="143"/>
      <c r="J209" s="143">
        <f t="shared" ref="J209" si="33">ROUND(I209*H209,1)</f>
        <v>0</v>
      </c>
      <c r="K209" s="144"/>
      <c r="L209" s="145"/>
      <c r="M209" s="146"/>
      <c r="N209" s="147"/>
      <c r="O209" s="136"/>
      <c r="P209" s="136"/>
      <c r="Q209" s="136"/>
      <c r="R209" s="136"/>
      <c r="S209" s="136"/>
      <c r="T209" s="137"/>
      <c r="U209" s="183"/>
      <c r="V209" s="183"/>
      <c r="W209" s="183"/>
      <c r="X209" s="183"/>
      <c r="Y209" s="183"/>
    </row>
    <row r="210" spans="1:25" s="2" customFormat="1" ht="32.25" customHeight="1" x14ac:dyDescent="0.2">
      <c r="A210" s="183"/>
      <c r="B210" s="126"/>
      <c r="C210" s="127">
        <f>+C209+1</f>
        <v>57</v>
      </c>
      <c r="D210" s="127" t="s">
        <v>96</v>
      </c>
      <c r="E210" s="128"/>
      <c r="F210" s="129" t="s">
        <v>374</v>
      </c>
      <c r="G210" s="130" t="s">
        <v>118</v>
      </c>
      <c r="H210" s="131">
        <v>1</v>
      </c>
      <c r="I210" s="132"/>
      <c r="J210" s="132">
        <f t="shared" si="17"/>
        <v>0</v>
      </c>
      <c r="K210" s="144"/>
      <c r="L210" s="145"/>
      <c r="M210" s="146"/>
      <c r="N210" s="147"/>
      <c r="O210" s="136"/>
      <c r="P210" s="136"/>
      <c r="Q210" s="136"/>
      <c r="R210" s="136"/>
      <c r="S210" s="136"/>
      <c r="T210" s="137"/>
      <c r="U210" s="183"/>
      <c r="V210" s="183"/>
      <c r="W210" s="183"/>
      <c r="X210" s="183"/>
      <c r="Y210" s="183"/>
    </row>
    <row r="211" spans="1:25" s="2" customFormat="1" ht="16.5" customHeight="1" x14ac:dyDescent="0.2">
      <c r="A211" s="183"/>
      <c r="B211" s="126"/>
      <c r="C211" s="138"/>
      <c r="D211" s="138"/>
      <c r="E211" s="139"/>
      <c r="F211" s="129" t="s">
        <v>375</v>
      </c>
      <c r="G211" s="141"/>
      <c r="H211" s="142"/>
      <c r="I211" s="143"/>
      <c r="J211" s="143"/>
      <c r="K211" s="144"/>
      <c r="L211" s="145"/>
      <c r="M211" s="146"/>
      <c r="N211" s="147"/>
      <c r="O211" s="136"/>
      <c r="P211" s="136"/>
      <c r="Q211" s="136"/>
      <c r="R211" s="136"/>
      <c r="S211" s="136"/>
      <c r="T211" s="137"/>
      <c r="U211" s="183"/>
      <c r="V211" s="183"/>
      <c r="W211" s="183"/>
      <c r="X211" s="183"/>
      <c r="Y211" s="183"/>
    </row>
    <row r="212" spans="1:25" s="2" customFormat="1" ht="16.5" customHeight="1" x14ac:dyDescent="0.2">
      <c r="A212" s="183"/>
      <c r="B212" s="126"/>
      <c r="C212" s="138"/>
      <c r="D212" s="138"/>
      <c r="E212" s="139"/>
      <c r="F212" s="129" t="s">
        <v>371</v>
      </c>
      <c r="G212" s="141"/>
      <c r="H212" s="142"/>
      <c r="I212" s="143"/>
      <c r="J212" s="143"/>
      <c r="K212" s="144"/>
      <c r="L212" s="145"/>
      <c r="M212" s="146"/>
      <c r="N212" s="147"/>
      <c r="O212" s="136"/>
      <c r="P212" s="136"/>
      <c r="Q212" s="136"/>
      <c r="R212" s="136"/>
      <c r="S212" s="136"/>
      <c r="T212" s="137"/>
      <c r="U212" s="183"/>
      <c r="V212" s="183"/>
      <c r="W212" s="183"/>
      <c r="X212" s="183"/>
      <c r="Y212" s="183"/>
    </row>
    <row r="213" spans="1:25" s="2" customFormat="1" ht="16.5" customHeight="1" x14ac:dyDescent="0.2">
      <c r="A213" s="183"/>
      <c r="B213" s="126"/>
      <c r="C213" s="138"/>
      <c r="D213" s="138"/>
      <c r="E213" s="139"/>
      <c r="F213" s="129" t="s">
        <v>372</v>
      </c>
      <c r="G213" s="141"/>
      <c r="H213" s="142"/>
      <c r="I213" s="143"/>
      <c r="J213" s="143"/>
      <c r="K213" s="144"/>
      <c r="L213" s="145"/>
      <c r="M213" s="146"/>
      <c r="N213" s="147"/>
      <c r="O213" s="136"/>
      <c r="P213" s="136"/>
      <c r="Q213" s="136"/>
      <c r="R213" s="136"/>
      <c r="S213" s="136"/>
      <c r="T213" s="137"/>
      <c r="U213" s="183"/>
      <c r="V213" s="183"/>
      <c r="W213" s="183"/>
      <c r="X213" s="183"/>
      <c r="Y213" s="183"/>
    </row>
    <row r="214" spans="1:25" s="2" customFormat="1" ht="16.5" customHeight="1" x14ac:dyDescent="0.2">
      <c r="A214" s="183"/>
      <c r="B214" s="126"/>
      <c r="C214" s="138"/>
      <c r="D214" s="138"/>
      <c r="E214" s="139"/>
      <c r="F214" s="129" t="s">
        <v>373</v>
      </c>
      <c r="G214" s="141"/>
      <c r="H214" s="142"/>
      <c r="I214" s="143"/>
      <c r="J214" s="143"/>
      <c r="K214" s="144"/>
      <c r="L214" s="145"/>
      <c r="M214" s="146"/>
      <c r="N214" s="147"/>
      <c r="O214" s="136"/>
      <c r="P214" s="136"/>
      <c r="Q214" s="136"/>
      <c r="R214" s="136"/>
      <c r="S214" s="136"/>
      <c r="T214" s="137"/>
      <c r="U214" s="183"/>
      <c r="V214" s="183"/>
      <c r="W214" s="183"/>
      <c r="X214" s="183"/>
      <c r="Y214" s="183"/>
    </row>
    <row r="215" spans="1:25" s="2" customFormat="1" ht="16.5" customHeight="1" x14ac:dyDescent="0.2">
      <c r="A215" s="183"/>
      <c r="B215" s="126"/>
      <c r="C215" s="138"/>
      <c r="D215" s="138"/>
      <c r="E215" s="139"/>
      <c r="F215" s="129" t="s">
        <v>330</v>
      </c>
      <c r="G215" s="141"/>
      <c r="H215" s="142"/>
      <c r="I215" s="143"/>
      <c r="J215" s="143"/>
      <c r="K215" s="144"/>
      <c r="L215" s="145"/>
      <c r="M215" s="146"/>
      <c r="N215" s="147"/>
      <c r="O215" s="136"/>
      <c r="P215" s="136"/>
      <c r="Q215" s="136"/>
      <c r="R215" s="136"/>
      <c r="S215" s="136"/>
      <c r="T215" s="137"/>
      <c r="U215" s="183"/>
      <c r="V215" s="183"/>
      <c r="W215" s="183"/>
      <c r="X215" s="183"/>
      <c r="Y215" s="183"/>
    </row>
    <row r="216" spans="1:25" s="2" customFormat="1" ht="16.5" customHeight="1" x14ac:dyDescent="0.2">
      <c r="A216" s="183"/>
      <c r="B216" s="126"/>
      <c r="C216" s="138"/>
      <c r="D216" s="138"/>
      <c r="E216" s="139"/>
      <c r="F216" s="129" t="s">
        <v>331</v>
      </c>
      <c r="G216" s="141"/>
      <c r="H216" s="142"/>
      <c r="I216" s="143"/>
      <c r="J216" s="143"/>
      <c r="K216" s="144"/>
      <c r="L216" s="145"/>
      <c r="M216" s="146"/>
      <c r="N216" s="147"/>
      <c r="O216" s="136"/>
      <c r="P216" s="136"/>
      <c r="Q216" s="136"/>
      <c r="R216" s="136"/>
      <c r="S216" s="136"/>
      <c r="T216" s="137"/>
      <c r="U216" s="183"/>
      <c r="V216" s="183"/>
      <c r="W216" s="183"/>
      <c r="X216" s="183"/>
      <c r="Y216" s="183"/>
    </row>
    <row r="217" spans="1:25" s="2" customFormat="1" ht="16.5" customHeight="1" x14ac:dyDescent="0.2">
      <c r="A217" s="183"/>
      <c r="B217" s="126"/>
      <c r="C217" s="138"/>
      <c r="D217" s="138"/>
      <c r="E217" s="139"/>
      <c r="F217" s="129" t="s">
        <v>332</v>
      </c>
      <c r="G217" s="141"/>
      <c r="H217" s="142"/>
      <c r="I217" s="143"/>
      <c r="J217" s="143"/>
      <c r="K217" s="144"/>
      <c r="L217" s="145"/>
      <c r="M217" s="146"/>
      <c r="N217" s="147"/>
      <c r="O217" s="136"/>
      <c r="P217" s="136"/>
      <c r="Q217" s="136"/>
      <c r="R217" s="136"/>
      <c r="S217" s="136"/>
      <c r="T217" s="137"/>
      <c r="U217" s="183"/>
      <c r="V217" s="183"/>
      <c r="W217" s="183"/>
      <c r="X217" s="183"/>
      <c r="Y217" s="183"/>
    </row>
    <row r="218" spans="1:25" s="2" customFormat="1" ht="16.5" customHeight="1" x14ac:dyDescent="0.2">
      <c r="A218" s="183"/>
      <c r="B218" s="126"/>
      <c r="C218" s="138"/>
      <c r="D218" s="138"/>
      <c r="E218" s="139"/>
      <c r="F218" s="129" t="s">
        <v>333</v>
      </c>
      <c r="G218" s="141"/>
      <c r="H218" s="142"/>
      <c r="I218" s="143"/>
      <c r="J218" s="143"/>
      <c r="K218" s="144"/>
      <c r="L218" s="145"/>
      <c r="M218" s="146"/>
      <c r="N218" s="147"/>
      <c r="O218" s="136"/>
      <c r="P218" s="136"/>
      <c r="Q218" s="136"/>
      <c r="R218" s="136"/>
      <c r="S218" s="136"/>
      <c r="T218" s="137"/>
      <c r="U218" s="183"/>
      <c r="V218" s="183"/>
      <c r="W218" s="183"/>
      <c r="X218" s="183"/>
      <c r="Y218" s="183"/>
    </row>
    <row r="219" spans="1:25" s="2" customFormat="1" ht="16.5" customHeight="1" x14ac:dyDescent="0.2">
      <c r="A219" s="183"/>
      <c r="B219" s="126"/>
      <c r="C219" s="138"/>
      <c r="D219" s="138"/>
      <c r="E219" s="139"/>
      <c r="F219" s="129" t="s">
        <v>352</v>
      </c>
      <c r="G219" s="141"/>
      <c r="H219" s="142"/>
      <c r="I219" s="143"/>
      <c r="J219" s="143"/>
      <c r="K219" s="144"/>
      <c r="L219" s="145"/>
      <c r="M219" s="146"/>
      <c r="N219" s="147"/>
      <c r="O219" s="136"/>
      <c r="P219" s="136"/>
      <c r="Q219" s="136"/>
      <c r="R219" s="136"/>
      <c r="S219" s="136"/>
      <c r="T219" s="137"/>
      <c r="U219" s="183"/>
      <c r="V219" s="183"/>
      <c r="W219" s="183"/>
      <c r="X219" s="183"/>
      <c r="Y219" s="183"/>
    </row>
    <row r="220" spans="1:25" s="2" customFormat="1" ht="16.5" customHeight="1" x14ac:dyDescent="0.2">
      <c r="A220" s="183"/>
      <c r="B220" s="126"/>
      <c r="C220" s="138"/>
      <c r="D220" s="138"/>
      <c r="E220" s="139"/>
      <c r="F220" s="129" t="s">
        <v>353</v>
      </c>
      <c r="G220" s="141"/>
      <c r="H220" s="142"/>
      <c r="I220" s="143"/>
      <c r="J220" s="143"/>
      <c r="K220" s="144"/>
      <c r="L220" s="145"/>
      <c r="M220" s="146"/>
      <c r="N220" s="147"/>
      <c r="O220" s="136"/>
      <c r="P220" s="136"/>
      <c r="Q220" s="136"/>
      <c r="R220" s="136"/>
      <c r="S220" s="136"/>
      <c r="T220" s="137"/>
      <c r="U220" s="183"/>
      <c r="V220" s="183"/>
      <c r="W220" s="183"/>
      <c r="X220" s="183"/>
      <c r="Y220" s="183"/>
    </row>
    <row r="221" spans="1:25" s="2" customFormat="1" ht="16.5" customHeight="1" x14ac:dyDescent="0.2">
      <c r="A221" s="26"/>
      <c r="B221" s="126"/>
      <c r="C221" s="138">
        <f>+C210+1</f>
        <v>58</v>
      </c>
      <c r="D221" s="138" t="s">
        <v>98</v>
      </c>
      <c r="E221" s="139"/>
      <c r="F221" s="139" t="s">
        <v>335</v>
      </c>
      <c r="G221" s="141" t="s">
        <v>118</v>
      </c>
      <c r="H221" s="142">
        <v>1</v>
      </c>
      <c r="I221" s="143"/>
      <c r="J221" s="143">
        <f>+H221*I221</f>
        <v>0</v>
      </c>
      <c r="K221" s="144"/>
      <c r="L221" s="145"/>
      <c r="M221" s="146" t="s">
        <v>1</v>
      </c>
      <c r="N221" s="147" t="s">
        <v>38</v>
      </c>
      <c r="O221" s="136">
        <v>0</v>
      </c>
      <c r="P221" s="136">
        <f t="shared" si="18"/>
        <v>0</v>
      </c>
      <c r="Q221" s="136">
        <v>0</v>
      </c>
      <c r="R221" s="136">
        <f t="shared" si="19"/>
        <v>0</v>
      </c>
      <c r="S221" s="136">
        <v>0</v>
      </c>
      <c r="T221" s="137">
        <f t="shared" si="20"/>
        <v>0</v>
      </c>
      <c r="U221" s="26"/>
      <c r="V221" s="26"/>
      <c r="W221" s="26"/>
      <c r="X221" s="26"/>
      <c r="Y221" s="183"/>
    </row>
    <row r="222" spans="1:25" s="2" customFormat="1" ht="16.5" customHeight="1" x14ac:dyDescent="0.2">
      <c r="A222" s="26"/>
      <c r="B222" s="126"/>
      <c r="C222" s="138">
        <f t="shared" ref="C222" si="34">+C221+1</f>
        <v>59</v>
      </c>
      <c r="D222" s="138" t="s">
        <v>98</v>
      </c>
      <c r="E222" s="139"/>
      <c r="F222" s="139" t="s">
        <v>107</v>
      </c>
      <c r="G222" s="141" t="s">
        <v>97</v>
      </c>
      <c r="H222" s="142">
        <v>4</v>
      </c>
      <c r="I222" s="143"/>
      <c r="J222" s="143">
        <f t="shared" ref="J222" si="35">ROUND(I222*H222,1)</f>
        <v>0</v>
      </c>
      <c r="K222" s="133"/>
      <c r="L222" s="27"/>
      <c r="M222" s="134" t="s">
        <v>1</v>
      </c>
      <c r="N222" s="135" t="s">
        <v>38</v>
      </c>
      <c r="O222" s="136">
        <v>0</v>
      </c>
      <c r="P222" s="136">
        <f t="shared" si="18"/>
        <v>0</v>
      </c>
      <c r="Q222" s="136">
        <v>0</v>
      </c>
      <c r="R222" s="136">
        <f t="shared" si="19"/>
        <v>0</v>
      </c>
      <c r="S222" s="136">
        <v>0</v>
      </c>
      <c r="T222" s="137">
        <f t="shared" si="20"/>
        <v>0</v>
      </c>
      <c r="U222" s="26"/>
      <c r="V222" s="26"/>
      <c r="W222" s="26"/>
      <c r="X222" s="26"/>
      <c r="Y222" s="183"/>
    </row>
    <row r="223" spans="1:25" s="2" customFormat="1" ht="38.25" customHeight="1" x14ac:dyDescent="0.2">
      <c r="A223" s="26"/>
      <c r="B223" s="126"/>
      <c r="C223" s="127">
        <f>+C222+1</f>
        <v>60</v>
      </c>
      <c r="D223" s="127" t="s">
        <v>96</v>
      </c>
      <c r="E223" s="128"/>
      <c r="F223" s="129" t="s">
        <v>376</v>
      </c>
      <c r="G223" s="130" t="s">
        <v>118</v>
      </c>
      <c r="H223" s="131">
        <v>1</v>
      </c>
      <c r="I223" s="132"/>
      <c r="J223" s="132">
        <f t="shared" si="17"/>
        <v>0</v>
      </c>
      <c r="K223" s="133"/>
      <c r="L223" s="27"/>
      <c r="M223" s="134" t="s">
        <v>1</v>
      </c>
      <c r="N223" s="135" t="s">
        <v>38</v>
      </c>
      <c r="O223" s="136">
        <v>0</v>
      </c>
      <c r="P223" s="136">
        <f t="shared" si="18"/>
        <v>0</v>
      </c>
      <c r="Q223" s="136">
        <v>0</v>
      </c>
      <c r="R223" s="136">
        <f t="shared" si="19"/>
        <v>0</v>
      </c>
      <c r="S223" s="136">
        <v>0</v>
      </c>
      <c r="T223" s="137">
        <f t="shared" si="20"/>
        <v>0</v>
      </c>
      <c r="U223" s="26"/>
      <c r="V223" s="26"/>
      <c r="W223" s="26"/>
      <c r="X223" s="26"/>
      <c r="Y223" s="183"/>
    </row>
    <row r="224" spans="1:25" s="2" customFormat="1" ht="16.5" customHeight="1" x14ac:dyDescent="0.2">
      <c r="A224" s="26"/>
      <c r="B224" s="126"/>
      <c r="C224" s="138"/>
      <c r="D224" s="138"/>
      <c r="E224" s="139"/>
      <c r="F224" s="129" t="s">
        <v>377</v>
      </c>
      <c r="G224" s="141"/>
      <c r="H224" s="142"/>
      <c r="I224" s="143"/>
      <c r="J224" s="143"/>
      <c r="K224" s="144"/>
      <c r="L224" s="145"/>
      <c r="M224" s="146" t="s">
        <v>1</v>
      </c>
      <c r="N224" s="147" t="s">
        <v>38</v>
      </c>
      <c r="O224" s="136">
        <v>0</v>
      </c>
      <c r="P224" s="136">
        <f t="shared" si="18"/>
        <v>0</v>
      </c>
      <c r="Q224" s="136">
        <v>1E-4</v>
      </c>
      <c r="R224" s="136">
        <f t="shared" si="19"/>
        <v>0</v>
      </c>
      <c r="S224" s="136">
        <v>0</v>
      </c>
      <c r="T224" s="137">
        <f t="shared" si="20"/>
        <v>0</v>
      </c>
      <c r="U224" s="26"/>
      <c r="V224" s="26"/>
      <c r="W224" s="26"/>
      <c r="X224" s="26"/>
      <c r="Y224" s="183"/>
    </row>
    <row r="225" spans="1:25" s="2" customFormat="1" ht="16.5" customHeight="1" x14ac:dyDescent="0.2">
      <c r="A225" s="26"/>
      <c r="B225" s="126"/>
      <c r="C225" s="138"/>
      <c r="D225" s="138"/>
      <c r="E225" s="139"/>
      <c r="F225" s="129" t="s">
        <v>371</v>
      </c>
      <c r="G225" s="141"/>
      <c r="H225" s="142"/>
      <c r="I225" s="143"/>
      <c r="J225" s="143"/>
      <c r="K225" s="144"/>
      <c r="L225" s="145"/>
      <c r="M225" s="146" t="s">
        <v>1</v>
      </c>
      <c r="N225" s="147" t="s">
        <v>38</v>
      </c>
      <c r="O225" s="136">
        <v>0</v>
      </c>
      <c r="P225" s="136">
        <f t="shared" si="18"/>
        <v>0</v>
      </c>
      <c r="Q225" s="136">
        <v>1E-4</v>
      </c>
      <c r="R225" s="136">
        <f t="shared" si="19"/>
        <v>0</v>
      </c>
      <c r="S225" s="136">
        <v>0</v>
      </c>
      <c r="T225" s="137">
        <f t="shared" si="20"/>
        <v>0</v>
      </c>
      <c r="U225" s="26"/>
      <c r="V225" s="26"/>
      <c r="W225" s="26"/>
      <c r="X225" s="26"/>
      <c r="Y225" s="183"/>
    </row>
    <row r="226" spans="1:25" s="2" customFormat="1" ht="16.5" customHeight="1" x14ac:dyDescent="0.2">
      <c r="A226" s="26"/>
      <c r="B226" s="126"/>
      <c r="C226" s="127"/>
      <c r="D226" s="127"/>
      <c r="E226" s="128"/>
      <c r="F226" s="129" t="s">
        <v>378</v>
      </c>
      <c r="G226" s="130"/>
      <c r="H226" s="131"/>
      <c r="I226" s="132"/>
      <c r="J226" s="132"/>
      <c r="K226" s="133"/>
      <c r="L226" s="27"/>
      <c r="M226" s="134" t="s">
        <v>1</v>
      </c>
      <c r="N226" s="135" t="s">
        <v>38</v>
      </c>
      <c r="O226" s="136">
        <v>0</v>
      </c>
      <c r="P226" s="136">
        <f t="shared" si="18"/>
        <v>0</v>
      </c>
      <c r="Q226" s="136">
        <v>0</v>
      </c>
      <c r="R226" s="136">
        <f t="shared" si="19"/>
        <v>0</v>
      </c>
      <c r="S226" s="136">
        <v>0</v>
      </c>
      <c r="T226" s="137">
        <f t="shared" si="20"/>
        <v>0</v>
      </c>
      <c r="U226" s="26"/>
      <c r="V226" s="26"/>
      <c r="W226" s="26"/>
      <c r="X226" s="26"/>
      <c r="Y226" s="183"/>
    </row>
    <row r="227" spans="1:25" s="2" customFormat="1" ht="16.5" customHeight="1" x14ac:dyDescent="0.2">
      <c r="A227" s="26"/>
      <c r="B227" s="126"/>
      <c r="C227" s="127"/>
      <c r="D227" s="127"/>
      <c r="E227" s="128"/>
      <c r="F227" s="129" t="s">
        <v>373</v>
      </c>
      <c r="G227" s="130"/>
      <c r="H227" s="131"/>
      <c r="I227" s="132"/>
      <c r="J227" s="132"/>
      <c r="K227" s="133"/>
      <c r="L227" s="27"/>
      <c r="M227" s="134" t="s">
        <v>1</v>
      </c>
      <c r="N227" s="135" t="s">
        <v>38</v>
      </c>
      <c r="O227" s="136">
        <v>0</v>
      </c>
      <c r="P227" s="136">
        <f t="shared" si="18"/>
        <v>0</v>
      </c>
      <c r="Q227" s="136">
        <v>0</v>
      </c>
      <c r="R227" s="136">
        <f t="shared" si="19"/>
        <v>0</v>
      </c>
      <c r="S227" s="136">
        <v>0</v>
      </c>
      <c r="T227" s="137">
        <f t="shared" si="20"/>
        <v>0</v>
      </c>
      <c r="U227" s="26"/>
      <c r="V227" s="26"/>
      <c r="W227" s="26"/>
      <c r="X227" s="26"/>
      <c r="Y227" s="183"/>
    </row>
    <row r="228" spans="1:25" s="2" customFormat="1" ht="16.5" customHeight="1" x14ac:dyDescent="0.2">
      <c r="A228" s="26"/>
      <c r="B228" s="126"/>
      <c r="C228" s="138"/>
      <c r="D228" s="138"/>
      <c r="E228" s="139"/>
      <c r="F228" s="129" t="s">
        <v>330</v>
      </c>
      <c r="G228" s="141"/>
      <c r="H228" s="142"/>
      <c r="I228" s="143"/>
      <c r="J228" s="143"/>
      <c r="K228" s="144"/>
      <c r="L228" s="145"/>
      <c r="M228" s="146" t="s">
        <v>1</v>
      </c>
      <c r="N228" s="147" t="s">
        <v>38</v>
      </c>
      <c r="O228" s="136">
        <v>0</v>
      </c>
      <c r="P228" s="136">
        <f t="shared" si="18"/>
        <v>0</v>
      </c>
      <c r="Q228" s="136">
        <v>1E-4</v>
      </c>
      <c r="R228" s="136">
        <f t="shared" si="19"/>
        <v>0</v>
      </c>
      <c r="S228" s="136">
        <v>0</v>
      </c>
      <c r="T228" s="137">
        <f t="shared" si="20"/>
        <v>0</v>
      </c>
      <c r="U228" s="26"/>
      <c r="V228" s="26"/>
      <c r="W228" s="26"/>
      <c r="X228" s="26"/>
      <c r="Y228" s="183"/>
    </row>
    <row r="229" spans="1:25" s="2" customFormat="1" ht="16.5" customHeight="1" x14ac:dyDescent="0.2">
      <c r="A229" s="26"/>
      <c r="B229" s="126"/>
      <c r="C229" s="127"/>
      <c r="D229" s="127"/>
      <c r="E229" s="128"/>
      <c r="F229" s="129" t="s">
        <v>331</v>
      </c>
      <c r="G229" s="130"/>
      <c r="H229" s="131"/>
      <c r="I229" s="132"/>
      <c r="J229" s="132"/>
      <c r="K229" s="133"/>
      <c r="L229" s="27"/>
      <c r="M229" s="134" t="s">
        <v>1</v>
      </c>
      <c r="N229" s="135" t="s">
        <v>38</v>
      </c>
      <c r="O229" s="136">
        <v>0</v>
      </c>
      <c r="P229" s="136">
        <f t="shared" si="18"/>
        <v>0</v>
      </c>
      <c r="Q229" s="136">
        <v>0</v>
      </c>
      <c r="R229" s="136">
        <f t="shared" si="19"/>
        <v>0</v>
      </c>
      <c r="S229" s="136">
        <v>0</v>
      </c>
      <c r="T229" s="137">
        <f t="shared" si="20"/>
        <v>0</v>
      </c>
      <c r="U229" s="26"/>
      <c r="V229" s="26"/>
      <c r="W229" s="26"/>
      <c r="X229" s="26"/>
      <c r="Y229" s="183"/>
    </row>
    <row r="230" spans="1:25" s="2" customFormat="1" ht="16.5" customHeight="1" x14ac:dyDescent="0.2">
      <c r="A230" s="26"/>
      <c r="B230" s="126"/>
      <c r="C230" s="138"/>
      <c r="D230" s="138"/>
      <c r="E230" s="139"/>
      <c r="F230" s="129" t="s">
        <v>332</v>
      </c>
      <c r="G230" s="141"/>
      <c r="H230" s="142"/>
      <c r="I230" s="143"/>
      <c r="J230" s="143"/>
      <c r="K230" s="144"/>
      <c r="L230" s="145"/>
      <c r="M230" s="146" t="s">
        <v>1</v>
      </c>
      <c r="N230" s="147" t="s">
        <v>38</v>
      </c>
      <c r="O230" s="136">
        <v>0</v>
      </c>
      <c r="P230" s="136">
        <f t="shared" si="18"/>
        <v>0</v>
      </c>
      <c r="Q230" s="136">
        <v>1E-4</v>
      </c>
      <c r="R230" s="136">
        <f t="shared" si="19"/>
        <v>0</v>
      </c>
      <c r="S230" s="136">
        <v>0</v>
      </c>
      <c r="T230" s="137">
        <f t="shared" si="20"/>
        <v>0</v>
      </c>
      <c r="U230" s="26"/>
      <c r="V230" s="26"/>
      <c r="W230" s="26"/>
      <c r="X230" s="26"/>
      <c r="Y230" s="183"/>
    </row>
    <row r="231" spans="1:25" s="2" customFormat="1" ht="19.5" customHeight="1" x14ac:dyDescent="0.2">
      <c r="A231" s="26"/>
      <c r="B231" s="126"/>
      <c r="C231" s="127"/>
      <c r="D231" s="127"/>
      <c r="E231" s="128"/>
      <c r="F231" s="129" t="s">
        <v>333</v>
      </c>
      <c r="G231" s="130"/>
      <c r="H231" s="131"/>
      <c r="I231" s="132"/>
      <c r="J231" s="132"/>
      <c r="K231" s="133"/>
      <c r="L231" s="27"/>
      <c r="M231" s="134" t="s">
        <v>1</v>
      </c>
      <c r="N231" s="135" t="s">
        <v>38</v>
      </c>
      <c r="O231" s="136">
        <v>0</v>
      </c>
      <c r="P231" s="136">
        <f t="shared" si="18"/>
        <v>0</v>
      </c>
      <c r="Q231" s="136">
        <v>0</v>
      </c>
      <c r="R231" s="136">
        <f t="shared" si="19"/>
        <v>0</v>
      </c>
      <c r="S231" s="136">
        <v>0</v>
      </c>
      <c r="T231" s="137">
        <f t="shared" si="20"/>
        <v>0</v>
      </c>
      <c r="U231" s="26"/>
      <c r="V231" s="26"/>
      <c r="W231" s="26"/>
      <c r="X231" s="26"/>
      <c r="Y231" s="183"/>
    </row>
    <row r="232" spans="1:25" s="2" customFormat="1" ht="18.75" customHeight="1" x14ac:dyDescent="0.2">
      <c r="A232" s="183"/>
      <c r="B232" s="126"/>
      <c r="C232" s="127"/>
      <c r="D232" s="127"/>
      <c r="E232" s="128"/>
      <c r="F232" s="129" t="s">
        <v>353</v>
      </c>
      <c r="G232" s="130"/>
      <c r="H232" s="131"/>
      <c r="I232" s="132"/>
      <c r="J232" s="132"/>
      <c r="K232" s="133"/>
      <c r="L232" s="27"/>
      <c r="M232" s="134"/>
      <c r="N232" s="135"/>
      <c r="O232" s="136"/>
      <c r="P232" s="136"/>
      <c r="Q232" s="136"/>
      <c r="R232" s="136"/>
      <c r="S232" s="136"/>
      <c r="T232" s="137"/>
      <c r="U232" s="183"/>
      <c r="V232" s="183"/>
      <c r="W232" s="183"/>
      <c r="X232" s="183"/>
      <c r="Y232" s="183"/>
    </row>
    <row r="233" spans="1:25" s="2" customFormat="1" ht="18.75" customHeight="1" x14ac:dyDescent="0.2">
      <c r="A233" s="26"/>
      <c r="B233" s="126"/>
      <c r="C233" s="138">
        <f>+C223+1</f>
        <v>61</v>
      </c>
      <c r="D233" s="138" t="s">
        <v>98</v>
      </c>
      <c r="E233" s="139"/>
      <c r="F233" s="139" t="s">
        <v>335</v>
      </c>
      <c r="G233" s="141" t="s">
        <v>118</v>
      </c>
      <c r="H233" s="142">
        <v>1</v>
      </c>
      <c r="I233" s="143"/>
      <c r="J233" s="143">
        <f>+H233*I233</f>
        <v>0</v>
      </c>
      <c r="K233" s="144"/>
      <c r="L233" s="145"/>
      <c r="M233" s="146" t="s">
        <v>1</v>
      </c>
      <c r="N233" s="147" t="s">
        <v>38</v>
      </c>
      <c r="O233" s="136">
        <v>0</v>
      </c>
      <c r="P233" s="136">
        <f t="shared" ref="P233:P435" si="36">O233*H233</f>
        <v>0</v>
      </c>
      <c r="Q233" s="136">
        <v>0</v>
      </c>
      <c r="R233" s="136">
        <f t="shared" ref="R233:R435" si="37">Q233*H233</f>
        <v>0</v>
      </c>
      <c r="S233" s="136">
        <v>0</v>
      </c>
      <c r="T233" s="137">
        <f t="shared" ref="T233:T435" si="38">S233*H233</f>
        <v>0</v>
      </c>
      <c r="U233" s="26"/>
      <c r="V233" s="26"/>
      <c r="W233" s="26"/>
      <c r="X233" s="26"/>
      <c r="Y233" s="183"/>
    </row>
    <row r="234" spans="1:25" s="2" customFormat="1" ht="16.5" customHeight="1" x14ac:dyDescent="0.2">
      <c r="A234" s="26"/>
      <c r="B234" s="126"/>
      <c r="C234" s="138">
        <f t="shared" ref="C234" si="39">+C233+1</f>
        <v>62</v>
      </c>
      <c r="D234" s="138" t="s">
        <v>98</v>
      </c>
      <c r="E234" s="139"/>
      <c r="F234" s="139" t="s">
        <v>107</v>
      </c>
      <c r="G234" s="141" t="s">
        <v>97</v>
      </c>
      <c r="H234" s="142">
        <v>4</v>
      </c>
      <c r="I234" s="143"/>
      <c r="J234" s="143">
        <f t="shared" ref="J234:J235" si="40">ROUND(I234*H234,1)</f>
        <v>0</v>
      </c>
      <c r="K234" s="144"/>
      <c r="L234" s="145"/>
      <c r="M234" s="146" t="s">
        <v>1</v>
      </c>
      <c r="N234" s="147" t="s">
        <v>38</v>
      </c>
      <c r="O234" s="136">
        <v>0</v>
      </c>
      <c r="P234" s="136">
        <f t="shared" si="36"/>
        <v>0</v>
      </c>
      <c r="Q234" s="136">
        <v>3.8000000000000002E-4</v>
      </c>
      <c r="R234" s="136">
        <f t="shared" si="37"/>
        <v>1.5200000000000001E-3</v>
      </c>
      <c r="S234" s="136">
        <v>0</v>
      </c>
      <c r="T234" s="137">
        <f t="shared" si="38"/>
        <v>0</v>
      </c>
      <c r="U234" s="26"/>
      <c r="V234" s="26"/>
      <c r="W234" s="26"/>
      <c r="X234" s="26"/>
      <c r="Y234" s="183"/>
    </row>
    <row r="235" spans="1:25" s="2" customFormat="1" ht="38.25" customHeight="1" x14ac:dyDescent="0.2">
      <c r="A235" s="183"/>
      <c r="B235" s="126"/>
      <c r="C235" s="127">
        <f>+C234+1</f>
        <v>63</v>
      </c>
      <c r="D235" s="127" t="s">
        <v>96</v>
      </c>
      <c r="E235" s="128"/>
      <c r="F235" s="129" t="s">
        <v>379</v>
      </c>
      <c r="G235" s="130" t="s">
        <v>118</v>
      </c>
      <c r="H235" s="131">
        <v>1</v>
      </c>
      <c r="I235" s="132"/>
      <c r="J235" s="132">
        <f t="shared" si="40"/>
        <v>0</v>
      </c>
      <c r="K235" s="133"/>
      <c r="L235" s="27"/>
      <c r="M235" s="134"/>
      <c r="N235" s="135"/>
      <c r="O235" s="136"/>
      <c r="P235" s="136"/>
      <c r="Q235" s="136"/>
      <c r="R235" s="136"/>
      <c r="S235" s="136"/>
      <c r="T235" s="137"/>
      <c r="U235" s="183"/>
      <c r="V235" s="183"/>
      <c r="W235" s="183"/>
      <c r="X235" s="183"/>
      <c r="Y235" s="183"/>
    </row>
    <row r="236" spans="1:25" s="2" customFormat="1" ht="16.5" customHeight="1" x14ac:dyDescent="0.2">
      <c r="A236" s="183"/>
      <c r="B236" s="126"/>
      <c r="C236" s="138"/>
      <c r="D236" s="138"/>
      <c r="E236" s="139"/>
      <c r="F236" s="129" t="s">
        <v>380</v>
      </c>
      <c r="G236" s="141"/>
      <c r="H236" s="142"/>
      <c r="I236" s="143"/>
      <c r="J236" s="132"/>
      <c r="K236" s="144"/>
      <c r="L236" s="145"/>
      <c r="M236" s="146"/>
      <c r="N236" s="147"/>
      <c r="O236" s="136"/>
      <c r="P236" s="136"/>
      <c r="Q236" s="136"/>
      <c r="R236" s="136"/>
      <c r="S236" s="136"/>
      <c r="T236" s="137"/>
      <c r="U236" s="183"/>
      <c r="V236" s="183"/>
      <c r="W236" s="183"/>
      <c r="X236" s="183"/>
      <c r="Y236" s="183"/>
    </row>
    <row r="237" spans="1:25" s="2" customFormat="1" ht="16.5" customHeight="1" x14ac:dyDescent="0.2">
      <c r="A237" s="183"/>
      <c r="B237" s="126"/>
      <c r="C237" s="138"/>
      <c r="D237" s="138"/>
      <c r="E237" s="139"/>
      <c r="F237" s="129" t="s">
        <v>371</v>
      </c>
      <c r="G237" s="141"/>
      <c r="H237" s="142"/>
      <c r="I237" s="143"/>
      <c r="J237" s="143"/>
      <c r="K237" s="144"/>
      <c r="L237" s="145"/>
      <c r="M237" s="146"/>
      <c r="N237" s="147"/>
      <c r="O237" s="136"/>
      <c r="P237" s="136"/>
      <c r="Q237" s="136"/>
      <c r="R237" s="136"/>
      <c r="S237" s="136"/>
      <c r="T237" s="137"/>
      <c r="U237" s="183"/>
      <c r="V237" s="183"/>
      <c r="W237" s="183"/>
      <c r="X237" s="183"/>
      <c r="Y237" s="183"/>
    </row>
    <row r="238" spans="1:25" s="2" customFormat="1" ht="16.5" customHeight="1" x14ac:dyDescent="0.2">
      <c r="A238" s="183"/>
      <c r="B238" s="126"/>
      <c r="C238" s="138"/>
      <c r="D238" s="138"/>
      <c r="E238" s="139"/>
      <c r="F238" s="129" t="s">
        <v>372</v>
      </c>
      <c r="G238" s="141"/>
      <c r="H238" s="142"/>
      <c r="I238" s="143"/>
      <c r="J238" s="143"/>
      <c r="K238" s="144"/>
      <c r="L238" s="145"/>
      <c r="M238" s="146"/>
      <c r="N238" s="147"/>
      <c r="O238" s="136"/>
      <c r="P238" s="136"/>
      <c r="Q238" s="136"/>
      <c r="R238" s="136"/>
      <c r="S238" s="136"/>
      <c r="T238" s="137"/>
      <c r="U238" s="183"/>
      <c r="V238" s="183"/>
      <c r="W238" s="183"/>
      <c r="X238" s="183"/>
      <c r="Y238" s="183"/>
    </row>
    <row r="239" spans="1:25" s="2" customFormat="1" ht="16.5" customHeight="1" x14ac:dyDescent="0.2">
      <c r="A239" s="183"/>
      <c r="B239" s="126"/>
      <c r="C239" s="138"/>
      <c r="D239" s="138"/>
      <c r="E239" s="139"/>
      <c r="F239" s="129" t="s">
        <v>373</v>
      </c>
      <c r="G239" s="141"/>
      <c r="H239" s="142"/>
      <c r="I239" s="143"/>
      <c r="J239" s="143"/>
      <c r="K239" s="144"/>
      <c r="L239" s="145"/>
      <c r="M239" s="146"/>
      <c r="N239" s="147"/>
      <c r="O239" s="136"/>
      <c r="P239" s="136"/>
      <c r="Q239" s="136"/>
      <c r="R239" s="136"/>
      <c r="S239" s="136"/>
      <c r="T239" s="137"/>
      <c r="U239" s="183"/>
      <c r="V239" s="183"/>
      <c r="W239" s="183"/>
      <c r="X239" s="183"/>
      <c r="Y239" s="183"/>
    </row>
    <row r="240" spans="1:25" s="2" customFormat="1" ht="16.5" customHeight="1" x14ac:dyDescent="0.2">
      <c r="A240" s="183"/>
      <c r="B240" s="126"/>
      <c r="C240" s="138"/>
      <c r="D240" s="138"/>
      <c r="E240" s="139"/>
      <c r="F240" s="129" t="s">
        <v>330</v>
      </c>
      <c r="G240" s="141"/>
      <c r="H240" s="142"/>
      <c r="I240" s="143"/>
      <c r="J240" s="143"/>
      <c r="K240" s="144"/>
      <c r="L240" s="145"/>
      <c r="M240" s="146"/>
      <c r="N240" s="147"/>
      <c r="O240" s="136"/>
      <c r="P240" s="136"/>
      <c r="Q240" s="136"/>
      <c r="R240" s="136"/>
      <c r="S240" s="136"/>
      <c r="T240" s="137"/>
      <c r="U240" s="183"/>
      <c r="V240" s="183"/>
      <c r="W240" s="183"/>
      <c r="X240" s="183"/>
      <c r="Y240" s="183"/>
    </row>
    <row r="241" spans="1:25" s="2" customFormat="1" ht="16.5" customHeight="1" x14ac:dyDescent="0.2">
      <c r="A241" s="183"/>
      <c r="B241" s="126"/>
      <c r="C241" s="138"/>
      <c r="D241" s="138"/>
      <c r="E241" s="139"/>
      <c r="F241" s="129" t="s">
        <v>331</v>
      </c>
      <c r="G241" s="141"/>
      <c r="H241" s="142"/>
      <c r="I241" s="143"/>
      <c r="J241" s="143"/>
      <c r="K241" s="144"/>
      <c r="L241" s="145"/>
      <c r="M241" s="146"/>
      <c r="N241" s="147"/>
      <c r="O241" s="136"/>
      <c r="P241" s="136"/>
      <c r="Q241" s="136"/>
      <c r="R241" s="136"/>
      <c r="S241" s="136"/>
      <c r="T241" s="137"/>
      <c r="U241" s="183"/>
      <c r="V241" s="183"/>
      <c r="W241" s="183"/>
      <c r="X241" s="183"/>
      <c r="Y241" s="183"/>
    </row>
    <row r="242" spans="1:25" s="2" customFormat="1" ht="16.5" customHeight="1" x14ac:dyDescent="0.2">
      <c r="A242" s="183"/>
      <c r="B242" s="126"/>
      <c r="C242" s="138"/>
      <c r="D242" s="138"/>
      <c r="E242" s="139"/>
      <c r="F242" s="129" t="s">
        <v>332</v>
      </c>
      <c r="G242" s="141"/>
      <c r="H242" s="142"/>
      <c r="I242" s="143"/>
      <c r="J242" s="143"/>
      <c r="K242" s="144"/>
      <c r="L242" s="145"/>
      <c r="M242" s="146"/>
      <c r="N242" s="147"/>
      <c r="O242" s="136"/>
      <c r="P242" s="136"/>
      <c r="Q242" s="136"/>
      <c r="R242" s="136"/>
      <c r="S242" s="136"/>
      <c r="T242" s="137"/>
      <c r="U242" s="183"/>
      <c r="V242" s="183"/>
      <c r="W242" s="183"/>
      <c r="X242" s="183"/>
      <c r="Y242" s="183"/>
    </row>
    <row r="243" spans="1:25" s="2" customFormat="1" ht="16.5" customHeight="1" x14ac:dyDescent="0.2">
      <c r="A243" s="183"/>
      <c r="B243" s="126"/>
      <c r="C243" s="138"/>
      <c r="D243" s="138"/>
      <c r="E243" s="139"/>
      <c r="F243" s="129" t="s">
        <v>333</v>
      </c>
      <c r="G243" s="141"/>
      <c r="H243" s="142"/>
      <c r="I243" s="143"/>
      <c r="J243" s="143"/>
      <c r="K243" s="144"/>
      <c r="L243" s="145"/>
      <c r="M243" s="146"/>
      <c r="N243" s="147"/>
      <c r="O243" s="136"/>
      <c r="P243" s="136"/>
      <c r="Q243" s="136"/>
      <c r="R243" s="136"/>
      <c r="S243" s="136"/>
      <c r="T243" s="137"/>
      <c r="U243" s="183"/>
      <c r="V243" s="183"/>
      <c r="W243" s="183"/>
      <c r="X243" s="183"/>
      <c r="Y243" s="183"/>
    </row>
    <row r="244" spans="1:25" s="2" customFormat="1" ht="16.5" customHeight="1" x14ac:dyDescent="0.2">
      <c r="A244" s="183"/>
      <c r="B244" s="126"/>
      <c r="C244" s="138"/>
      <c r="D244" s="138"/>
      <c r="E244" s="139"/>
      <c r="F244" s="129" t="s">
        <v>352</v>
      </c>
      <c r="G244" s="141"/>
      <c r="H244" s="142"/>
      <c r="I244" s="143"/>
      <c r="J244" s="143"/>
      <c r="K244" s="144"/>
      <c r="L244" s="145"/>
      <c r="M244" s="146"/>
      <c r="N244" s="147"/>
      <c r="O244" s="136"/>
      <c r="P244" s="136"/>
      <c r="Q244" s="136"/>
      <c r="R244" s="136"/>
      <c r="S244" s="136"/>
      <c r="T244" s="137"/>
      <c r="U244" s="183"/>
      <c r="V244" s="183"/>
      <c r="W244" s="183"/>
      <c r="X244" s="183"/>
      <c r="Y244" s="183"/>
    </row>
    <row r="245" spans="1:25" s="2" customFormat="1" ht="16.5" customHeight="1" x14ac:dyDescent="0.2">
      <c r="A245" s="183"/>
      <c r="B245" s="126"/>
      <c r="C245" s="138"/>
      <c r="D245" s="138"/>
      <c r="E245" s="139"/>
      <c r="F245" s="129" t="s">
        <v>353</v>
      </c>
      <c r="G245" s="141"/>
      <c r="H245" s="142"/>
      <c r="I245" s="143"/>
      <c r="J245" s="143"/>
      <c r="K245" s="144"/>
      <c r="L245" s="145"/>
      <c r="M245" s="146"/>
      <c r="N245" s="147"/>
      <c r="O245" s="136"/>
      <c r="P245" s="136"/>
      <c r="Q245" s="136"/>
      <c r="R245" s="136"/>
      <c r="S245" s="136"/>
      <c r="T245" s="137"/>
      <c r="U245" s="183"/>
      <c r="V245" s="183"/>
      <c r="W245" s="183"/>
      <c r="X245" s="183"/>
      <c r="Y245" s="183"/>
    </row>
    <row r="246" spans="1:25" s="2" customFormat="1" ht="16.5" customHeight="1" x14ac:dyDescent="0.2">
      <c r="A246" s="183"/>
      <c r="B246" s="126"/>
      <c r="C246" s="138">
        <f>+C235+1</f>
        <v>64</v>
      </c>
      <c r="D246" s="138" t="s">
        <v>98</v>
      </c>
      <c r="E246" s="139"/>
      <c r="F246" s="139" t="s">
        <v>335</v>
      </c>
      <c r="G246" s="141" t="s">
        <v>118</v>
      </c>
      <c r="H246" s="142">
        <v>1</v>
      </c>
      <c r="I246" s="143"/>
      <c r="J246" s="143">
        <f>+H246*I246</f>
        <v>0</v>
      </c>
      <c r="K246" s="144"/>
      <c r="L246" s="145"/>
      <c r="M246" s="146"/>
      <c r="N246" s="147"/>
      <c r="O246" s="136"/>
      <c r="P246" s="136"/>
      <c r="Q246" s="136"/>
      <c r="R246" s="136"/>
      <c r="S246" s="136"/>
      <c r="T246" s="137"/>
      <c r="U246" s="183"/>
      <c r="V246" s="183"/>
      <c r="W246" s="183"/>
      <c r="X246" s="183"/>
      <c r="Y246" s="183"/>
    </row>
    <row r="247" spans="1:25" s="2" customFormat="1" ht="16.5" customHeight="1" x14ac:dyDescent="0.2">
      <c r="A247" s="183"/>
      <c r="B247" s="126"/>
      <c r="C247" s="138">
        <f t="shared" ref="C247" si="41">+C246+1</f>
        <v>65</v>
      </c>
      <c r="D247" s="138" t="s">
        <v>98</v>
      </c>
      <c r="E247" s="139"/>
      <c r="F247" s="139" t="s">
        <v>107</v>
      </c>
      <c r="G247" s="141" t="s">
        <v>97</v>
      </c>
      <c r="H247" s="142">
        <v>4</v>
      </c>
      <c r="I247" s="143"/>
      <c r="J247" s="143">
        <f t="shared" ref="J247:J248" si="42">ROUND(I247*H247,1)</f>
        <v>0</v>
      </c>
      <c r="K247" s="144"/>
      <c r="L247" s="145"/>
      <c r="M247" s="146"/>
      <c r="N247" s="147"/>
      <c r="O247" s="136"/>
      <c r="P247" s="136"/>
      <c r="Q247" s="136"/>
      <c r="R247" s="136"/>
      <c r="S247" s="136"/>
      <c r="T247" s="137"/>
      <c r="U247" s="183"/>
      <c r="V247" s="183"/>
      <c r="W247" s="183"/>
      <c r="X247" s="183"/>
      <c r="Y247" s="183"/>
    </row>
    <row r="248" spans="1:25" s="2" customFormat="1" ht="38.25" customHeight="1" x14ac:dyDescent="0.2">
      <c r="A248" s="183"/>
      <c r="B248" s="126"/>
      <c r="C248" s="127">
        <f>+C247+1</f>
        <v>66</v>
      </c>
      <c r="D248" s="127" t="s">
        <v>96</v>
      </c>
      <c r="E248" s="128"/>
      <c r="F248" s="129" t="s">
        <v>381</v>
      </c>
      <c r="G248" s="130" t="s">
        <v>118</v>
      </c>
      <c r="H248" s="131">
        <v>1</v>
      </c>
      <c r="I248" s="132"/>
      <c r="J248" s="132">
        <f t="shared" si="42"/>
        <v>0</v>
      </c>
      <c r="K248" s="133"/>
      <c r="L248" s="27"/>
      <c r="M248" s="134"/>
      <c r="N248" s="135"/>
      <c r="O248" s="136"/>
      <c r="P248" s="136"/>
      <c r="Q248" s="136"/>
      <c r="R248" s="136"/>
      <c r="S248" s="136"/>
      <c r="T248" s="137"/>
      <c r="U248" s="183"/>
      <c r="V248" s="183"/>
      <c r="W248" s="183"/>
      <c r="X248" s="183"/>
      <c r="Y248" s="183"/>
    </row>
    <row r="249" spans="1:25" s="2" customFormat="1" ht="16.5" customHeight="1" x14ac:dyDescent="0.2">
      <c r="A249" s="183"/>
      <c r="B249" s="126"/>
      <c r="C249" s="138"/>
      <c r="D249" s="138"/>
      <c r="E249" s="139"/>
      <c r="F249" s="129" t="s">
        <v>382</v>
      </c>
      <c r="G249" s="141"/>
      <c r="H249" s="142"/>
      <c r="I249" s="143"/>
      <c r="J249" s="143"/>
      <c r="K249" s="144"/>
      <c r="L249" s="145"/>
      <c r="M249" s="146"/>
      <c r="N249" s="147"/>
      <c r="O249" s="136"/>
      <c r="P249" s="136"/>
      <c r="Q249" s="136"/>
      <c r="R249" s="136"/>
      <c r="S249" s="136"/>
      <c r="T249" s="137"/>
      <c r="U249" s="183"/>
      <c r="V249" s="183"/>
      <c r="W249" s="183"/>
      <c r="X249" s="183"/>
      <c r="Y249" s="183"/>
    </row>
    <row r="250" spans="1:25" s="2" customFormat="1" ht="16.5" customHeight="1" x14ac:dyDescent="0.2">
      <c r="A250" s="183"/>
      <c r="B250" s="126"/>
      <c r="C250" s="138"/>
      <c r="D250" s="138"/>
      <c r="E250" s="139"/>
      <c r="F250" s="129" t="s">
        <v>371</v>
      </c>
      <c r="G250" s="141"/>
      <c r="H250" s="142"/>
      <c r="I250" s="143"/>
      <c r="J250" s="143"/>
      <c r="K250" s="144"/>
      <c r="L250" s="145"/>
      <c r="M250" s="146"/>
      <c r="N250" s="147"/>
      <c r="O250" s="136"/>
      <c r="P250" s="136"/>
      <c r="Q250" s="136"/>
      <c r="R250" s="136"/>
      <c r="S250" s="136"/>
      <c r="T250" s="137"/>
      <c r="U250" s="183"/>
      <c r="V250" s="183"/>
      <c r="W250" s="183"/>
      <c r="X250" s="183"/>
      <c r="Y250" s="183"/>
    </row>
    <row r="251" spans="1:25" s="2" customFormat="1" ht="16.5" customHeight="1" x14ac:dyDescent="0.2">
      <c r="A251" s="183"/>
      <c r="B251" s="126"/>
      <c r="C251" s="138"/>
      <c r="D251" s="138"/>
      <c r="E251" s="139"/>
      <c r="F251" s="129" t="s">
        <v>372</v>
      </c>
      <c r="G251" s="141"/>
      <c r="H251" s="142"/>
      <c r="I251" s="143"/>
      <c r="J251" s="143"/>
      <c r="K251" s="144"/>
      <c r="L251" s="145"/>
      <c r="M251" s="146"/>
      <c r="N251" s="147"/>
      <c r="O251" s="136"/>
      <c r="P251" s="136"/>
      <c r="Q251" s="136"/>
      <c r="R251" s="136"/>
      <c r="S251" s="136"/>
      <c r="T251" s="137"/>
      <c r="U251" s="183"/>
      <c r="V251" s="183"/>
      <c r="W251" s="183"/>
      <c r="X251" s="183"/>
      <c r="Y251" s="183"/>
    </row>
    <row r="252" spans="1:25" s="2" customFormat="1" ht="16.5" customHeight="1" x14ac:dyDescent="0.2">
      <c r="A252" s="183"/>
      <c r="B252" s="126"/>
      <c r="C252" s="138"/>
      <c r="D252" s="138"/>
      <c r="E252" s="139"/>
      <c r="F252" s="129" t="s">
        <v>373</v>
      </c>
      <c r="G252" s="141"/>
      <c r="H252" s="142"/>
      <c r="I252" s="143"/>
      <c r="J252" s="143"/>
      <c r="K252" s="144"/>
      <c r="L252" s="145"/>
      <c r="M252" s="146"/>
      <c r="N252" s="147"/>
      <c r="O252" s="136"/>
      <c r="P252" s="136"/>
      <c r="Q252" s="136"/>
      <c r="R252" s="136"/>
      <c r="S252" s="136"/>
      <c r="T252" s="137"/>
      <c r="U252" s="183"/>
      <c r="V252" s="183"/>
      <c r="W252" s="183"/>
      <c r="X252" s="183"/>
      <c r="Y252" s="183"/>
    </row>
    <row r="253" spans="1:25" s="2" customFormat="1" ht="16.5" customHeight="1" x14ac:dyDescent="0.2">
      <c r="A253" s="183"/>
      <c r="B253" s="126"/>
      <c r="C253" s="138"/>
      <c r="D253" s="138"/>
      <c r="E253" s="139"/>
      <c r="F253" s="129" t="s">
        <v>330</v>
      </c>
      <c r="G253" s="141"/>
      <c r="H253" s="142"/>
      <c r="I253" s="143"/>
      <c r="J253" s="143"/>
      <c r="K253" s="144"/>
      <c r="L253" s="145"/>
      <c r="M253" s="146"/>
      <c r="N253" s="147"/>
      <c r="O253" s="136"/>
      <c r="P253" s="136"/>
      <c r="Q253" s="136"/>
      <c r="R253" s="136"/>
      <c r="S253" s="136"/>
      <c r="T253" s="137"/>
      <c r="U253" s="183"/>
      <c r="V253" s="183"/>
      <c r="W253" s="183"/>
      <c r="X253" s="183"/>
      <c r="Y253" s="183"/>
    </row>
    <row r="254" spans="1:25" s="2" customFormat="1" ht="16.5" customHeight="1" x14ac:dyDescent="0.2">
      <c r="A254" s="183"/>
      <c r="B254" s="126"/>
      <c r="C254" s="138"/>
      <c r="D254" s="138"/>
      <c r="E254" s="139"/>
      <c r="F254" s="129" t="s">
        <v>331</v>
      </c>
      <c r="G254" s="141"/>
      <c r="H254" s="142"/>
      <c r="I254" s="143"/>
      <c r="J254" s="143"/>
      <c r="K254" s="144"/>
      <c r="L254" s="145"/>
      <c r="M254" s="146"/>
      <c r="N254" s="147"/>
      <c r="O254" s="136"/>
      <c r="P254" s="136"/>
      <c r="Q254" s="136"/>
      <c r="R254" s="136"/>
      <c r="S254" s="136"/>
      <c r="T254" s="137"/>
      <c r="U254" s="183"/>
      <c r="V254" s="183"/>
      <c r="W254" s="183"/>
      <c r="X254" s="183"/>
      <c r="Y254" s="183"/>
    </row>
    <row r="255" spans="1:25" s="2" customFormat="1" ht="16.5" customHeight="1" x14ac:dyDescent="0.2">
      <c r="A255" s="183"/>
      <c r="B255" s="126"/>
      <c r="C255" s="138"/>
      <c r="D255" s="138"/>
      <c r="E255" s="139"/>
      <c r="F255" s="129" t="s">
        <v>332</v>
      </c>
      <c r="G255" s="141"/>
      <c r="H255" s="142"/>
      <c r="I255" s="143"/>
      <c r="J255" s="143"/>
      <c r="K255" s="144"/>
      <c r="L255" s="145"/>
      <c r="M255" s="146"/>
      <c r="N255" s="147"/>
      <c r="O255" s="136"/>
      <c r="P255" s="136"/>
      <c r="Q255" s="136"/>
      <c r="R255" s="136"/>
      <c r="S255" s="136"/>
      <c r="T255" s="137"/>
      <c r="U255" s="183"/>
      <c r="V255" s="183"/>
      <c r="W255" s="183"/>
      <c r="X255" s="183"/>
      <c r="Y255" s="183"/>
    </row>
    <row r="256" spans="1:25" s="2" customFormat="1" ht="16.5" customHeight="1" x14ac:dyDescent="0.2">
      <c r="A256" s="183"/>
      <c r="B256" s="126"/>
      <c r="C256" s="138"/>
      <c r="D256" s="138"/>
      <c r="E256" s="139"/>
      <c r="F256" s="129" t="s">
        <v>333</v>
      </c>
      <c r="G256" s="141"/>
      <c r="H256" s="142"/>
      <c r="I256" s="143"/>
      <c r="J256" s="143"/>
      <c r="K256" s="144"/>
      <c r="L256" s="145"/>
      <c r="M256" s="146"/>
      <c r="N256" s="147"/>
      <c r="O256" s="136"/>
      <c r="P256" s="136"/>
      <c r="Q256" s="136"/>
      <c r="R256" s="136"/>
      <c r="S256" s="136"/>
      <c r="T256" s="137"/>
      <c r="U256" s="183"/>
      <c r="V256" s="183"/>
      <c r="W256" s="183"/>
      <c r="X256" s="183"/>
      <c r="Y256" s="183"/>
    </row>
    <row r="257" spans="1:25" s="2" customFormat="1" ht="16.5" customHeight="1" x14ac:dyDescent="0.2">
      <c r="A257" s="183"/>
      <c r="B257" s="126"/>
      <c r="C257" s="138"/>
      <c r="D257" s="138"/>
      <c r="E257" s="139"/>
      <c r="F257" s="129" t="s">
        <v>352</v>
      </c>
      <c r="G257" s="141"/>
      <c r="H257" s="142"/>
      <c r="I257" s="143"/>
      <c r="J257" s="143"/>
      <c r="K257" s="144"/>
      <c r="L257" s="145"/>
      <c r="M257" s="146"/>
      <c r="N257" s="147"/>
      <c r="O257" s="136"/>
      <c r="P257" s="136"/>
      <c r="Q257" s="136"/>
      <c r="R257" s="136"/>
      <c r="S257" s="136"/>
      <c r="T257" s="137"/>
      <c r="U257" s="183"/>
      <c r="V257" s="183"/>
      <c r="W257" s="183"/>
      <c r="X257" s="183"/>
      <c r="Y257" s="183"/>
    </row>
    <row r="258" spans="1:25" s="2" customFormat="1" ht="16.5" customHeight="1" x14ac:dyDescent="0.2">
      <c r="A258" s="183"/>
      <c r="B258" s="126"/>
      <c r="C258" s="138"/>
      <c r="D258" s="138"/>
      <c r="E258" s="139"/>
      <c r="F258" s="129" t="s">
        <v>353</v>
      </c>
      <c r="G258" s="141"/>
      <c r="H258" s="142"/>
      <c r="I258" s="143"/>
      <c r="J258" s="143"/>
      <c r="K258" s="144"/>
      <c r="L258" s="145"/>
      <c r="M258" s="146"/>
      <c r="N258" s="147"/>
      <c r="O258" s="136"/>
      <c r="P258" s="136"/>
      <c r="Q258" s="136"/>
      <c r="R258" s="136"/>
      <c r="S258" s="136"/>
      <c r="T258" s="137"/>
      <c r="U258" s="183"/>
      <c r="V258" s="183"/>
      <c r="W258" s="183"/>
      <c r="X258" s="183"/>
      <c r="Y258" s="183"/>
    </row>
    <row r="259" spans="1:25" s="2" customFormat="1" ht="16.5" customHeight="1" x14ac:dyDescent="0.2">
      <c r="A259" s="183"/>
      <c r="B259" s="126"/>
      <c r="C259" s="138">
        <f>+C248+1</f>
        <v>67</v>
      </c>
      <c r="D259" s="138" t="s">
        <v>98</v>
      </c>
      <c r="E259" s="139"/>
      <c r="F259" s="139" t="s">
        <v>335</v>
      </c>
      <c r="G259" s="141" t="s">
        <v>118</v>
      </c>
      <c r="H259" s="142">
        <v>1</v>
      </c>
      <c r="I259" s="143"/>
      <c r="J259" s="143">
        <f>+H259*I259</f>
        <v>0</v>
      </c>
      <c r="K259" s="144"/>
      <c r="L259" s="145"/>
      <c r="M259" s="146"/>
      <c r="N259" s="147"/>
      <c r="O259" s="136"/>
      <c r="P259" s="136"/>
      <c r="Q259" s="136"/>
      <c r="R259" s="136"/>
      <c r="S259" s="136"/>
      <c r="T259" s="137"/>
      <c r="U259" s="183"/>
      <c r="V259" s="183"/>
      <c r="W259" s="183"/>
      <c r="X259" s="183"/>
      <c r="Y259" s="183"/>
    </row>
    <row r="260" spans="1:25" s="2" customFormat="1" ht="16.5" customHeight="1" x14ac:dyDescent="0.2">
      <c r="A260" s="183"/>
      <c r="B260" s="126"/>
      <c r="C260" s="138">
        <f t="shared" ref="C260" si="43">+C259+1</f>
        <v>68</v>
      </c>
      <c r="D260" s="138" t="s">
        <v>98</v>
      </c>
      <c r="E260" s="139"/>
      <c r="F260" s="139" t="s">
        <v>107</v>
      </c>
      <c r="G260" s="141" t="s">
        <v>97</v>
      </c>
      <c r="H260" s="142">
        <v>4</v>
      </c>
      <c r="I260" s="143"/>
      <c r="J260" s="143">
        <f t="shared" ref="J260:J261" si="44">ROUND(I260*H260,1)</f>
        <v>0</v>
      </c>
      <c r="K260" s="144"/>
      <c r="L260" s="145"/>
      <c r="M260" s="146"/>
      <c r="N260" s="147"/>
      <c r="O260" s="136"/>
      <c r="P260" s="136"/>
      <c r="Q260" s="136"/>
      <c r="R260" s="136"/>
      <c r="S260" s="136"/>
      <c r="T260" s="137"/>
      <c r="U260" s="183"/>
      <c r="V260" s="183"/>
      <c r="W260" s="183"/>
      <c r="X260" s="183"/>
      <c r="Y260" s="183"/>
    </row>
    <row r="261" spans="1:25" s="2" customFormat="1" ht="38.25" customHeight="1" x14ac:dyDescent="0.2">
      <c r="A261" s="183"/>
      <c r="B261" s="126"/>
      <c r="C261" s="127">
        <f>+C260+1</f>
        <v>69</v>
      </c>
      <c r="D261" s="127" t="s">
        <v>96</v>
      </c>
      <c r="E261" s="128"/>
      <c r="F261" s="129" t="s">
        <v>383</v>
      </c>
      <c r="G261" s="130" t="s">
        <v>118</v>
      </c>
      <c r="H261" s="131">
        <v>1</v>
      </c>
      <c r="I261" s="132"/>
      <c r="J261" s="132">
        <f t="shared" si="44"/>
        <v>0</v>
      </c>
      <c r="K261" s="133"/>
      <c r="L261" s="27"/>
      <c r="M261" s="134"/>
      <c r="N261" s="135"/>
      <c r="O261" s="136"/>
      <c r="P261" s="136"/>
      <c r="Q261" s="136"/>
      <c r="R261" s="136"/>
      <c r="S261" s="136"/>
      <c r="T261" s="137"/>
      <c r="U261" s="183"/>
      <c r="V261" s="183"/>
      <c r="W261" s="183"/>
      <c r="X261" s="183"/>
      <c r="Y261" s="183"/>
    </row>
    <row r="262" spans="1:25" s="2" customFormat="1" ht="16.5" customHeight="1" x14ac:dyDescent="0.2">
      <c r="A262" s="183"/>
      <c r="B262" s="126"/>
      <c r="C262" s="138"/>
      <c r="D262" s="138"/>
      <c r="E262" s="139"/>
      <c r="F262" s="129" t="s">
        <v>384</v>
      </c>
      <c r="G262" s="141"/>
      <c r="H262" s="142"/>
      <c r="I262" s="143"/>
      <c r="J262" s="143"/>
      <c r="K262" s="144"/>
      <c r="L262" s="145"/>
      <c r="M262" s="146"/>
      <c r="N262" s="147"/>
      <c r="O262" s="136"/>
      <c r="P262" s="136"/>
      <c r="Q262" s="136"/>
      <c r="R262" s="136"/>
      <c r="S262" s="136"/>
      <c r="T262" s="137"/>
      <c r="U262" s="183"/>
      <c r="V262" s="183"/>
      <c r="W262" s="183"/>
      <c r="X262" s="183"/>
      <c r="Y262" s="183"/>
    </row>
    <row r="263" spans="1:25" s="2" customFormat="1" ht="16.5" customHeight="1" x14ac:dyDescent="0.2">
      <c r="A263" s="183"/>
      <c r="B263" s="126"/>
      <c r="C263" s="138"/>
      <c r="D263" s="138"/>
      <c r="E263" s="139"/>
      <c r="F263" s="129" t="s">
        <v>371</v>
      </c>
      <c r="G263" s="141"/>
      <c r="H263" s="142"/>
      <c r="I263" s="143"/>
      <c r="J263" s="143"/>
      <c r="K263" s="144"/>
      <c r="L263" s="145"/>
      <c r="M263" s="146"/>
      <c r="N263" s="147"/>
      <c r="O263" s="136"/>
      <c r="P263" s="136"/>
      <c r="Q263" s="136"/>
      <c r="R263" s="136"/>
      <c r="S263" s="136"/>
      <c r="T263" s="137"/>
      <c r="U263" s="183"/>
      <c r="V263" s="183"/>
      <c r="W263" s="183"/>
      <c r="X263" s="183"/>
      <c r="Y263" s="183"/>
    </row>
    <row r="264" spans="1:25" s="2" customFormat="1" ht="16.5" customHeight="1" x14ac:dyDescent="0.2">
      <c r="A264" s="183"/>
      <c r="B264" s="126"/>
      <c r="C264" s="138"/>
      <c r="D264" s="138"/>
      <c r="E264" s="139"/>
      <c r="F264" s="129" t="s">
        <v>372</v>
      </c>
      <c r="G264" s="141"/>
      <c r="H264" s="142"/>
      <c r="I264" s="143"/>
      <c r="J264" s="143"/>
      <c r="K264" s="144"/>
      <c r="L264" s="145"/>
      <c r="M264" s="146"/>
      <c r="N264" s="147"/>
      <c r="O264" s="136"/>
      <c r="P264" s="136"/>
      <c r="Q264" s="136"/>
      <c r="R264" s="136"/>
      <c r="S264" s="136"/>
      <c r="T264" s="137"/>
      <c r="U264" s="183"/>
      <c r="V264" s="183"/>
      <c r="W264" s="183"/>
      <c r="X264" s="183"/>
      <c r="Y264" s="183"/>
    </row>
    <row r="265" spans="1:25" s="2" customFormat="1" ht="16.5" customHeight="1" x14ac:dyDescent="0.2">
      <c r="A265" s="183"/>
      <c r="B265" s="126"/>
      <c r="C265" s="138"/>
      <c r="D265" s="138"/>
      <c r="E265" s="139"/>
      <c r="F265" s="129" t="s">
        <v>373</v>
      </c>
      <c r="G265" s="141"/>
      <c r="H265" s="142"/>
      <c r="I265" s="143"/>
      <c r="J265" s="143"/>
      <c r="K265" s="144"/>
      <c r="L265" s="145"/>
      <c r="M265" s="146"/>
      <c r="N265" s="147"/>
      <c r="O265" s="136"/>
      <c r="P265" s="136"/>
      <c r="Q265" s="136"/>
      <c r="R265" s="136"/>
      <c r="S265" s="136"/>
      <c r="T265" s="137"/>
      <c r="U265" s="183"/>
      <c r="V265" s="183"/>
      <c r="W265" s="183"/>
      <c r="X265" s="183"/>
      <c r="Y265" s="183"/>
    </row>
    <row r="266" spans="1:25" s="2" customFormat="1" ht="16.5" customHeight="1" x14ac:dyDescent="0.2">
      <c r="A266" s="183"/>
      <c r="B266" s="126"/>
      <c r="C266" s="138"/>
      <c r="D266" s="138"/>
      <c r="E266" s="139"/>
      <c r="F266" s="129" t="s">
        <v>330</v>
      </c>
      <c r="G266" s="141"/>
      <c r="H266" s="142"/>
      <c r="I266" s="143"/>
      <c r="J266" s="143"/>
      <c r="K266" s="144"/>
      <c r="L266" s="145"/>
      <c r="M266" s="146"/>
      <c r="N266" s="147"/>
      <c r="O266" s="136"/>
      <c r="P266" s="136"/>
      <c r="Q266" s="136"/>
      <c r="R266" s="136"/>
      <c r="S266" s="136"/>
      <c r="T266" s="137"/>
      <c r="U266" s="183"/>
      <c r="V266" s="183"/>
      <c r="W266" s="183"/>
      <c r="X266" s="183"/>
      <c r="Y266" s="183"/>
    </row>
    <row r="267" spans="1:25" s="2" customFormat="1" ht="16.5" customHeight="1" x14ac:dyDescent="0.2">
      <c r="A267" s="183"/>
      <c r="B267" s="126"/>
      <c r="C267" s="138"/>
      <c r="D267" s="138"/>
      <c r="E267" s="139"/>
      <c r="F267" s="129" t="s">
        <v>331</v>
      </c>
      <c r="G267" s="141"/>
      <c r="H267" s="142"/>
      <c r="I267" s="143"/>
      <c r="J267" s="143"/>
      <c r="K267" s="144"/>
      <c r="L267" s="145"/>
      <c r="M267" s="146"/>
      <c r="N267" s="147"/>
      <c r="O267" s="136"/>
      <c r="P267" s="136"/>
      <c r="Q267" s="136"/>
      <c r="R267" s="136"/>
      <c r="S267" s="136"/>
      <c r="T267" s="137"/>
      <c r="U267" s="183"/>
      <c r="V267" s="183"/>
      <c r="W267" s="183"/>
      <c r="X267" s="183"/>
      <c r="Y267" s="183"/>
    </row>
    <row r="268" spans="1:25" s="2" customFormat="1" ht="16.5" customHeight="1" x14ac:dyDescent="0.2">
      <c r="A268" s="183"/>
      <c r="B268" s="126"/>
      <c r="C268" s="138"/>
      <c r="D268" s="138"/>
      <c r="E268" s="139"/>
      <c r="F268" s="129" t="s">
        <v>332</v>
      </c>
      <c r="G268" s="141"/>
      <c r="H268" s="142"/>
      <c r="I268" s="143"/>
      <c r="J268" s="143"/>
      <c r="K268" s="144"/>
      <c r="L268" s="145"/>
      <c r="M268" s="146"/>
      <c r="N268" s="147"/>
      <c r="O268" s="136"/>
      <c r="P268" s="136"/>
      <c r="Q268" s="136"/>
      <c r="R268" s="136"/>
      <c r="S268" s="136"/>
      <c r="T268" s="137"/>
      <c r="U268" s="183"/>
      <c r="V268" s="183"/>
      <c r="W268" s="183"/>
      <c r="X268" s="183"/>
      <c r="Y268" s="183"/>
    </row>
    <row r="269" spans="1:25" s="2" customFormat="1" ht="16.5" customHeight="1" x14ac:dyDescent="0.2">
      <c r="A269" s="183"/>
      <c r="B269" s="126"/>
      <c r="C269" s="138"/>
      <c r="D269" s="138"/>
      <c r="E269" s="139"/>
      <c r="F269" s="129" t="s">
        <v>333</v>
      </c>
      <c r="G269" s="141"/>
      <c r="H269" s="142"/>
      <c r="I269" s="143"/>
      <c r="J269" s="143"/>
      <c r="K269" s="144"/>
      <c r="L269" s="145"/>
      <c r="M269" s="146"/>
      <c r="N269" s="147"/>
      <c r="O269" s="136"/>
      <c r="P269" s="136"/>
      <c r="Q269" s="136"/>
      <c r="R269" s="136"/>
      <c r="S269" s="136"/>
      <c r="T269" s="137"/>
      <c r="U269" s="183"/>
      <c r="V269" s="183"/>
      <c r="W269" s="183"/>
      <c r="X269" s="183"/>
      <c r="Y269" s="183"/>
    </row>
    <row r="270" spans="1:25" s="2" customFormat="1" ht="16.5" customHeight="1" x14ac:dyDescent="0.2">
      <c r="A270" s="183"/>
      <c r="B270" s="126"/>
      <c r="C270" s="138"/>
      <c r="D270" s="138"/>
      <c r="E270" s="139"/>
      <c r="F270" s="129" t="s">
        <v>352</v>
      </c>
      <c r="G270" s="141"/>
      <c r="H270" s="142"/>
      <c r="I270" s="143"/>
      <c r="J270" s="143"/>
      <c r="K270" s="144"/>
      <c r="L270" s="145"/>
      <c r="M270" s="146"/>
      <c r="N270" s="147"/>
      <c r="O270" s="136"/>
      <c r="P270" s="136"/>
      <c r="Q270" s="136"/>
      <c r="R270" s="136"/>
      <c r="S270" s="136"/>
      <c r="T270" s="137"/>
      <c r="U270" s="183"/>
      <c r="V270" s="183"/>
      <c r="W270" s="183"/>
      <c r="X270" s="183"/>
      <c r="Y270" s="183"/>
    </row>
    <row r="271" spans="1:25" s="2" customFormat="1" ht="16.5" customHeight="1" x14ac:dyDescent="0.2">
      <c r="A271" s="183"/>
      <c r="B271" s="126"/>
      <c r="C271" s="138"/>
      <c r="D271" s="138"/>
      <c r="E271" s="139"/>
      <c r="F271" s="129" t="s">
        <v>353</v>
      </c>
      <c r="G271" s="141"/>
      <c r="H271" s="142"/>
      <c r="I271" s="143"/>
      <c r="J271" s="143"/>
      <c r="K271" s="144"/>
      <c r="L271" s="145"/>
      <c r="M271" s="146"/>
      <c r="N271" s="147"/>
      <c r="O271" s="136"/>
      <c r="P271" s="136"/>
      <c r="Q271" s="136"/>
      <c r="R271" s="136"/>
      <c r="S271" s="136"/>
      <c r="T271" s="137"/>
      <c r="U271" s="183"/>
      <c r="V271" s="183"/>
      <c r="W271" s="183"/>
      <c r="X271" s="183"/>
      <c r="Y271" s="183"/>
    </row>
    <row r="272" spans="1:25" s="2" customFormat="1" ht="16.5" customHeight="1" x14ac:dyDescent="0.2">
      <c r="A272" s="183"/>
      <c r="B272" s="126"/>
      <c r="C272" s="138">
        <f>+C261+1</f>
        <v>70</v>
      </c>
      <c r="D272" s="138" t="s">
        <v>98</v>
      </c>
      <c r="E272" s="139"/>
      <c r="F272" s="139" t="s">
        <v>335</v>
      </c>
      <c r="G272" s="141" t="s">
        <v>118</v>
      </c>
      <c r="H272" s="142">
        <v>1</v>
      </c>
      <c r="I272" s="143"/>
      <c r="J272" s="143">
        <f>+H272*I272</f>
        <v>0</v>
      </c>
      <c r="K272" s="144"/>
      <c r="L272" s="145"/>
      <c r="M272" s="146"/>
      <c r="N272" s="147"/>
      <c r="O272" s="136"/>
      <c r="P272" s="136"/>
      <c r="Q272" s="136"/>
      <c r="R272" s="136"/>
      <c r="S272" s="136"/>
      <c r="T272" s="137"/>
      <c r="U272" s="183"/>
      <c r="V272" s="183"/>
      <c r="W272" s="183"/>
      <c r="X272" s="183"/>
      <c r="Y272" s="183"/>
    </row>
    <row r="273" spans="1:25" s="2" customFormat="1" ht="16.5" customHeight="1" x14ac:dyDescent="0.2">
      <c r="A273" s="183"/>
      <c r="B273" s="126"/>
      <c r="C273" s="138">
        <f t="shared" ref="C273" si="45">+C272+1</f>
        <v>71</v>
      </c>
      <c r="D273" s="138" t="s">
        <v>98</v>
      </c>
      <c r="E273" s="139"/>
      <c r="F273" s="139" t="s">
        <v>107</v>
      </c>
      <c r="G273" s="141" t="s">
        <v>97</v>
      </c>
      <c r="H273" s="142">
        <v>4</v>
      </c>
      <c r="I273" s="143"/>
      <c r="J273" s="143">
        <f t="shared" ref="J273:J274" si="46">ROUND(I273*H273,1)</f>
        <v>0</v>
      </c>
      <c r="K273" s="144"/>
      <c r="L273" s="145"/>
      <c r="M273" s="146"/>
      <c r="N273" s="147"/>
      <c r="O273" s="136"/>
      <c r="P273" s="136"/>
      <c r="Q273" s="136"/>
      <c r="R273" s="136"/>
      <c r="S273" s="136"/>
      <c r="T273" s="137"/>
      <c r="U273" s="183"/>
      <c r="V273" s="183"/>
      <c r="W273" s="183"/>
      <c r="X273" s="183"/>
      <c r="Y273" s="183"/>
    </row>
    <row r="274" spans="1:25" s="2" customFormat="1" ht="34.5" customHeight="1" x14ac:dyDescent="0.2">
      <c r="A274" s="183"/>
      <c r="B274" s="126"/>
      <c r="C274" s="127">
        <f>+C273+1</f>
        <v>72</v>
      </c>
      <c r="D274" s="127" t="s">
        <v>96</v>
      </c>
      <c r="E274" s="128"/>
      <c r="F274" s="129" t="s">
        <v>385</v>
      </c>
      <c r="G274" s="130" t="s">
        <v>118</v>
      </c>
      <c r="H274" s="131">
        <v>1</v>
      </c>
      <c r="I274" s="132"/>
      <c r="J274" s="132">
        <f t="shared" si="46"/>
        <v>0</v>
      </c>
      <c r="K274" s="144"/>
      <c r="L274" s="145"/>
      <c r="M274" s="146"/>
      <c r="N274" s="147"/>
      <c r="O274" s="136"/>
      <c r="P274" s="136"/>
      <c r="Q274" s="136"/>
      <c r="R274" s="136"/>
      <c r="S274" s="136"/>
      <c r="T274" s="137"/>
      <c r="U274" s="183"/>
      <c r="V274" s="183"/>
      <c r="W274" s="183"/>
      <c r="X274" s="183"/>
      <c r="Y274" s="183"/>
    </row>
    <row r="275" spans="1:25" s="2" customFormat="1" ht="16.5" customHeight="1" x14ac:dyDescent="0.2">
      <c r="A275" s="183"/>
      <c r="B275" s="126"/>
      <c r="C275" s="127"/>
      <c r="D275" s="127"/>
      <c r="E275" s="128"/>
      <c r="F275" s="129" t="s">
        <v>386</v>
      </c>
      <c r="G275" s="130"/>
      <c r="H275" s="131"/>
      <c r="I275" s="132"/>
      <c r="J275" s="132"/>
      <c r="K275" s="144"/>
      <c r="L275" s="145"/>
      <c r="M275" s="146"/>
      <c r="N275" s="147"/>
      <c r="O275" s="136"/>
      <c r="P275" s="136"/>
      <c r="Q275" s="136"/>
      <c r="R275" s="136"/>
      <c r="S275" s="136"/>
      <c r="T275" s="137"/>
      <c r="U275" s="183"/>
      <c r="V275" s="183"/>
      <c r="W275" s="183"/>
      <c r="X275" s="183"/>
      <c r="Y275" s="183"/>
    </row>
    <row r="276" spans="1:25" s="2" customFormat="1" ht="16.5" customHeight="1" x14ac:dyDescent="0.2">
      <c r="A276" s="183"/>
      <c r="B276" s="126"/>
      <c r="C276" s="138"/>
      <c r="D276" s="138"/>
      <c r="E276" s="139"/>
      <c r="F276" s="129" t="s">
        <v>371</v>
      </c>
      <c r="G276" s="141"/>
      <c r="H276" s="142"/>
      <c r="I276" s="143"/>
      <c r="J276" s="143"/>
      <c r="K276" s="144"/>
      <c r="L276" s="145"/>
      <c r="M276" s="146"/>
      <c r="N276" s="147"/>
      <c r="O276" s="136"/>
      <c r="P276" s="136"/>
      <c r="Q276" s="136"/>
      <c r="R276" s="136"/>
      <c r="S276" s="136"/>
      <c r="T276" s="137"/>
      <c r="U276" s="183"/>
      <c r="V276" s="183"/>
      <c r="W276" s="183"/>
      <c r="X276" s="183"/>
      <c r="Y276" s="183"/>
    </row>
    <row r="277" spans="1:25" s="2" customFormat="1" ht="16.5" customHeight="1" x14ac:dyDescent="0.2">
      <c r="A277" s="183"/>
      <c r="B277" s="126"/>
      <c r="C277" s="138"/>
      <c r="D277" s="138"/>
      <c r="E277" s="139"/>
      <c r="F277" s="129" t="s">
        <v>372</v>
      </c>
      <c r="G277" s="141"/>
      <c r="H277" s="142"/>
      <c r="I277" s="143"/>
      <c r="J277" s="143"/>
      <c r="K277" s="144"/>
      <c r="L277" s="145"/>
      <c r="M277" s="146"/>
      <c r="N277" s="147"/>
      <c r="O277" s="136"/>
      <c r="P277" s="136"/>
      <c r="Q277" s="136"/>
      <c r="R277" s="136"/>
      <c r="S277" s="136"/>
      <c r="T277" s="137"/>
      <c r="U277" s="183"/>
      <c r="V277" s="183"/>
      <c r="W277" s="183"/>
      <c r="X277" s="183"/>
      <c r="Y277" s="183"/>
    </row>
    <row r="278" spans="1:25" s="2" customFormat="1" ht="16.5" customHeight="1" x14ac:dyDescent="0.2">
      <c r="A278" s="183"/>
      <c r="B278" s="126"/>
      <c r="C278" s="138"/>
      <c r="D278" s="138"/>
      <c r="E278" s="139"/>
      <c r="F278" s="129" t="s">
        <v>373</v>
      </c>
      <c r="G278" s="141"/>
      <c r="H278" s="142"/>
      <c r="I278" s="143"/>
      <c r="J278" s="143"/>
      <c r="K278" s="144"/>
      <c r="L278" s="145"/>
      <c r="M278" s="146"/>
      <c r="N278" s="147"/>
      <c r="O278" s="136"/>
      <c r="P278" s="136"/>
      <c r="Q278" s="136"/>
      <c r="R278" s="136"/>
      <c r="S278" s="136"/>
      <c r="T278" s="137"/>
      <c r="U278" s="183"/>
      <c r="V278" s="183"/>
      <c r="W278" s="183"/>
      <c r="X278" s="183"/>
      <c r="Y278" s="183"/>
    </row>
    <row r="279" spans="1:25" s="2" customFormat="1" ht="16.5" customHeight="1" x14ac:dyDescent="0.2">
      <c r="A279" s="183"/>
      <c r="B279" s="126"/>
      <c r="C279" s="138"/>
      <c r="D279" s="138"/>
      <c r="E279" s="139"/>
      <c r="F279" s="129" t="s">
        <v>330</v>
      </c>
      <c r="G279" s="141"/>
      <c r="H279" s="142"/>
      <c r="I279" s="143"/>
      <c r="J279" s="143"/>
      <c r="K279" s="144"/>
      <c r="L279" s="145"/>
      <c r="M279" s="146"/>
      <c r="N279" s="147"/>
      <c r="O279" s="136"/>
      <c r="P279" s="136"/>
      <c r="Q279" s="136"/>
      <c r="R279" s="136"/>
      <c r="S279" s="136"/>
      <c r="T279" s="137"/>
      <c r="U279" s="183"/>
      <c r="V279" s="183"/>
      <c r="W279" s="183"/>
      <c r="X279" s="183"/>
      <c r="Y279" s="183"/>
    </row>
    <row r="280" spans="1:25" s="2" customFormat="1" ht="16.5" customHeight="1" x14ac:dyDescent="0.2">
      <c r="A280" s="183"/>
      <c r="B280" s="126"/>
      <c r="C280" s="138"/>
      <c r="D280" s="138"/>
      <c r="E280" s="139"/>
      <c r="F280" s="129" t="s">
        <v>331</v>
      </c>
      <c r="G280" s="141"/>
      <c r="H280" s="142"/>
      <c r="I280" s="143"/>
      <c r="J280" s="143"/>
      <c r="K280" s="144"/>
      <c r="L280" s="145"/>
      <c r="M280" s="146"/>
      <c r="N280" s="147"/>
      <c r="O280" s="136"/>
      <c r="P280" s="136"/>
      <c r="Q280" s="136"/>
      <c r="R280" s="136"/>
      <c r="S280" s="136"/>
      <c r="T280" s="137"/>
      <c r="U280" s="183"/>
      <c r="V280" s="183"/>
      <c r="W280" s="183"/>
      <c r="X280" s="183"/>
      <c r="Y280" s="183"/>
    </row>
    <row r="281" spans="1:25" s="2" customFormat="1" ht="16.5" customHeight="1" x14ac:dyDescent="0.2">
      <c r="A281" s="183"/>
      <c r="B281" s="126"/>
      <c r="C281" s="138"/>
      <c r="D281" s="138"/>
      <c r="E281" s="139"/>
      <c r="F281" s="129" t="s">
        <v>332</v>
      </c>
      <c r="G281" s="141"/>
      <c r="H281" s="142"/>
      <c r="I281" s="143"/>
      <c r="J281" s="143"/>
      <c r="K281" s="144"/>
      <c r="L281" s="145"/>
      <c r="M281" s="146"/>
      <c r="N281" s="147"/>
      <c r="O281" s="136"/>
      <c r="P281" s="136"/>
      <c r="Q281" s="136"/>
      <c r="R281" s="136"/>
      <c r="S281" s="136"/>
      <c r="T281" s="137"/>
      <c r="U281" s="183"/>
      <c r="V281" s="183"/>
      <c r="W281" s="183"/>
      <c r="X281" s="183"/>
      <c r="Y281" s="183"/>
    </row>
    <row r="282" spans="1:25" s="2" customFormat="1" ht="16.5" customHeight="1" x14ac:dyDescent="0.2">
      <c r="A282" s="183"/>
      <c r="B282" s="126"/>
      <c r="C282" s="138"/>
      <c r="D282" s="138"/>
      <c r="E282" s="139"/>
      <c r="F282" s="129" t="s">
        <v>333</v>
      </c>
      <c r="G282" s="141"/>
      <c r="H282" s="142"/>
      <c r="I282" s="143"/>
      <c r="J282" s="143"/>
      <c r="K282" s="144"/>
      <c r="L282" s="145"/>
      <c r="M282" s="146"/>
      <c r="N282" s="147"/>
      <c r="O282" s="136"/>
      <c r="P282" s="136"/>
      <c r="Q282" s="136"/>
      <c r="R282" s="136"/>
      <c r="S282" s="136"/>
      <c r="T282" s="137"/>
      <c r="U282" s="183"/>
      <c r="V282" s="183"/>
      <c r="W282" s="183"/>
      <c r="X282" s="183"/>
      <c r="Y282" s="183"/>
    </row>
    <row r="283" spans="1:25" s="2" customFormat="1" ht="16.5" customHeight="1" x14ac:dyDescent="0.2">
      <c r="A283" s="183"/>
      <c r="B283" s="126"/>
      <c r="C283" s="138"/>
      <c r="D283" s="138"/>
      <c r="E283" s="139"/>
      <c r="F283" s="129" t="s">
        <v>352</v>
      </c>
      <c r="G283" s="141"/>
      <c r="H283" s="142"/>
      <c r="I283" s="143"/>
      <c r="J283" s="143"/>
      <c r="K283" s="144"/>
      <c r="L283" s="145"/>
      <c r="M283" s="146"/>
      <c r="N283" s="147"/>
      <c r="O283" s="136"/>
      <c r="P283" s="136"/>
      <c r="Q283" s="136"/>
      <c r="R283" s="136"/>
      <c r="S283" s="136"/>
      <c r="T283" s="137"/>
      <c r="U283" s="183"/>
      <c r="V283" s="183"/>
      <c r="W283" s="183"/>
      <c r="X283" s="183"/>
      <c r="Y283" s="183"/>
    </row>
    <row r="284" spans="1:25" s="2" customFormat="1" ht="16.5" customHeight="1" x14ac:dyDescent="0.2">
      <c r="A284" s="183"/>
      <c r="B284" s="126"/>
      <c r="C284" s="138"/>
      <c r="D284" s="138"/>
      <c r="E284" s="139"/>
      <c r="F284" s="129" t="s">
        <v>353</v>
      </c>
      <c r="G284" s="141"/>
      <c r="H284" s="142"/>
      <c r="I284" s="143"/>
      <c r="J284" s="143"/>
      <c r="K284" s="144"/>
      <c r="L284" s="145"/>
      <c r="M284" s="146"/>
      <c r="N284" s="147"/>
      <c r="O284" s="136"/>
      <c r="P284" s="136"/>
      <c r="Q284" s="136"/>
      <c r="R284" s="136"/>
      <c r="S284" s="136"/>
      <c r="T284" s="137"/>
      <c r="U284" s="183"/>
      <c r="V284" s="183"/>
      <c r="W284" s="183"/>
      <c r="X284" s="183"/>
      <c r="Y284" s="183"/>
    </row>
    <row r="285" spans="1:25" s="2" customFormat="1" ht="16.5" customHeight="1" x14ac:dyDescent="0.2">
      <c r="A285" s="183"/>
      <c r="B285" s="126"/>
      <c r="C285" s="138">
        <f>+C274+1</f>
        <v>73</v>
      </c>
      <c r="D285" s="138" t="s">
        <v>98</v>
      </c>
      <c r="E285" s="139"/>
      <c r="F285" s="139" t="s">
        <v>335</v>
      </c>
      <c r="G285" s="141" t="s">
        <v>118</v>
      </c>
      <c r="H285" s="142">
        <v>1</v>
      </c>
      <c r="I285" s="143"/>
      <c r="J285" s="143">
        <f>+H285*I285</f>
        <v>0</v>
      </c>
      <c r="K285" s="144"/>
      <c r="L285" s="145"/>
      <c r="M285" s="146"/>
      <c r="N285" s="147"/>
      <c r="O285" s="136"/>
      <c r="P285" s="136"/>
      <c r="Q285" s="136"/>
      <c r="R285" s="136"/>
      <c r="S285" s="136"/>
      <c r="T285" s="137"/>
      <c r="U285" s="183"/>
      <c r="V285" s="183"/>
      <c r="W285" s="183"/>
      <c r="X285" s="183"/>
      <c r="Y285" s="183"/>
    </row>
    <row r="286" spans="1:25" s="2" customFormat="1" ht="16.5" customHeight="1" x14ac:dyDescent="0.2">
      <c r="A286" s="183"/>
      <c r="B286" s="126"/>
      <c r="C286" s="138">
        <f t="shared" ref="C286" si="47">+C285+1</f>
        <v>74</v>
      </c>
      <c r="D286" s="138" t="s">
        <v>98</v>
      </c>
      <c r="E286" s="139"/>
      <c r="F286" s="139" t="s">
        <v>107</v>
      </c>
      <c r="G286" s="141" t="s">
        <v>97</v>
      </c>
      <c r="H286" s="142">
        <v>4</v>
      </c>
      <c r="I286" s="143"/>
      <c r="J286" s="143">
        <f t="shared" ref="J286:J287" si="48">ROUND(I286*H286,1)</f>
        <v>0</v>
      </c>
      <c r="K286" s="144"/>
      <c r="L286" s="145"/>
      <c r="M286" s="146"/>
      <c r="N286" s="147"/>
      <c r="O286" s="136"/>
      <c r="P286" s="136"/>
      <c r="Q286" s="136"/>
      <c r="R286" s="136"/>
      <c r="S286" s="136"/>
      <c r="T286" s="137"/>
      <c r="U286" s="183"/>
      <c r="V286" s="183"/>
      <c r="W286" s="183"/>
      <c r="X286" s="183"/>
      <c r="Y286" s="183"/>
    </row>
    <row r="287" spans="1:25" s="2" customFormat="1" ht="33" customHeight="1" x14ac:dyDescent="0.2">
      <c r="A287" s="183"/>
      <c r="B287" s="126"/>
      <c r="C287" s="127">
        <f>+C286+1</f>
        <v>75</v>
      </c>
      <c r="D287" s="127" t="s">
        <v>96</v>
      </c>
      <c r="E287" s="139"/>
      <c r="F287" s="129" t="s">
        <v>387</v>
      </c>
      <c r="G287" s="130" t="s">
        <v>118</v>
      </c>
      <c r="H287" s="131">
        <v>1</v>
      </c>
      <c r="I287" s="132"/>
      <c r="J287" s="132">
        <f t="shared" si="48"/>
        <v>0</v>
      </c>
      <c r="K287" s="144"/>
      <c r="L287" s="145"/>
      <c r="M287" s="146"/>
      <c r="N287" s="147"/>
      <c r="O287" s="136"/>
      <c r="P287" s="136"/>
      <c r="Q287" s="136"/>
      <c r="R287" s="136"/>
      <c r="S287" s="136"/>
      <c r="T287" s="137"/>
      <c r="U287" s="183"/>
      <c r="V287" s="183"/>
      <c r="W287" s="183"/>
      <c r="X287" s="183"/>
      <c r="Y287" s="183"/>
    </row>
    <row r="288" spans="1:25" s="2" customFormat="1" ht="16.5" customHeight="1" x14ac:dyDescent="0.2">
      <c r="A288" s="183"/>
      <c r="B288" s="126"/>
      <c r="C288" s="138"/>
      <c r="D288" s="138"/>
      <c r="E288" s="139"/>
      <c r="F288" s="129" t="s">
        <v>388</v>
      </c>
      <c r="G288" s="141"/>
      <c r="H288" s="142"/>
      <c r="I288" s="143"/>
      <c r="J288" s="143"/>
      <c r="K288" s="144"/>
      <c r="L288" s="145"/>
      <c r="M288" s="146"/>
      <c r="N288" s="147"/>
      <c r="O288" s="136"/>
      <c r="P288" s="136"/>
      <c r="Q288" s="136"/>
      <c r="R288" s="136"/>
      <c r="S288" s="136"/>
      <c r="T288" s="137"/>
      <c r="U288" s="183"/>
      <c r="V288" s="183"/>
      <c r="W288" s="183"/>
      <c r="X288" s="183"/>
      <c r="Y288" s="183"/>
    </row>
    <row r="289" spans="1:25" s="2" customFormat="1" ht="16.5" customHeight="1" x14ac:dyDescent="0.2">
      <c r="A289" s="183"/>
      <c r="B289" s="126"/>
      <c r="C289" s="138"/>
      <c r="D289" s="138"/>
      <c r="E289" s="139"/>
      <c r="F289" s="129" t="s">
        <v>371</v>
      </c>
      <c r="G289" s="141"/>
      <c r="H289" s="142"/>
      <c r="I289" s="143"/>
      <c r="J289" s="143"/>
      <c r="K289" s="144"/>
      <c r="L289" s="145"/>
      <c r="M289" s="146"/>
      <c r="N289" s="147"/>
      <c r="O289" s="136"/>
      <c r="P289" s="136"/>
      <c r="Q289" s="136"/>
      <c r="R289" s="136"/>
      <c r="S289" s="136"/>
      <c r="T289" s="137"/>
      <c r="U289" s="183"/>
      <c r="V289" s="183"/>
      <c r="W289" s="183"/>
      <c r="X289" s="183"/>
      <c r="Y289" s="183"/>
    </row>
    <row r="290" spans="1:25" s="2" customFormat="1" ht="16.5" customHeight="1" x14ac:dyDescent="0.2">
      <c r="A290" s="183"/>
      <c r="B290" s="126"/>
      <c r="C290" s="138"/>
      <c r="D290" s="138"/>
      <c r="E290" s="139"/>
      <c r="F290" s="129" t="s">
        <v>372</v>
      </c>
      <c r="G290" s="141"/>
      <c r="H290" s="142"/>
      <c r="I290" s="143"/>
      <c r="J290" s="143"/>
      <c r="K290" s="144"/>
      <c r="L290" s="145"/>
      <c r="M290" s="146"/>
      <c r="N290" s="147"/>
      <c r="O290" s="136"/>
      <c r="P290" s="136"/>
      <c r="Q290" s="136"/>
      <c r="R290" s="136"/>
      <c r="S290" s="136"/>
      <c r="T290" s="137"/>
      <c r="U290" s="183"/>
      <c r="V290" s="183"/>
      <c r="W290" s="183"/>
      <c r="X290" s="183"/>
      <c r="Y290" s="183"/>
    </row>
    <row r="291" spans="1:25" s="2" customFormat="1" ht="16.5" customHeight="1" x14ac:dyDescent="0.2">
      <c r="A291" s="183"/>
      <c r="B291" s="126"/>
      <c r="C291" s="138"/>
      <c r="D291" s="138"/>
      <c r="E291" s="139"/>
      <c r="F291" s="129" t="s">
        <v>373</v>
      </c>
      <c r="G291" s="141"/>
      <c r="H291" s="142"/>
      <c r="I291" s="143"/>
      <c r="J291" s="143"/>
      <c r="K291" s="144"/>
      <c r="L291" s="145"/>
      <c r="M291" s="146"/>
      <c r="N291" s="147"/>
      <c r="O291" s="136"/>
      <c r="P291" s="136"/>
      <c r="Q291" s="136"/>
      <c r="R291" s="136"/>
      <c r="S291" s="136"/>
      <c r="T291" s="137"/>
      <c r="U291" s="183"/>
      <c r="V291" s="183"/>
      <c r="W291" s="183"/>
      <c r="X291" s="183"/>
      <c r="Y291" s="183"/>
    </row>
    <row r="292" spans="1:25" s="2" customFormat="1" ht="16.5" customHeight="1" x14ac:dyDescent="0.2">
      <c r="A292" s="183"/>
      <c r="B292" s="126"/>
      <c r="C292" s="138"/>
      <c r="D292" s="138"/>
      <c r="E292" s="139"/>
      <c r="F292" s="129" t="s">
        <v>330</v>
      </c>
      <c r="G292" s="141"/>
      <c r="H292" s="142"/>
      <c r="I292" s="143"/>
      <c r="J292" s="143"/>
      <c r="K292" s="144"/>
      <c r="L292" s="145"/>
      <c r="M292" s="146"/>
      <c r="N292" s="147"/>
      <c r="O292" s="136"/>
      <c r="P292" s="136"/>
      <c r="Q292" s="136"/>
      <c r="R292" s="136"/>
      <c r="S292" s="136"/>
      <c r="T292" s="137"/>
      <c r="U292" s="183"/>
      <c r="V292" s="183"/>
      <c r="W292" s="183"/>
      <c r="X292" s="183"/>
      <c r="Y292" s="183"/>
    </row>
    <row r="293" spans="1:25" s="2" customFormat="1" ht="16.5" customHeight="1" x14ac:dyDescent="0.2">
      <c r="A293" s="183"/>
      <c r="B293" s="126"/>
      <c r="C293" s="138"/>
      <c r="D293" s="138"/>
      <c r="E293" s="139"/>
      <c r="F293" s="129" t="s">
        <v>331</v>
      </c>
      <c r="G293" s="141"/>
      <c r="H293" s="142"/>
      <c r="I293" s="143"/>
      <c r="J293" s="143"/>
      <c r="K293" s="144"/>
      <c r="L293" s="145"/>
      <c r="M293" s="146"/>
      <c r="N293" s="147"/>
      <c r="O293" s="136"/>
      <c r="P293" s="136"/>
      <c r="Q293" s="136"/>
      <c r="R293" s="136"/>
      <c r="S293" s="136"/>
      <c r="T293" s="137"/>
      <c r="U293" s="183"/>
      <c r="V293" s="183"/>
      <c r="W293" s="183"/>
      <c r="X293" s="183"/>
      <c r="Y293" s="183"/>
    </row>
    <row r="294" spans="1:25" s="2" customFormat="1" ht="16.5" customHeight="1" x14ac:dyDescent="0.2">
      <c r="A294" s="183"/>
      <c r="B294" s="126"/>
      <c r="C294" s="138"/>
      <c r="D294" s="138"/>
      <c r="E294" s="139"/>
      <c r="F294" s="129" t="s">
        <v>332</v>
      </c>
      <c r="G294" s="141"/>
      <c r="H294" s="142"/>
      <c r="I294" s="143"/>
      <c r="J294" s="143"/>
      <c r="K294" s="144"/>
      <c r="L294" s="145"/>
      <c r="M294" s="146"/>
      <c r="N294" s="147"/>
      <c r="O294" s="136"/>
      <c r="P294" s="136"/>
      <c r="Q294" s="136"/>
      <c r="R294" s="136"/>
      <c r="S294" s="136"/>
      <c r="T294" s="137"/>
      <c r="U294" s="183"/>
      <c r="V294" s="183"/>
      <c r="W294" s="183"/>
      <c r="X294" s="183"/>
      <c r="Y294" s="183"/>
    </row>
    <row r="295" spans="1:25" s="2" customFormat="1" ht="16.5" customHeight="1" x14ac:dyDescent="0.2">
      <c r="A295" s="183"/>
      <c r="B295" s="126"/>
      <c r="C295" s="138"/>
      <c r="D295" s="138"/>
      <c r="E295" s="139"/>
      <c r="F295" s="129" t="s">
        <v>333</v>
      </c>
      <c r="G295" s="141"/>
      <c r="H295" s="142"/>
      <c r="I295" s="143"/>
      <c r="J295" s="143"/>
      <c r="K295" s="144"/>
      <c r="L295" s="145"/>
      <c r="M295" s="146"/>
      <c r="N295" s="147"/>
      <c r="O295" s="136"/>
      <c r="P295" s="136"/>
      <c r="Q295" s="136"/>
      <c r="R295" s="136"/>
      <c r="S295" s="136"/>
      <c r="T295" s="137"/>
      <c r="U295" s="183"/>
      <c r="V295" s="183"/>
      <c r="W295" s="183"/>
      <c r="X295" s="183"/>
      <c r="Y295" s="183"/>
    </row>
    <row r="296" spans="1:25" s="2" customFormat="1" ht="16.5" customHeight="1" x14ac:dyDescent="0.2">
      <c r="A296" s="183"/>
      <c r="B296" s="126"/>
      <c r="C296" s="138"/>
      <c r="D296" s="138"/>
      <c r="E296" s="139"/>
      <c r="F296" s="129" t="s">
        <v>352</v>
      </c>
      <c r="G296" s="141"/>
      <c r="H296" s="142"/>
      <c r="I296" s="143"/>
      <c r="J296" s="143"/>
      <c r="K296" s="144"/>
      <c r="L296" s="145"/>
      <c r="M296" s="146"/>
      <c r="N296" s="147"/>
      <c r="O296" s="136"/>
      <c r="P296" s="136"/>
      <c r="Q296" s="136"/>
      <c r="R296" s="136"/>
      <c r="S296" s="136"/>
      <c r="T296" s="137"/>
      <c r="U296" s="183"/>
      <c r="V296" s="183"/>
      <c r="W296" s="183"/>
      <c r="X296" s="183"/>
      <c r="Y296" s="183"/>
    </row>
    <row r="297" spans="1:25" s="2" customFormat="1" ht="16.5" customHeight="1" x14ac:dyDescent="0.2">
      <c r="A297" s="183"/>
      <c r="B297" s="126"/>
      <c r="C297" s="138"/>
      <c r="D297" s="138"/>
      <c r="E297" s="139"/>
      <c r="F297" s="129" t="s">
        <v>353</v>
      </c>
      <c r="G297" s="141"/>
      <c r="H297" s="142"/>
      <c r="I297" s="143"/>
      <c r="J297" s="143"/>
      <c r="K297" s="144"/>
      <c r="L297" s="145"/>
      <c r="M297" s="146"/>
      <c r="N297" s="147"/>
      <c r="O297" s="136"/>
      <c r="P297" s="136"/>
      <c r="Q297" s="136"/>
      <c r="R297" s="136"/>
      <c r="S297" s="136"/>
      <c r="T297" s="137"/>
      <c r="U297" s="183"/>
      <c r="V297" s="183"/>
      <c r="W297" s="183"/>
      <c r="X297" s="183"/>
      <c r="Y297" s="183"/>
    </row>
    <row r="298" spans="1:25" s="2" customFormat="1" ht="16.5" customHeight="1" x14ac:dyDescent="0.2">
      <c r="A298" s="183"/>
      <c r="B298" s="126"/>
      <c r="C298" s="138">
        <f>+C287+1</f>
        <v>76</v>
      </c>
      <c r="D298" s="138" t="s">
        <v>98</v>
      </c>
      <c r="E298" s="139"/>
      <c r="F298" s="139" t="s">
        <v>335</v>
      </c>
      <c r="G298" s="141" t="s">
        <v>118</v>
      </c>
      <c r="H298" s="142">
        <v>1</v>
      </c>
      <c r="I298" s="143"/>
      <c r="J298" s="143">
        <f>+H298*I298</f>
        <v>0</v>
      </c>
      <c r="K298" s="144"/>
      <c r="L298" s="145"/>
      <c r="M298" s="146"/>
      <c r="N298" s="147"/>
      <c r="O298" s="136"/>
      <c r="P298" s="136"/>
      <c r="Q298" s="136"/>
      <c r="R298" s="136"/>
      <c r="S298" s="136"/>
      <c r="T298" s="137"/>
      <c r="U298" s="183"/>
      <c r="V298" s="183"/>
      <c r="W298" s="183"/>
      <c r="X298" s="183"/>
      <c r="Y298" s="183"/>
    </row>
    <row r="299" spans="1:25" s="2" customFormat="1" ht="16.5" customHeight="1" x14ac:dyDescent="0.2">
      <c r="A299" s="183"/>
      <c r="B299" s="126"/>
      <c r="C299" s="138">
        <f t="shared" ref="C299" si="49">+C298+1</f>
        <v>77</v>
      </c>
      <c r="D299" s="138" t="s">
        <v>98</v>
      </c>
      <c r="E299" s="139"/>
      <c r="F299" s="139" t="s">
        <v>107</v>
      </c>
      <c r="G299" s="141" t="s">
        <v>97</v>
      </c>
      <c r="H299" s="142">
        <v>4</v>
      </c>
      <c r="I299" s="143"/>
      <c r="J299" s="143">
        <f t="shared" ref="J299:J300" si="50">ROUND(I299*H299,1)</f>
        <v>0</v>
      </c>
      <c r="K299" s="144"/>
      <c r="L299" s="145"/>
      <c r="M299" s="146"/>
      <c r="N299" s="147"/>
      <c r="O299" s="136"/>
      <c r="P299" s="136"/>
      <c r="Q299" s="136"/>
      <c r="R299" s="136"/>
      <c r="S299" s="136"/>
      <c r="T299" s="137"/>
      <c r="U299" s="183"/>
      <c r="V299" s="183"/>
      <c r="W299" s="183"/>
      <c r="X299" s="183"/>
      <c r="Y299" s="183"/>
    </row>
    <row r="300" spans="1:25" s="2" customFormat="1" ht="32.25" customHeight="1" x14ac:dyDescent="0.2">
      <c r="A300" s="183"/>
      <c r="B300" s="126"/>
      <c r="C300" s="127">
        <f>+C299+1</f>
        <v>78</v>
      </c>
      <c r="D300" s="127" t="s">
        <v>96</v>
      </c>
      <c r="E300" s="139"/>
      <c r="F300" s="129" t="s">
        <v>389</v>
      </c>
      <c r="G300" s="130" t="s">
        <v>118</v>
      </c>
      <c r="H300" s="131">
        <v>1</v>
      </c>
      <c r="I300" s="132"/>
      <c r="J300" s="132">
        <f t="shared" si="50"/>
        <v>0</v>
      </c>
      <c r="K300" s="144"/>
      <c r="L300" s="145"/>
      <c r="M300" s="146"/>
      <c r="N300" s="147"/>
      <c r="O300" s="136"/>
      <c r="P300" s="136"/>
      <c r="Q300" s="136"/>
      <c r="R300" s="136"/>
      <c r="S300" s="136"/>
      <c r="T300" s="137"/>
      <c r="U300" s="183"/>
      <c r="V300" s="183"/>
      <c r="W300" s="183"/>
      <c r="X300" s="183"/>
      <c r="Y300" s="183"/>
    </row>
    <row r="301" spans="1:25" s="2" customFormat="1" ht="16.5" customHeight="1" x14ac:dyDescent="0.2">
      <c r="A301" s="183"/>
      <c r="B301" s="126"/>
      <c r="C301" s="138"/>
      <c r="D301" s="138"/>
      <c r="E301" s="139"/>
      <c r="F301" s="129" t="s">
        <v>390</v>
      </c>
      <c r="G301" s="141"/>
      <c r="H301" s="142"/>
      <c r="I301" s="143"/>
      <c r="J301" s="143"/>
      <c r="K301" s="144"/>
      <c r="L301" s="145"/>
      <c r="M301" s="146"/>
      <c r="N301" s="147"/>
      <c r="O301" s="136"/>
      <c r="P301" s="136"/>
      <c r="Q301" s="136"/>
      <c r="R301" s="136"/>
      <c r="S301" s="136"/>
      <c r="T301" s="137"/>
      <c r="U301" s="183"/>
      <c r="V301" s="183"/>
      <c r="W301" s="183"/>
      <c r="X301" s="183"/>
      <c r="Y301" s="183"/>
    </row>
    <row r="302" spans="1:25" s="2" customFormat="1" ht="16.5" customHeight="1" x14ac:dyDescent="0.2">
      <c r="A302" s="183"/>
      <c r="B302" s="126"/>
      <c r="C302" s="138"/>
      <c r="D302" s="138"/>
      <c r="E302" s="139"/>
      <c r="F302" s="129" t="s">
        <v>371</v>
      </c>
      <c r="G302" s="141"/>
      <c r="H302" s="142"/>
      <c r="I302" s="143"/>
      <c r="J302" s="143"/>
      <c r="K302" s="144"/>
      <c r="L302" s="145"/>
      <c r="M302" s="146"/>
      <c r="N302" s="147"/>
      <c r="O302" s="136"/>
      <c r="P302" s="136"/>
      <c r="Q302" s="136"/>
      <c r="R302" s="136"/>
      <c r="S302" s="136"/>
      <c r="T302" s="137"/>
      <c r="U302" s="183"/>
      <c r="V302" s="183"/>
      <c r="W302" s="183"/>
      <c r="X302" s="183"/>
      <c r="Y302" s="183"/>
    </row>
    <row r="303" spans="1:25" s="2" customFormat="1" ht="16.5" customHeight="1" x14ac:dyDescent="0.2">
      <c r="A303" s="183"/>
      <c r="B303" s="126"/>
      <c r="C303" s="138"/>
      <c r="D303" s="138"/>
      <c r="E303" s="139"/>
      <c r="F303" s="129" t="s">
        <v>372</v>
      </c>
      <c r="G303" s="141"/>
      <c r="H303" s="142"/>
      <c r="I303" s="143"/>
      <c r="J303" s="143"/>
      <c r="K303" s="144"/>
      <c r="L303" s="145"/>
      <c r="M303" s="146"/>
      <c r="N303" s="147"/>
      <c r="O303" s="136"/>
      <c r="P303" s="136"/>
      <c r="Q303" s="136"/>
      <c r="R303" s="136"/>
      <c r="S303" s="136"/>
      <c r="T303" s="137"/>
      <c r="U303" s="183"/>
      <c r="V303" s="183"/>
      <c r="W303" s="183"/>
      <c r="X303" s="183"/>
      <c r="Y303" s="183"/>
    </row>
    <row r="304" spans="1:25" s="2" customFormat="1" ht="16.5" customHeight="1" x14ac:dyDescent="0.2">
      <c r="A304" s="183"/>
      <c r="B304" s="126"/>
      <c r="C304" s="138"/>
      <c r="D304" s="138"/>
      <c r="E304" s="139"/>
      <c r="F304" s="129" t="s">
        <v>373</v>
      </c>
      <c r="G304" s="141"/>
      <c r="H304" s="142"/>
      <c r="I304" s="143"/>
      <c r="J304" s="143"/>
      <c r="K304" s="144"/>
      <c r="L304" s="145"/>
      <c r="M304" s="146"/>
      <c r="N304" s="147"/>
      <c r="O304" s="136"/>
      <c r="P304" s="136"/>
      <c r="Q304" s="136"/>
      <c r="R304" s="136"/>
      <c r="S304" s="136"/>
      <c r="T304" s="137"/>
      <c r="U304" s="183"/>
      <c r="V304" s="183"/>
      <c r="W304" s="183"/>
      <c r="X304" s="183"/>
      <c r="Y304" s="183"/>
    </row>
    <row r="305" spans="1:25" s="2" customFormat="1" ht="16.5" customHeight="1" x14ac:dyDescent="0.2">
      <c r="A305" s="183"/>
      <c r="B305" s="126"/>
      <c r="C305" s="138"/>
      <c r="D305" s="138"/>
      <c r="E305" s="139"/>
      <c r="F305" s="129" t="s">
        <v>330</v>
      </c>
      <c r="G305" s="141"/>
      <c r="H305" s="142"/>
      <c r="I305" s="143"/>
      <c r="J305" s="143"/>
      <c r="K305" s="144"/>
      <c r="L305" s="145"/>
      <c r="M305" s="146"/>
      <c r="N305" s="147"/>
      <c r="O305" s="136"/>
      <c r="P305" s="136"/>
      <c r="Q305" s="136"/>
      <c r="R305" s="136"/>
      <c r="S305" s="136"/>
      <c r="T305" s="137"/>
      <c r="U305" s="183"/>
      <c r="V305" s="183"/>
      <c r="W305" s="183"/>
      <c r="X305" s="183"/>
      <c r="Y305" s="183"/>
    </row>
    <row r="306" spans="1:25" s="2" customFormat="1" ht="16.5" customHeight="1" x14ac:dyDescent="0.2">
      <c r="A306" s="183"/>
      <c r="B306" s="126"/>
      <c r="C306" s="138"/>
      <c r="D306" s="138"/>
      <c r="E306" s="139"/>
      <c r="F306" s="129" t="s">
        <v>331</v>
      </c>
      <c r="G306" s="141"/>
      <c r="H306" s="142"/>
      <c r="I306" s="143"/>
      <c r="J306" s="143"/>
      <c r="K306" s="144"/>
      <c r="L306" s="145"/>
      <c r="M306" s="146"/>
      <c r="N306" s="147"/>
      <c r="O306" s="136"/>
      <c r="P306" s="136"/>
      <c r="Q306" s="136"/>
      <c r="R306" s="136"/>
      <c r="S306" s="136"/>
      <c r="T306" s="137"/>
      <c r="U306" s="183"/>
      <c r="V306" s="183"/>
      <c r="W306" s="183"/>
      <c r="X306" s="183"/>
      <c r="Y306" s="183"/>
    </row>
    <row r="307" spans="1:25" s="2" customFormat="1" ht="16.5" customHeight="1" x14ac:dyDescent="0.2">
      <c r="A307" s="183"/>
      <c r="B307" s="126"/>
      <c r="C307" s="138"/>
      <c r="D307" s="138"/>
      <c r="E307" s="139"/>
      <c r="F307" s="129" t="s">
        <v>332</v>
      </c>
      <c r="G307" s="141"/>
      <c r="H307" s="142"/>
      <c r="I307" s="143"/>
      <c r="J307" s="143"/>
      <c r="K307" s="144"/>
      <c r="L307" s="145"/>
      <c r="M307" s="146"/>
      <c r="N307" s="147"/>
      <c r="O307" s="136"/>
      <c r="P307" s="136"/>
      <c r="Q307" s="136"/>
      <c r="R307" s="136"/>
      <c r="S307" s="136"/>
      <c r="T307" s="137"/>
      <c r="U307" s="183"/>
      <c r="V307" s="183"/>
      <c r="W307" s="183"/>
      <c r="X307" s="183"/>
      <c r="Y307" s="183"/>
    </row>
    <row r="308" spans="1:25" s="2" customFormat="1" ht="16.5" customHeight="1" x14ac:dyDescent="0.2">
      <c r="A308" s="183"/>
      <c r="B308" s="126"/>
      <c r="C308" s="138"/>
      <c r="D308" s="138"/>
      <c r="E308" s="139"/>
      <c r="F308" s="129" t="s">
        <v>333</v>
      </c>
      <c r="G308" s="141"/>
      <c r="H308" s="142"/>
      <c r="I308" s="143"/>
      <c r="J308" s="143"/>
      <c r="K308" s="144"/>
      <c r="L308" s="145"/>
      <c r="M308" s="146"/>
      <c r="N308" s="147"/>
      <c r="O308" s="136"/>
      <c r="P308" s="136"/>
      <c r="Q308" s="136"/>
      <c r="R308" s="136"/>
      <c r="S308" s="136"/>
      <c r="T308" s="137"/>
      <c r="U308" s="183"/>
      <c r="V308" s="183"/>
      <c r="W308" s="183"/>
      <c r="X308" s="183"/>
      <c r="Y308" s="183"/>
    </row>
    <row r="309" spans="1:25" s="2" customFormat="1" ht="16.5" customHeight="1" x14ac:dyDescent="0.2">
      <c r="A309" s="183"/>
      <c r="B309" s="126"/>
      <c r="C309" s="138"/>
      <c r="D309" s="138"/>
      <c r="E309" s="139"/>
      <c r="F309" s="129" t="s">
        <v>352</v>
      </c>
      <c r="G309" s="141"/>
      <c r="H309" s="142"/>
      <c r="I309" s="143"/>
      <c r="J309" s="143"/>
      <c r="K309" s="144"/>
      <c r="L309" s="145"/>
      <c r="M309" s="146"/>
      <c r="N309" s="147"/>
      <c r="O309" s="136"/>
      <c r="P309" s="136"/>
      <c r="Q309" s="136"/>
      <c r="R309" s="136"/>
      <c r="S309" s="136"/>
      <c r="T309" s="137"/>
      <c r="U309" s="183"/>
      <c r="V309" s="183"/>
      <c r="W309" s="183"/>
      <c r="X309" s="183"/>
      <c r="Y309" s="183"/>
    </row>
    <row r="310" spans="1:25" s="2" customFormat="1" ht="16.5" customHeight="1" x14ac:dyDescent="0.2">
      <c r="A310" s="183"/>
      <c r="B310" s="126"/>
      <c r="C310" s="138"/>
      <c r="D310" s="138"/>
      <c r="E310" s="139"/>
      <c r="F310" s="129" t="s">
        <v>353</v>
      </c>
      <c r="G310" s="141"/>
      <c r="H310" s="142"/>
      <c r="I310" s="143"/>
      <c r="J310" s="143"/>
      <c r="K310" s="144"/>
      <c r="L310" s="145"/>
      <c r="M310" s="146"/>
      <c r="N310" s="147"/>
      <c r="O310" s="136"/>
      <c r="P310" s="136"/>
      <c r="Q310" s="136"/>
      <c r="R310" s="136"/>
      <c r="S310" s="136"/>
      <c r="T310" s="137"/>
      <c r="U310" s="183"/>
      <c r="V310" s="183"/>
      <c r="W310" s="183"/>
      <c r="X310" s="183"/>
      <c r="Y310" s="183"/>
    </row>
    <row r="311" spans="1:25" s="2" customFormat="1" ht="16.5" customHeight="1" x14ac:dyDescent="0.2">
      <c r="A311" s="183"/>
      <c r="B311" s="126"/>
      <c r="C311" s="138">
        <f>+C300+1</f>
        <v>79</v>
      </c>
      <c r="D311" s="138" t="s">
        <v>98</v>
      </c>
      <c r="E311" s="139"/>
      <c r="F311" s="139" t="s">
        <v>335</v>
      </c>
      <c r="G311" s="141" t="s">
        <v>118</v>
      </c>
      <c r="H311" s="142">
        <v>1</v>
      </c>
      <c r="I311" s="143"/>
      <c r="J311" s="143">
        <f>+H311*I311</f>
        <v>0</v>
      </c>
      <c r="K311" s="144"/>
      <c r="L311" s="145"/>
      <c r="M311" s="146"/>
      <c r="N311" s="147"/>
      <c r="O311" s="136"/>
      <c r="P311" s="136"/>
      <c r="Q311" s="136"/>
      <c r="R311" s="136"/>
      <c r="S311" s="136"/>
      <c r="T311" s="137"/>
      <c r="U311" s="183"/>
      <c r="V311" s="183"/>
      <c r="W311" s="183"/>
      <c r="X311" s="183"/>
      <c r="Y311" s="183"/>
    </row>
    <row r="312" spans="1:25" s="2" customFormat="1" ht="16.5" customHeight="1" x14ac:dyDescent="0.2">
      <c r="A312" s="183"/>
      <c r="B312" s="126"/>
      <c r="C312" s="138">
        <f t="shared" ref="C312" si="51">+C311+1</f>
        <v>80</v>
      </c>
      <c r="D312" s="138" t="s">
        <v>98</v>
      </c>
      <c r="E312" s="139"/>
      <c r="F312" s="139" t="s">
        <v>107</v>
      </c>
      <c r="G312" s="141" t="s">
        <v>97</v>
      </c>
      <c r="H312" s="142">
        <v>4</v>
      </c>
      <c r="I312" s="143"/>
      <c r="J312" s="143">
        <f t="shared" ref="J312:J313" si="52">ROUND(I312*H312,1)</f>
        <v>0</v>
      </c>
      <c r="K312" s="144"/>
      <c r="L312" s="145"/>
      <c r="M312" s="146"/>
      <c r="N312" s="147"/>
      <c r="O312" s="136"/>
      <c r="P312" s="136"/>
      <c r="Q312" s="136"/>
      <c r="R312" s="136"/>
      <c r="S312" s="136"/>
      <c r="T312" s="137"/>
      <c r="U312" s="183"/>
      <c r="V312" s="183"/>
      <c r="W312" s="183"/>
      <c r="X312" s="183"/>
      <c r="Y312" s="183"/>
    </row>
    <row r="313" spans="1:25" s="2" customFormat="1" ht="41.25" customHeight="1" x14ac:dyDescent="0.2">
      <c r="A313" s="183"/>
      <c r="B313" s="126"/>
      <c r="C313" s="127">
        <f>+C312+1</f>
        <v>81</v>
      </c>
      <c r="D313" s="127" t="s">
        <v>96</v>
      </c>
      <c r="E313" s="139"/>
      <c r="F313" s="129" t="s">
        <v>391</v>
      </c>
      <c r="G313" s="130" t="s">
        <v>118</v>
      </c>
      <c r="H313" s="131">
        <v>1</v>
      </c>
      <c r="I313" s="132"/>
      <c r="J313" s="132">
        <f t="shared" si="52"/>
        <v>0</v>
      </c>
      <c r="K313" s="144"/>
      <c r="L313" s="145"/>
      <c r="M313" s="146"/>
      <c r="N313" s="147"/>
      <c r="O313" s="136"/>
      <c r="P313" s="136"/>
      <c r="Q313" s="136"/>
      <c r="R313" s="136"/>
      <c r="S313" s="136"/>
      <c r="T313" s="137"/>
      <c r="U313" s="183"/>
      <c r="V313" s="183"/>
      <c r="W313" s="183"/>
      <c r="X313" s="183"/>
      <c r="Y313" s="183"/>
    </row>
    <row r="314" spans="1:25" s="2" customFormat="1" ht="16.5" customHeight="1" x14ac:dyDescent="0.2">
      <c r="A314" s="183"/>
      <c r="B314" s="126"/>
      <c r="C314" s="138"/>
      <c r="D314" s="138"/>
      <c r="E314" s="139"/>
      <c r="F314" s="129" t="s">
        <v>392</v>
      </c>
      <c r="G314" s="141"/>
      <c r="H314" s="142"/>
      <c r="I314" s="143"/>
      <c r="J314" s="143"/>
      <c r="K314" s="144"/>
      <c r="L314" s="145"/>
      <c r="M314" s="146"/>
      <c r="N314" s="147"/>
      <c r="O314" s="136"/>
      <c r="P314" s="136"/>
      <c r="Q314" s="136"/>
      <c r="R314" s="136"/>
      <c r="S314" s="136"/>
      <c r="T314" s="137"/>
      <c r="U314" s="183"/>
      <c r="V314" s="183"/>
      <c r="W314" s="183"/>
      <c r="X314" s="183"/>
      <c r="Y314" s="183"/>
    </row>
    <row r="315" spans="1:25" s="2" customFormat="1" ht="16.5" customHeight="1" x14ac:dyDescent="0.2">
      <c r="A315" s="183"/>
      <c r="B315" s="126"/>
      <c r="C315" s="138"/>
      <c r="D315" s="138"/>
      <c r="E315" s="139"/>
      <c r="F315" s="129" t="s">
        <v>371</v>
      </c>
      <c r="G315" s="141"/>
      <c r="H315" s="142"/>
      <c r="I315" s="143"/>
      <c r="J315" s="143"/>
      <c r="K315" s="144"/>
      <c r="L315" s="145"/>
      <c r="M315" s="146"/>
      <c r="N315" s="147"/>
      <c r="O315" s="136"/>
      <c r="P315" s="136"/>
      <c r="Q315" s="136"/>
      <c r="R315" s="136"/>
      <c r="S315" s="136"/>
      <c r="T315" s="137"/>
      <c r="U315" s="183"/>
      <c r="V315" s="183"/>
      <c r="W315" s="183"/>
      <c r="X315" s="183"/>
      <c r="Y315" s="183"/>
    </row>
    <row r="316" spans="1:25" s="2" customFormat="1" ht="16.5" customHeight="1" x14ac:dyDescent="0.2">
      <c r="A316" s="183"/>
      <c r="B316" s="126"/>
      <c r="C316" s="138"/>
      <c r="D316" s="138"/>
      <c r="E316" s="139"/>
      <c r="F316" s="129" t="s">
        <v>393</v>
      </c>
      <c r="G316" s="141"/>
      <c r="H316" s="142"/>
      <c r="I316" s="143"/>
      <c r="J316" s="143"/>
      <c r="K316" s="144"/>
      <c r="L316" s="145"/>
      <c r="M316" s="146"/>
      <c r="N316" s="147"/>
      <c r="O316" s="136"/>
      <c r="P316" s="136"/>
      <c r="Q316" s="136"/>
      <c r="R316" s="136"/>
      <c r="S316" s="136"/>
      <c r="T316" s="137"/>
      <c r="U316" s="183"/>
      <c r="V316" s="183"/>
      <c r="W316" s="183"/>
      <c r="X316" s="183"/>
      <c r="Y316" s="183"/>
    </row>
    <row r="317" spans="1:25" s="2" customFormat="1" ht="16.5" customHeight="1" x14ac:dyDescent="0.2">
      <c r="A317" s="183"/>
      <c r="B317" s="126"/>
      <c r="C317" s="138"/>
      <c r="D317" s="138"/>
      <c r="E317" s="139"/>
      <c r="F317" s="129" t="s">
        <v>373</v>
      </c>
      <c r="G317" s="141"/>
      <c r="H317" s="142"/>
      <c r="I317" s="143"/>
      <c r="J317" s="143"/>
      <c r="K317" s="144"/>
      <c r="L317" s="145"/>
      <c r="M317" s="146"/>
      <c r="N317" s="147"/>
      <c r="O317" s="136"/>
      <c r="P317" s="136"/>
      <c r="Q317" s="136"/>
      <c r="R317" s="136"/>
      <c r="S317" s="136"/>
      <c r="T317" s="137"/>
      <c r="U317" s="183"/>
      <c r="V317" s="183"/>
      <c r="W317" s="183"/>
      <c r="X317" s="183"/>
      <c r="Y317" s="183"/>
    </row>
    <row r="318" spans="1:25" s="2" customFormat="1" ht="16.5" customHeight="1" x14ac:dyDescent="0.2">
      <c r="A318" s="183"/>
      <c r="B318" s="126"/>
      <c r="C318" s="138"/>
      <c r="D318" s="138"/>
      <c r="E318" s="139"/>
      <c r="F318" s="129" t="s">
        <v>330</v>
      </c>
      <c r="G318" s="141"/>
      <c r="H318" s="142"/>
      <c r="I318" s="143"/>
      <c r="J318" s="143"/>
      <c r="K318" s="144"/>
      <c r="L318" s="145"/>
      <c r="M318" s="146"/>
      <c r="N318" s="147"/>
      <c r="O318" s="136"/>
      <c r="P318" s="136"/>
      <c r="Q318" s="136"/>
      <c r="R318" s="136"/>
      <c r="S318" s="136"/>
      <c r="T318" s="137"/>
      <c r="U318" s="183"/>
      <c r="V318" s="183"/>
      <c r="W318" s="183"/>
      <c r="X318" s="183"/>
      <c r="Y318" s="183"/>
    </row>
    <row r="319" spans="1:25" s="2" customFormat="1" ht="16.5" customHeight="1" x14ac:dyDescent="0.2">
      <c r="A319" s="183"/>
      <c r="B319" s="126"/>
      <c r="C319" s="138"/>
      <c r="D319" s="138"/>
      <c r="E319" s="139"/>
      <c r="F319" s="129" t="s">
        <v>331</v>
      </c>
      <c r="G319" s="141"/>
      <c r="H319" s="142"/>
      <c r="I319" s="143"/>
      <c r="J319" s="143"/>
      <c r="K319" s="144"/>
      <c r="L319" s="145"/>
      <c r="M319" s="146"/>
      <c r="N319" s="147"/>
      <c r="O319" s="136"/>
      <c r="P319" s="136"/>
      <c r="Q319" s="136"/>
      <c r="R319" s="136"/>
      <c r="S319" s="136"/>
      <c r="T319" s="137"/>
      <c r="U319" s="183"/>
      <c r="V319" s="183"/>
      <c r="W319" s="183"/>
      <c r="X319" s="183"/>
      <c r="Y319" s="183"/>
    </row>
    <row r="320" spans="1:25" s="2" customFormat="1" ht="16.5" customHeight="1" x14ac:dyDescent="0.2">
      <c r="A320" s="183"/>
      <c r="B320" s="126"/>
      <c r="C320" s="138"/>
      <c r="D320" s="138"/>
      <c r="E320" s="139"/>
      <c r="F320" s="129" t="s">
        <v>332</v>
      </c>
      <c r="G320" s="141"/>
      <c r="H320" s="142"/>
      <c r="I320" s="143"/>
      <c r="J320" s="143"/>
      <c r="K320" s="144"/>
      <c r="L320" s="145"/>
      <c r="M320" s="146"/>
      <c r="N320" s="147"/>
      <c r="O320" s="136"/>
      <c r="P320" s="136"/>
      <c r="Q320" s="136"/>
      <c r="R320" s="136"/>
      <c r="S320" s="136"/>
      <c r="T320" s="137"/>
      <c r="U320" s="183"/>
      <c r="V320" s="183"/>
      <c r="W320" s="183"/>
      <c r="X320" s="183"/>
      <c r="Y320" s="183"/>
    </row>
    <row r="321" spans="1:25" s="2" customFormat="1" ht="16.5" customHeight="1" x14ac:dyDescent="0.2">
      <c r="A321" s="183"/>
      <c r="B321" s="126"/>
      <c r="C321" s="138"/>
      <c r="D321" s="138"/>
      <c r="E321" s="139"/>
      <c r="F321" s="129" t="s">
        <v>333</v>
      </c>
      <c r="G321" s="141"/>
      <c r="H321" s="142"/>
      <c r="I321" s="143"/>
      <c r="J321" s="143"/>
      <c r="K321" s="144"/>
      <c r="L321" s="145"/>
      <c r="M321" s="146"/>
      <c r="N321" s="147"/>
      <c r="O321" s="136"/>
      <c r="P321" s="136"/>
      <c r="Q321" s="136"/>
      <c r="R321" s="136"/>
      <c r="S321" s="136"/>
      <c r="T321" s="137"/>
      <c r="U321" s="183"/>
      <c r="V321" s="183"/>
      <c r="W321" s="183"/>
      <c r="X321" s="183"/>
      <c r="Y321" s="183"/>
    </row>
    <row r="322" spans="1:25" s="2" customFormat="1" ht="16.5" customHeight="1" x14ac:dyDescent="0.2">
      <c r="A322" s="183"/>
      <c r="B322" s="126"/>
      <c r="C322" s="138"/>
      <c r="D322" s="138"/>
      <c r="E322" s="139"/>
      <c r="F322" s="129" t="s">
        <v>352</v>
      </c>
      <c r="G322" s="141"/>
      <c r="H322" s="142"/>
      <c r="I322" s="143"/>
      <c r="J322" s="143"/>
      <c r="K322" s="144"/>
      <c r="L322" s="145"/>
      <c r="M322" s="146"/>
      <c r="N322" s="147"/>
      <c r="O322" s="136"/>
      <c r="P322" s="136"/>
      <c r="Q322" s="136"/>
      <c r="R322" s="136"/>
      <c r="S322" s="136"/>
      <c r="T322" s="137"/>
      <c r="U322" s="183"/>
      <c r="V322" s="183"/>
      <c r="W322" s="183"/>
      <c r="X322" s="183"/>
      <c r="Y322" s="183"/>
    </row>
    <row r="323" spans="1:25" s="2" customFormat="1" ht="16.5" customHeight="1" x14ac:dyDescent="0.2">
      <c r="A323" s="183"/>
      <c r="B323" s="126"/>
      <c r="C323" s="138"/>
      <c r="D323" s="138"/>
      <c r="E323" s="139"/>
      <c r="F323" s="129" t="s">
        <v>353</v>
      </c>
      <c r="G323" s="141"/>
      <c r="H323" s="142"/>
      <c r="I323" s="143"/>
      <c r="J323" s="143"/>
      <c r="K323" s="144"/>
      <c r="L323" s="145"/>
      <c r="M323" s="146"/>
      <c r="N323" s="147"/>
      <c r="O323" s="136"/>
      <c r="P323" s="136"/>
      <c r="Q323" s="136"/>
      <c r="R323" s="136"/>
      <c r="S323" s="136"/>
      <c r="T323" s="137"/>
      <c r="U323" s="183"/>
      <c r="V323" s="183"/>
      <c r="W323" s="183"/>
      <c r="X323" s="183"/>
      <c r="Y323" s="183"/>
    </row>
    <row r="324" spans="1:25" s="2" customFormat="1" ht="16.5" customHeight="1" x14ac:dyDescent="0.2">
      <c r="A324" s="183"/>
      <c r="B324" s="126"/>
      <c r="C324" s="138">
        <f>+C313+1</f>
        <v>82</v>
      </c>
      <c r="D324" s="138" t="s">
        <v>98</v>
      </c>
      <c r="E324" s="139"/>
      <c r="F324" s="139" t="s">
        <v>335</v>
      </c>
      <c r="G324" s="141" t="s">
        <v>118</v>
      </c>
      <c r="H324" s="142">
        <v>1</v>
      </c>
      <c r="I324" s="143"/>
      <c r="J324" s="143">
        <f>+H324*I324</f>
        <v>0</v>
      </c>
      <c r="K324" s="144"/>
      <c r="L324" s="145"/>
      <c r="M324" s="146"/>
      <c r="N324" s="147"/>
      <c r="O324" s="136"/>
      <c r="P324" s="136"/>
      <c r="Q324" s="136"/>
      <c r="R324" s="136"/>
      <c r="S324" s="136"/>
      <c r="T324" s="137"/>
      <c r="U324" s="183"/>
      <c r="V324" s="183"/>
      <c r="W324" s="183"/>
      <c r="X324" s="183"/>
      <c r="Y324" s="183"/>
    </row>
    <row r="325" spans="1:25" s="2" customFormat="1" ht="16.5" customHeight="1" x14ac:dyDescent="0.2">
      <c r="A325" s="183"/>
      <c r="B325" s="126"/>
      <c r="C325" s="138">
        <f t="shared" ref="C325" si="53">+C324+1</f>
        <v>83</v>
      </c>
      <c r="D325" s="138" t="s">
        <v>98</v>
      </c>
      <c r="E325" s="139"/>
      <c r="F325" s="139" t="s">
        <v>107</v>
      </c>
      <c r="G325" s="141" t="s">
        <v>97</v>
      </c>
      <c r="H325" s="142">
        <v>4</v>
      </c>
      <c r="I325" s="143"/>
      <c r="J325" s="143">
        <f t="shared" ref="J325:J326" si="54">ROUND(I325*H325,1)</f>
        <v>0</v>
      </c>
      <c r="K325" s="144"/>
      <c r="L325" s="145"/>
      <c r="M325" s="146"/>
      <c r="N325" s="147"/>
      <c r="O325" s="136"/>
      <c r="P325" s="136"/>
      <c r="Q325" s="136"/>
      <c r="R325" s="136"/>
      <c r="S325" s="136"/>
      <c r="T325" s="137"/>
      <c r="U325" s="183"/>
      <c r="V325" s="183"/>
      <c r="W325" s="183"/>
      <c r="X325" s="183"/>
      <c r="Y325" s="183"/>
    </row>
    <row r="326" spans="1:25" s="2" customFormat="1" ht="36.75" customHeight="1" x14ac:dyDescent="0.2">
      <c r="A326" s="183"/>
      <c r="B326" s="126"/>
      <c r="C326" s="127">
        <f>+C325+1</f>
        <v>84</v>
      </c>
      <c r="D326" s="127" t="s">
        <v>96</v>
      </c>
      <c r="E326" s="139"/>
      <c r="F326" s="129" t="s">
        <v>394</v>
      </c>
      <c r="G326" s="130" t="s">
        <v>118</v>
      </c>
      <c r="H326" s="131">
        <v>1</v>
      </c>
      <c r="I326" s="132"/>
      <c r="J326" s="132">
        <f t="shared" si="54"/>
        <v>0</v>
      </c>
      <c r="K326" s="144"/>
      <c r="L326" s="145"/>
      <c r="M326" s="146"/>
      <c r="N326" s="147"/>
      <c r="O326" s="136"/>
      <c r="P326" s="136"/>
      <c r="Q326" s="136"/>
      <c r="R326" s="136"/>
      <c r="S326" s="136"/>
      <c r="T326" s="137"/>
      <c r="U326" s="183"/>
      <c r="V326" s="183"/>
      <c r="W326" s="183"/>
      <c r="X326" s="183"/>
      <c r="Y326" s="183"/>
    </row>
    <row r="327" spans="1:25" s="2" customFormat="1" ht="16.5" customHeight="1" x14ac:dyDescent="0.2">
      <c r="A327" s="183"/>
      <c r="B327" s="126"/>
      <c r="C327" s="138"/>
      <c r="D327" s="138"/>
      <c r="E327" s="139"/>
      <c r="F327" s="129" t="s">
        <v>395</v>
      </c>
      <c r="G327" s="141"/>
      <c r="H327" s="142"/>
      <c r="I327" s="143"/>
      <c r="J327" s="143"/>
      <c r="K327" s="144"/>
      <c r="L327" s="145"/>
      <c r="M327" s="146"/>
      <c r="N327" s="147"/>
      <c r="O327" s="136"/>
      <c r="P327" s="136"/>
      <c r="Q327" s="136"/>
      <c r="R327" s="136"/>
      <c r="S327" s="136"/>
      <c r="T327" s="137"/>
      <c r="U327" s="183"/>
      <c r="V327" s="183"/>
      <c r="W327" s="183"/>
      <c r="X327" s="183"/>
      <c r="Y327" s="183"/>
    </row>
    <row r="328" spans="1:25" s="2" customFormat="1" ht="16.5" customHeight="1" x14ac:dyDescent="0.2">
      <c r="A328" s="183"/>
      <c r="B328" s="126"/>
      <c r="C328" s="138"/>
      <c r="D328" s="138"/>
      <c r="E328" s="139"/>
      <c r="F328" s="129" t="s">
        <v>371</v>
      </c>
      <c r="G328" s="141"/>
      <c r="H328" s="142"/>
      <c r="I328" s="143"/>
      <c r="J328" s="143"/>
      <c r="K328" s="144"/>
      <c r="L328" s="145"/>
      <c r="M328" s="146"/>
      <c r="N328" s="147"/>
      <c r="O328" s="136"/>
      <c r="P328" s="136"/>
      <c r="Q328" s="136"/>
      <c r="R328" s="136"/>
      <c r="S328" s="136"/>
      <c r="T328" s="137"/>
      <c r="U328" s="183"/>
      <c r="V328" s="183"/>
      <c r="W328" s="183"/>
      <c r="X328" s="183"/>
      <c r="Y328" s="183"/>
    </row>
    <row r="329" spans="1:25" s="2" customFormat="1" ht="16.5" customHeight="1" x14ac:dyDescent="0.2">
      <c r="A329" s="183"/>
      <c r="B329" s="126"/>
      <c r="C329" s="138"/>
      <c r="D329" s="138"/>
      <c r="E329" s="139"/>
      <c r="F329" s="129" t="s">
        <v>372</v>
      </c>
      <c r="G329" s="141"/>
      <c r="H329" s="142"/>
      <c r="I329" s="143"/>
      <c r="J329" s="143"/>
      <c r="K329" s="144"/>
      <c r="L329" s="145"/>
      <c r="M329" s="146"/>
      <c r="N329" s="147"/>
      <c r="O329" s="136"/>
      <c r="P329" s="136"/>
      <c r="Q329" s="136"/>
      <c r="R329" s="136"/>
      <c r="S329" s="136"/>
      <c r="T329" s="137"/>
      <c r="U329" s="183"/>
      <c r="V329" s="183"/>
      <c r="W329" s="183"/>
      <c r="X329" s="183"/>
      <c r="Y329" s="183"/>
    </row>
    <row r="330" spans="1:25" s="2" customFormat="1" ht="16.5" customHeight="1" x14ac:dyDescent="0.2">
      <c r="A330" s="183"/>
      <c r="B330" s="126"/>
      <c r="C330" s="138"/>
      <c r="D330" s="138"/>
      <c r="E330" s="139"/>
      <c r="F330" s="129" t="s">
        <v>373</v>
      </c>
      <c r="G330" s="141"/>
      <c r="H330" s="142"/>
      <c r="I330" s="143"/>
      <c r="J330" s="143"/>
      <c r="K330" s="144"/>
      <c r="L330" s="145"/>
      <c r="M330" s="146"/>
      <c r="N330" s="147"/>
      <c r="O330" s="136"/>
      <c r="P330" s="136"/>
      <c r="Q330" s="136"/>
      <c r="R330" s="136"/>
      <c r="S330" s="136"/>
      <c r="T330" s="137"/>
      <c r="U330" s="183"/>
      <c r="V330" s="183"/>
      <c r="W330" s="183"/>
      <c r="X330" s="183"/>
      <c r="Y330" s="183"/>
    </row>
    <row r="331" spans="1:25" s="2" customFormat="1" ht="16.5" customHeight="1" x14ac:dyDescent="0.2">
      <c r="A331" s="183"/>
      <c r="B331" s="126"/>
      <c r="C331" s="138"/>
      <c r="D331" s="138"/>
      <c r="E331" s="139"/>
      <c r="F331" s="129" t="s">
        <v>330</v>
      </c>
      <c r="G331" s="141"/>
      <c r="H331" s="142"/>
      <c r="I331" s="143"/>
      <c r="J331" s="143"/>
      <c r="K331" s="144"/>
      <c r="L331" s="145"/>
      <c r="M331" s="146"/>
      <c r="N331" s="147"/>
      <c r="O331" s="136"/>
      <c r="P331" s="136"/>
      <c r="Q331" s="136"/>
      <c r="R331" s="136"/>
      <c r="S331" s="136"/>
      <c r="T331" s="137"/>
      <c r="U331" s="183"/>
      <c r="V331" s="183"/>
      <c r="W331" s="183"/>
      <c r="X331" s="183"/>
      <c r="Y331" s="183"/>
    </row>
    <row r="332" spans="1:25" s="2" customFormat="1" ht="16.5" customHeight="1" x14ac:dyDescent="0.2">
      <c r="A332" s="183"/>
      <c r="B332" s="126"/>
      <c r="C332" s="138"/>
      <c r="D332" s="138"/>
      <c r="E332" s="139"/>
      <c r="F332" s="129" t="s">
        <v>331</v>
      </c>
      <c r="G332" s="141"/>
      <c r="H332" s="142"/>
      <c r="I332" s="143"/>
      <c r="J332" s="143"/>
      <c r="K332" s="144"/>
      <c r="L332" s="145"/>
      <c r="M332" s="146"/>
      <c r="N332" s="147"/>
      <c r="O332" s="136"/>
      <c r="P332" s="136"/>
      <c r="Q332" s="136"/>
      <c r="R332" s="136"/>
      <c r="S332" s="136"/>
      <c r="T332" s="137"/>
      <c r="U332" s="183"/>
      <c r="V332" s="183"/>
      <c r="W332" s="183"/>
      <c r="X332" s="183"/>
      <c r="Y332" s="183"/>
    </row>
    <row r="333" spans="1:25" s="2" customFormat="1" ht="16.5" customHeight="1" x14ac:dyDescent="0.2">
      <c r="A333" s="183"/>
      <c r="B333" s="126"/>
      <c r="C333" s="138"/>
      <c r="D333" s="138"/>
      <c r="E333" s="139"/>
      <c r="F333" s="129" t="s">
        <v>332</v>
      </c>
      <c r="G333" s="141"/>
      <c r="H333" s="142"/>
      <c r="I333" s="143"/>
      <c r="J333" s="143"/>
      <c r="K333" s="144"/>
      <c r="L333" s="145"/>
      <c r="M333" s="146"/>
      <c r="N333" s="147"/>
      <c r="O333" s="136"/>
      <c r="P333" s="136"/>
      <c r="Q333" s="136"/>
      <c r="R333" s="136"/>
      <c r="S333" s="136"/>
      <c r="T333" s="137"/>
      <c r="U333" s="183"/>
      <c r="V333" s="183"/>
      <c r="W333" s="183"/>
      <c r="X333" s="183"/>
      <c r="Y333" s="183"/>
    </row>
    <row r="334" spans="1:25" s="2" customFormat="1" ht="16.5" customHeight="1" x14ac:dyDescent="0.2">
      <c r="A334" s="183"/>
      <c r="B334" s="126"/>
      <c r="C334" s="138"/>
      <c r="D334" s="138"/>
      <c r="E334" s="139"/>
      <c r="F334" s="129" t="s">
        <v>333</v>
      </c>
      <c r="G334" s="141"/>
      <c r="H334" s="142"/>
      <c r="I334" s="143"/>
      <c r="J334" s="143"/>
      <c r="K334" s="144"/>
      <c r="L334" s="145"/>
      <c r="M334" s="146"/>
      <c r="N334" s="147"/>
      <c r="O334" s="136"/>
      <c r="P334" s="136"/>
      <c r="Q334" s="136"/>
      <c r="R334" s="136"/>
      <c r="S334" s="136"/>
      <c r="T334" s="137"/>
      <c r="U334" s="183"/>
      <c r="V334" s="183"/>
      <c r="W334" s="183"/>
      <c r="X334" s="183"/>
      <c r="Y334" s="183"/>
    </row>
    <row r="335" spans="1:25" s="2" customFormat="1" ht="16.5" customHeight="1" x14ac:dyDescent="0.2">
      <c r="A335" s="183"/>
      <c r="B335" s="126"/>
      <c r="C335" s="138"/>
      <c r="D335" s="138"/>
      <c r="E335" s="139"/>
      <c r="F335" s="129" t="s">
        <v>352</v>
      </c>
      <c r="G335" s="141"/>
      <c r="H335" s="142"/>
      <c r="I335" s="143"/>
      <c r="J335" s="143"/>
      <c r="K335" s="144"/>
      <c r="L335" s="145"/>
      <c r="M335" s="146"/>
      <c r="N335" s="147"/>
      <c r="O335" s="136"/>
      <c r="P335" s="136"/>
      <c r="Q335" s="136"/>
      <c r="R335" s="136"/>
      <c r="S335" s="136"/>
      <c r="T335" s="137"/>
      <c r="U335" s="183"/>
      <c r="V335" s="183"/>
      <c r="W335" s="183"/>
      <c r="X335" s="183"/>
      <c r="Y335" s="183"/>
    </row>
    <row r="336" spans="1:25" s="2" customFormat="1" ht="16.5" customHeight="1" x14ac:dyDescent="0.2">
      <c r="A336" s="183"/>
      <c r="B336" s="126"/>
      <c r="C336" s="138"/>
      <c r="D336" s="138"/>
      <c r="E336" s="139"/>
      <c r="F336" s="129" t="s">
        <v>353</v>
      </c>
      <c r="G336" s="141"/>
      <c r="H336" s="142"/>
      <c r="I336" s="143"/>
      <c r="J336" s="143"/>
      <c r="K336" s="144"/>
      <c r="L336" s="145"/>
      <c r="M336" s="146"/>
      <c r="N336" s="147"/>
      <c r="O336" s="136"/>
      <c r="P336" s="136"/>
      <c r="Q336" s="136"/>
      <c r="R336" s="136"/>
      <c r="S336" s="136"/>
      <c r="T336" s="137"/>
      <c r="U336" s="183"/>
      <c r="V336" s="183"/>
      <c r="W336" s="183"/>
      <c r="X336" s="183"/>
      <c r="Y336" s="183"/>
    </row>
    <row r="337" spans="1:25" s="2" customFormat="1" ht="16.5" customHeight="1" x14ac:dyDescent="0.2">
      <c r="A337" s="183"/>
      <c r="B337" s="126"/>
      <c r="C337" s="138">
        <f>+C326+1</f>
        <v>85</v>
      </c>
      <c r="D337" s="138" t="s">
        <v>98</v>
      </c>
      <c r="E337" s="139"/>
      <c r="F337" s="139" t="s">
        <v>335</v>
      </c>
      <c r="G337" s="141" t="s">
        <v>118</v>
      </c>
      <c r="H337" s="142">
        <v>1</v>
      </c>
      <c r="I337" s="143"/>
      <c r="J337" s="143">
        <f>+H337*I337</f>
        <v>0</v>
      </c>
      <c r="K337" s="144"/>
      <c r="L337" s="145"/>
      <c r="M337" s="146"/>
      <c r="N337" s="147"/>
      <c r="O337" s="136"/>
      <c r="P337" s="136"/>
      <c r="Q337" s="136"/>
      <c r="R337" s="136"/>
      <c r="S337" s="136"/>
      <c r="T337" s="137"/>
      <c r="U337" s="183"/>
      <c r="V337" s="183"/>
      <c r="W337" s="183"/>
      <c r="X337" s="183"/>
      <c r="Y337" s="183"/>
    </row>
    <row r="338" spans="1:25" s="2" customFormat="1" ht="16.5" customHeight="1" x14ac:dyDescent="0.2">
      <c r="A338" s="183"/>
      <c r="B338" s="126"/>
      <c r="C338" s="138">
        <f t="shared" ref="C338" si="55">+C337+1</f>
        <v>86</v>
      </c>
      <c r="D338" s="138" t="s">
        <v>98</v>
      </c>
      <c r="E338" s="139"/>
      <c r="F338" s="139" t="s">
        <v>107</v>
      </c>
      <c r="G338" s="141" t="s">
        <v>97</v>
      </c>
      <c r="H338" s="142">
        <v>4</v>
      </c>
      <c r="I338" s="143"/>
      <c r="J338" s="143">
        <f t="shared" ref="J338:J339" si="56">ROUND(I338*H338,1)</f>
        <v>0</v>
      </c>
      <c r="K338" s="144"/>
      <c r="L338" s="145"/>
      <c r="M338" s="146"/>
      <c r="N338" s="147"/>
      <c r="O338" s="136"/>
      <c r="P338" s="136"/>
      <c r="Q338" s="136"/>
      <c r="R338" s="136"/>
      <c r="S338" s="136"/>
      <c r="T338" s="137"/>
      <c r="U338" s="183"/>
      <c r="V338" s="183"/>
      <c r="W338" s="183"/>
      <c r="X338" s="183"/>
      <c r="Y338" s="183"/>
    </row>
    <row r="339" spans="1:25" s="2" customFormat="1" ht="36.75" customHeight="1" x14ac:dyDescent="0.2">
      <c r="A339" s="183"/>
      <c r="B339" s="126"/>
      <c r="C339" s="127">
        <f>+C338+1</f>
        <v>87</v>
      </c>
      <c r="D339" s="127" t="s">
        <v>96</v>
      </c>
      <c r="E339" s="139"/>
      <c r="F339" s="129" t="s">
        <v>396</v>
      </c>
      <c r="G339" s="130" t="s">
        <v>118</v>
      </c>
      <c r="H339" s="131">
        <v>1</v>
      </c>
      <c r="I339" s="132"/>
      <c r="J339" s="132">
        <f t="shared" si="56"/>
        <v>0</v>
      </c>
      <c r="K339" s="144"/>
      <c r="L339" s="145"/>
      <c r="M339" s="146"/>
      <c r="N339" s="147"/>
      <c r="O339" s="136"/>
      <c r="P339" s="136"/>
      <c r="Q339" s="136"/>
      <c r="R339" s="136"/>
      <c r="S339" s="136"/>
      <c r="T339" s="137"/>
      <c r="U339" s="183"/>
      <c r="V339" s="183"/>
      <c r="W339" s="183"/>
      <c r="X339" s="183"/>
      <c r="Y339" s="183"/>
    </row>
    <row r="340" spans="1:25" s="2" customFormat="1" ht="16.5" customHeight="1" x14ac:dyDescent="0.2">
      <c r="A340" s="183"/>
      <c r="B340" s="126"/>
      <c r="C340" s="138"/>
      <c r="D340" s="138"/>
      <c r="E340" s="139"/>
      <c r="F340" s="129" t="s">
        <v>395</v>
      </c>
      <c r="G340" s="141"/>
      <c r="H340" s="142"/>
      <c r="I340" s="143"/>
      <c r="J340" s="143"/>
      <c r="K340" s="144"/>
      <c r="L340" s="145"/>
      <c r="M340" s="146"/>
      <c r="N340" s="147"/>
      <c r="O340" s="136"/>
      <c r="P340" s="136"/>
      <c r="Q340" s="136"/>
      <c r="R340" s="136"/>
      <c r="S340" s="136"/>
      <c r="T340" s="137"/>
      <c r="U340" s="183"/>
      <c r="V340" s="183"/>
      <c r="W340" s="183"/>
      <c r="X340" s="183"/>
      <c r="Y340" s="183"/>
    </row>
    <row r="341" spans="1:25" s="2" customFormat="1" ht="16.5" customHeight="1" x14ac:dyDescent="0.2">
      <c r="A341" s="183"/>
      <c r="B341" s="126"/>
      <c r="C341" s="138"/>
      <c r="D341" s="138"/>
      <c r="E341" s="139"/>
      <c r="F341" s="129" t="s">
        <v>371</v>
      </c>
      <c r="G341" s="141"/>
      <c r="H341" s="142"/>
      <c r="I341" s="143"/>
      <c r="J341" s="143"/>
      <c r="K341" s="144"/>
      <c r="L341" s="145"/>
      <c r="M341" s="146"/>
      <c r="N341" s="147"/>
      <c r="O341" s="136"/>
      <c r="P341" s="136"/>
      <c r="Q341" s="136"/>
      <c r="R341" s="136"/>
      <c r="S341" s="136"/>
      <c r="T341" s="137"/>
      <c r="U341" s="183"/>
      <c r="V341" s="183"/>
      <c r="W341" s="183"/>
      <c r="X341" s="183"/>
      <c r="Y341" s="183"/>
    </row>
    <row r="342" spans="1:25" s="2" customFormat="1" ht="16.5" customHeight="1" x14ac:dyDescent="0.2">
      <c r="A342" s="183"/>
      <c r="B342" s="126"/>
      <c r="C342" s="138"/>
      <c r="D342" s="138"/>
      <c r="E342" s="139"/>
      <c r="F342" s="129" t="s">
        <v>372</v>
      </c>
      <c r="G342" s="141"/>
      <c r="H342" s="142"/>
      <c r="I342" s="143"/>
      <c r="J342" s="143"/>
      <c r="K342" s="144"/>
      <c r="L342" s="145"/>
      <c r="M342" s="146"/>
      <c r="N342" s="147"/>
      <c r="O342" s="136"/>
      <c r="P342" s="136"/>
      <c r="Q342" s="136"/>
      <c r="R342" s="136"/>
      <c r="S342" s="136"/>
      <c r="T342" s="137"/>
      <c r="U342" s="183"/>
      <c r="V342" s="183"/>
      <c r="W342" s="183"/>
      <c r="X342" s="183"/>
      <c r="Y342" s="183"/>
    </row>
    <row r="343" spans="1:25" s="2" customFormat="1" ht="16.5" customHeight="1" x14ac:dyDescent="0.2">
      <c r="A343" s="183"/>
      <c r="B343" s="126"/>
      <c r="C343" s="138"/>
      <c r="D343" s="138"/>
      <c r="E343" s="139"/>
      <c r="F343" s="129" t="s">
        <v>373</v>
      </c>
      <c r="G343" s="141"/>
      <c r="H343" s="142"/>
      <c r="I343" s="143"/>
      <c r="J343" s="143"/>
      <c r="K343" s="144"/>
      <c r="L343" s="145"/>
      <c r="M343" s="146"/>
      <c r="N343" s="147"/>
      <c r="O343" s="136"/>
      <c r="P343" s="136"/>
      <c r="Q343" s="136"/>
      <c r="R343" s="136"/>
      <c r="S343" s="136"/>
      <c r="T343" s="137"/>
      <c r="U343" s="183"/>
      <c r="V343" s="183"/>
      <c r="W343" s="183"/>
      <c r="X343" s="183"/>
      <c r="Y343" s="183"/>
    </row>
    <row r="344" spans="1:25" s="2" customFormat="1" ht="16.5" customHeight="1" x14ac:dyDescent="0.2">
      <c r="A344" s="183"/>
      <c r="B344" s="126"/>
      <c r="C344" s="138"/>
      <c r="D344" s="138"/>
      <c r="E344" s="139"/>
      <c r="F344" s="129" t="s">
        <v>330</v>
      </c>
      <c r="G344" s="141"/>
      <c r="H344" s="142"/>
      <c r="I344" s="143"/>
      <c r="J344" s="143"/>
      <c r="K344" s="144"/>
      <c r="L344" s="145"/>
      <c r="M344" s="146"/>
      <c r="N344" s="147"/>
      <c r="O344" s="136"/>
      <c r="P344" s="136"/>
      <c r="Q344" s="136"/>
      <c r="R344" s="136"/>
      <c r="S344" s="136"/>
      <c r="T344" s="137"/>
      <c r="U344" s="183"/>
      <c r="V344" s="183"/>
      <c r="W344" s="183"/>
      <c r="X344" s="183"/>
      <c r="Y344" s="183"/>
    </row>
    <row r="345" spans="1:25" s="2" customFormat="1" ht="16.5" customHeight="1" x14ac:dyDescent="0.2">
      <c r="A345" s="183"/>
      <c r="B345" s="126"/>
      <c r="C345" s="138"/>
      <c r="D345" s="138"/>
      <c r="E345" s="139"/>
      <c r="F345" s="129" t="s">
        <v>331</v>
      </c>
      <c r="G345" s="141"/>
      <c r="H345" s="142"/>
      <c r="I345" s="143"/>
      <c r="J345" s="143"/>
      <c r="K345" s="144"/>
      <c r="L345" s="145"/>
      <c r="M345" s="146"/>
      <c r="N345" s="147"/>
      <c r="O345" s="136"/>
      <c r="P345" s="136"/>
      <c r="Q345" s="136"/>
      <c r="R345" s="136"/>
      <c r="S345" s="136"/>
      <c r="T345" s="137"/>
      <c r="U345" s="183"/>
      <c r="V345" s="183"/>
      <c r="W345" s="183"/>
      <c r="X345" s="183"/>
      <c r="Y345" s="183"/>
    </row>
    <row r="346" spans="1:25" s="2" customFormat="1" ht="16.5" customHeight="1" x14ac:dyDescent="0.2">
      <c r="A346" s="183"/>
      <c r="B346" s="126"/>
      <c r="C346" s="138"/>
      <c r="D346" s="138"/>
      <c r="E346" s="139"/>
      <c r="F346" s="129" t="s">
        <v>332</v>
      </c>
      <c r="G346" s="141"/>
      <c r="H346" s="142"/>
      <c r="I346" s="143"/>
      <c r="J346" s="143"/>
      <c r="K346" s="144"/>
      <c r="L346" s="145"/>
      <c r="M346" s="146"/>
      <c r="N346" s="147"/>
      <c r="O346" s="136"/>
      <c r="P346" s="136"/>
      <c r="Q346" s="136"/>
      <c r="R346" s="136"/>
      <c r="S346" s="136"/>
      <c r="T346" s="137"/>
      <c r="U346" s="183"/>
      <c r="V346" s="183"/>
      <c r="W346" s="183"/>
      <c r="X346" s="183"/>
      <c r="Y346" s="183"/>
    </row>
    <row r="347" spans="1:25" s="2" customFormat="1" ht="16.5" customHeight="1" x14ac:dyDescent="0.2">
      <c r="A347" s="183"/>
      <c r="B347" s="126"/>
      <c r="C347" s="138"/>
      <c r="D347" s="138"/>
      <c r="E347" s="139"/>
      <c r="F347" s="129" t="s">
        <v>333</v>
      </c>
      <c r="G347" s="141"/>
      <c r="H347" s="142"/>
      <c r="I347" s="143"/>
      <c r="J347" s="143"/>
      <c r="K347" s="144"/>
      <c r="L347" s="145"/>
      <c r="M347" s="146"/>
      <c r="N347" s="147"/>
      <c r="O347" s="136"/>
      <c r="P347" s="136"/>
      <c r="Q347" s="136"/>
      <c r="R347" s="136"/>
      <c r="S347" s="136"/>
      <c r="T347" s="137"/>
      <c r="U347" s="183"/>
      <c r="V347" s="183"/>
      <c r="W347" s="183"/>
      <c r="X347" s="183"/>
      <c r="Y347" s="183"/>
    </row>
    <row r="348" spans="1:25" s="2" customFormat="1" ht="16.5" customHeight="1" x14ac:dyDescent="0.2">
      <c r="A348" s="183"/>
      <c r="B348" s="126"/>
      <c r="C348" s="138"/>
      <c r="D348" s="138"/>
      <c r="E348" s="139"/>
      <c r="F348" s="129" t="s">
        <v>352</v>
      </c>
      <c r="G348" s="141"/>
      <c r="H348" s="142"/>
      <c r="I348" s="143"/>
      <c r="J348" s="143"/>
      <c r="K348" s="144"/>
      <c r="L348" s="145"/>
      <c r="M348" s="146"/>
      <c r="N348" s="147"/>
      <c r="O348" s="136"/>
      <c r="P348" s="136"/>
      <c r="Q348" s="136"/>
      <c r="R348" s="136"/>
      <c r="S348" s="136"/>
      <c r="T348" s="137"/>
      <c r="U348" s="183"/>
      <c r="V348" s="183"/>
      <c r="W348" s="183"/>
      <c r="X348" s="183"/>
      <c r="Y348" s="183"/>
    </row>
    <row r="349" spans="1:25" s="2" customFormat="1" ht="16.5" customHeight="1" x14ac:dyDescent="0.2">
      <c r="A349" s="183"/>
      <c r="B349" s="126"/>
      <c r="C349" s="138"/>
      <c r="D349" s="138"/>
      <c r="E349" s="139"/>
      <c r="F349" s="129" t="s">
        <v>353</v>
      </c>
      <c r="G349" s="141"/>
      <c r="H349" s="142"/>
      <c r="I349" s="143"/>
      <c r="J349" s="143"/>
      <c r="K349" s="144"/>
      <c r="L349" s="145"/>
      <c r="M349" s="146"/>
      <c r="N349" s="147"/>
      <c r="O349" s="136"/>
      <c r="P349" s="136"/>
      <c r="Q349" s="136"/>
      <c r="R349" s="136"/>
      <c r="S349" s="136"/>
      <c r="T349" s="137"/>
      <c r="U349" s="183"/>
      <c r="V349" s="183"/>
      <c r="W349" s="183"/>
      <c r="X349" s="183"/>
      <c r="Y349" s="183"/>
    </row>
    <row r="350" spans="1:25" s="2" customFormat="1" ht="16.5" customHeight="1" x14ac:dyDescent="0.2">
      <c r="A350" s="183"/>
      <c r="B350" s="126"/>
      <c r="C350" s="138">
        <f>+C339+1</f>
        <v>88</v>
      </c>
      <c r="D350" s="138" t="s">
        <v>98</v>
      </c>
      <c r="E350" s="139"/>
      <c r="F350" s="139" t="s">
        <v>335</v>
      </c>
      <c r="G350" s="141" t="s">
        <v>118</v>
      </c>
      <c r="H350" s="142">
        <v>1</v>
      </c>
      <c r="I350" s="143"/>
      <c r="J350" s="143">
        <f>+H350*I350</f>
        <v>0</v>
      </c>
      <c r="K350" s="144"/>
      <c r="L350" s="145"/>
      <c r="M350" s="146"/>
      <c r="N350" s="147"/>
      <c r="O350" s="136"/>
      <c r="P350" s="136"/>
      <c r="Q350" s="136"/>
      <c r="R350" s="136"/>
      <c r="S350" s="136"/>
      <c r="T350" s="137"/>
      <c r="U350" s="183"/>
      <c r="V350" s="183"/>
      <c r="W350" s="183"/>
      <c r="X350" s="183"/>
      <c r="Y350" s="183"/>
    </row>
    <row r="351" spans="1:25" s="2" customFormat="1" ht="16.5" customHeight="1" x14ac:dyDescent="0.2">
      <c r="A351" s="183"/>
      <c r="B351" s="126"/>
      <c r="C351" s="138">
        <f t="shared" ref="C351" si="57">+C350+1</f>
        <v>89</v>
      </c>
      <c r="D351" s="138" t="s">
        <v>98</v>
      </c>
      <c r="E351" s="139"/>
      <c r="F351" s="139" t="s">
        <v>107</v>
      </c>
      <c r="G351" s="141" t="s">
        <v>97</v>
      </c>
      <c r="H351" s="142">
        <v>4</v>
      </c>
      <c r="I351" s="143"/>
      <c r="J351" s="143">
        <f t="shared" ref="J351" si="58">ROUND(I351*H351,1)</f>
        <v>0</v>
      </c>
      <c r="K351" s="144"/>
      <c r="L351" s="145"/>
      <c r="M351" s="146"/>
      <c r="N351" s="147"/>
      <c r="O351" s="136"/>
      <c r="P351" s="136"/>
      <c r="Q351" s="136"/>
      <c r="R351" s="136"/>
      <c r="S351" s="136"/>
      <c r="T351" s="137"/>
      <c r="U351" s="183"/>
      <c r="V351" s="183"/>
      <c r="W351" s="183"/>
      <c r="X351" s="183"/>
      <c r="Y351" s="183"/>
    </row>
    <row r="352" spans="1:25" s="2" customFormat="1" ht="16.5" customHeight="1" x14ac:dyDescent="0.2">
      <c r="A352" s="183"/>
      <c r="B352" s="126"/>
      <c r="C352" s="127">
        <f t="shared" ref="C352:C391" si="59">+C351+1</f>
        <v>90</v>
      </c>
      <c r="D352" s="127" t="s">
        <v>96</v>
      </c>
      <c r="E352" s="139"/>
      <c r="F352" s="129" t="s">
        <v>397</v>
      </c>
      <c r="G352" s="131" t="s">
        <v>118</v>
      </c>
      <c r="H352" s="131">
        <v>63</v>
      </c>
      <c r="I352" s="131"/>
      <c r="J352" s="132">
        <f t="shared" ref="J352:J390" si="60">+H352*I352</f>
        <v>0</v>
      </c>
      <c r="K352" s="144"/>
      <c r="L352" s="145"/>
      <c r="M352" s="146"/>
      <c r="N352" s="147"/>
      <c r="O352" s="136"/>
      <c r="P352" s="136"/>
      <c r="Q352" s="136"/>
      <c r="R352" s="136"/>
      <c r="S352" s="136"/>
      <c r="T352" s="137"/>
      <c r="U352" s="183"/>
      <c r="V352" s="183"/>
      <c r="W352" s="183"/>
      <c r="X352" s="183"/>
      <c r="Y352" s="183"/>
    </row>
    <row r="353" spans="1:25" s="2" customFormat="1" ht="16.5" customHeight="1" x14ac:dyDescent="0.2">
      <c r="A353" s="183"/>
      <c r="B353" s="126"/>
      <c r="C353" s="127">
        <f t="shared" si="59"/>
        <v>91</v>
      </c>
      <c r="D353" s="127" t="s">
        <v>96</v>
      </c>
      <c r="E353" s="139"/>
      <c r="F353" s="129" t="s">
        <v>398</v>
      </c>
      <c r="G353" s="131" t="s">
        <v>118</v>
      </c>
      <c r="H353" s="131">
        <v>2</v>
      </c>
      <c r="I353" s="131"/>
      <c r="J353" s="132">
        <f t="shared" si="60"/>
        <v>0</v>
      </c>
      <c r="K353" s="144"/>
      <c r="L353" s="145"/>
      <c r="M353" s="146"/>
      <c r="N353" s="147"/>
      <c r="O353" s="136"/>
      <c r="P353" s="136"/>
      <c r="Q353" s="136"/>
      <c r="R353" s="136"/>
      <c r="S353" s="136"/>
      <c r="T353" s="137"/>
      <c r="U353" s="183"/>
      <c r="V353" s="183"/>
      <c r="W353" s="183"/>
      <c r="X353" s="183"/>
      <c r="Y353" s="183"/>
    </row>
    <row r="354" spans="1:25" s="2" customFormat="1" ht="16.5" customHeight="1" x14ac:dyDescent="0.2">
      <c r="A354" s="183"/>
      <c r="B354" s="126"/>
      <c r="C354" s="127">
        <f t="shared" si="59"/>
        <v>92</v>
      </c>
      <c r="D354" s="127" t="s">
        <v>96</v>
      </c>
      <c r="E354" s="139"/>
      <c r="F354" s="129" t="s">
        <v>399</v>
      </c>
      <c r="G354" s="131" t="s">
        <v>118</v>
      </c>
      <c r="H354" s="131">
        <v>2</v>
      </c>
      <c r="I354" s="131"/>
      <c r="J354" s="132">
        <f t="shared" si="60"/>
        <v>0</v>
      </c>
      <c r="K354" s="144"/>
      <c r="L354" s="145"/>
      <c r="M354" s="146"/>
      <c r="N354" s="147"/>
      <c r="O354" s="136"/>
      <c r="P354" s="136"/>
      <c r="Q354" s="136"/>
      <c r="R354" s="136"/>
      <c r="S354" s="136"/>
      <c r="T354" s="137"/>
      <c r="U354" s="183"/>
      <c r="V354" s="183"/>
      <c r="W354" s="183"/>
      <c r="X354" s="183"/>
      <c r="Y354" s="183"/>
    </row>
    <row r="355" spans="1:25" s="2" customFormat="1" ht="16.5" customHeight="1" x14ac:dyDescent="0.2">
      <c r="A355" s="183"/>
      <c r="B355" s="126"/>
      <c r="C355" s="127">
        <f t="shared" si="59"/>
        <v>93</v>
      </c>
      <c r="D355" s="127" t="s">
        <v>96</v>
      </c>
      <c r="E355" s="139"/>
      <c r="F355" s="129" t="s">
        <v>400</v>
      </c>
      <c r="G355" s="131" t="s">
        <v>118</v>
      </c>
      <c r="H355" s="131">
        <v>60</v>
      </c>
      <c r="I355" s="131"/>
      <c r="J355" s="132">
        <f t="shared" si="60"/>
        <v>0</v>
      </c>
      <c r="K355" s="144"/>
      <c r="L355" s="145"/>
      <c r="M355" s="146"/>
      <c r="N355" s="147"/>
      <c r="O355" s="136"/>
      <c r="P355" s="136"/>
      <c r="Q355" s="136"/>
      <c r="R355" s="136"/>
      <c r="S355" s="136"/>
      <c r="T355" s="137"/>
      <c r="U355" s="183"/>
      <c r="V355" s="183"/>
      <c r="W355" s="183"/>
      <c r="X355" s="183"/>
      <c r="Y355" s="183"/>
    </row>
    <row r="356" spans="1:25" s="2" customFormat="1" ht="33.75" customHeight="1" x14ac:dyDescent="0.2">
      <c r="A356" s="183"/>
      <c r="B356" s="126"/>
      <c r="C356" s="127">
        <f t="shared" si="59"/>
        <v>94</v>
      </c>
      <c r="D356" s="127" t="s">
        <v>96</v>
      </c>
      <c r="E356" s="139"/>
      <c r="F356" s="129" t="s">
        <v>422</v>
      </c>
      <c r="G356" s="130" t="s">
        <v>118</v>
      </c>
      <c r="H356" s="131">
        <v>1</v>
      </c>
      <c r="I356" s="132"/>
      <c r="J356" s="132">
        <f t="shared" si="60"/>
        <v>0</v>
      </c>
      <c r="K356" s="144"/>
      <c r="L356" s="145"/>
      <c r="M356" s="146"/>
      <c r="N356" s="147"/>
      <c r="O356" s="136"/>
      <c r="P356" s="136"/>
      <c r="Q356" s="136"/>
      <c r="R356" s="136"/>
      <c r="S356" s="136"/>
      <c r="T356" s="137"/>
      <c r="U356" s="183"/>
      <c r="V356" s="183"/>
      <c r="W356" s="183"/>
      <c r="X356" s="183"/>
      <c r="Y356" s="183"/>
    </row>
    <row r="357" spans="1:25" s="2" customFormat="1" ht="16.5" customHeight="1" x14ac:dyDescent="0.2">
      <c r="A357" s="183"/>
      <c r="B357" s="126"/>
      <c r="C357" s="127">
        <f t="shared" si="59"/>
        <v>95</v>
      </c>
      <c r="D357" s="127" t="s">
        <v>96</v>
      </c>
      <c r="E357" s="139"/>
      <c r="F357" s="129" t="s">
        <v>401</v>
      </c>
      <c r="G357" s="130" t="s">
        <v>118</v>
      </c>
      <c r="H357" s="131">
        <v>1</v>
      </c>
      <c r="I357" s="132"/>
      <c r="J357" s="132">
        <f t="shared" si="60"/>
        <v>0</v>
      </c>
      <c r="K357" s="144"/>
      <c r="L357" s="145"/>
      <c r="M357" s="146"/>
      <c r="N357" s="147"/>
      <c r="O357" s="136"/>
      <c r="P357" s="136"/>
      <c r="Q357" s="136"/>
      <c r="R357" s="136"/>
      <c r="S357" s="136"/>
      <c r="T357" s="137"/>
      <c r="U357" s="183"/>
      <c r="V357" s="183"/>
      <c r="W357" s="183"/>
      <c r="X357" s="183"/>
      <c r="Y357" s="183"/>
    </row>
    <row r="358" spans="1:25" s="2" customFormat="1" ht="16.5" customHeight="1" x14ac:dyDescent="0.2">
      <c r="A358" s="183"/>
      <c r="B358" s="126"/>
      <c r="C358" s="127">
        <f t="shared" si="59"/>
        <v>96</v>
      </c>
      <c r="D358" s="127" t="s">
        <v>96</v>
      </c>
      <c r="E358" s="139"/>
      <c r="F358" s="129" t="s">
        <v>423</v>
      </c>
      <c r="G358" s="130" t="s">
        <v>118</v>
      </c>
      <c r="H358" s="131">
        <v>2</v>
      </c>
      <c r="I358" s="132"/>
      <c r="J358" s="132">
        <f t="shared" si="60"/>
        <v>0</v>
      </c>
      <c r="K358" s="144"/>
      <c r="L358" s="145"/>
      <c r="M358" s="146"/>
      <c r="N358" s="147"/>
      <c r="O358" s="136"/>
      <c r="P358" s="136"/>
      <c r="Q358" s="136"/>
      <c r="R358" s="136"/>
      <c r="S358" s="136"/>
      <c r="T358" s="137"/>
      <c r="U358" s="183"/>
      <c r="V358" s="183"/>
      <c r="W358" s="183"/>
      <c r="X358" s="183"/>
      <c r="Y358" s="183"/>
    </row>
    <row r="359" spans="1:25" s="2" customFormat="1" ht="16.5" customHeight="1" x14ac:dyDescent="0.2">
      <c r="A359" s="183"/>
      <c r="B359" s="126"/>
      <c r="C359" s="127">
        <f t="shared" si="59"/>
        <v>97</v>
      </c>
      <c r="D359" s="127" t="s">
        <v>96</v>
      </c>
      <c r="E359" s="139"/>
      <c r="F359" s="129" t="s">
        <v>424</v>
      </c>
      <c r="G359" s="130" t="s">
        <v>118</v>
      </c>
      <c r="H359" s="131">
        <v>1</v>
      </c>
      <c r="I359" s="132"/>
      <c r="J359" s="132">
        <f t="shared" si="60"/>
        <v>0</v>
      </c>
      <c r="K359" s="144"/>
      <c r="L359" s="145"/>
      <c r="M359" s="146"/>
      <c r="N359" s="147"/>
      <c r="O359" s="136"/>
      <c r="P359" s="136"/>
      <c r="Q359" s="136"/>
      <c r="R359" s="136"/>
      <c r="S359" s="136"/>
      <c r="T359" s="137"/>
      <c r="U359" s="183"/>
      <c r="V359" s="183"/>
      <c r="W359" s="183"/>
      <c r="X359" s="183"/>
      <c r="Y359" s="183"/>
    </row>
    <row r="360" spans="1:25" s="2" customFormat="1" ht="16.5" customHeight="1" x14ac:dyDescent="0.2">
      <c r="A360" s="183"/>
      <c r="B360" s="126"/>
      <c r="C360" s="127">
        <f t="shared" si="59"/>
        <v>98</v>
      </c>
      <c r="D360" s="127" t="s">
        <v>96</v>
      </c>
      <c r="E360" s="139"/>
      <c r="F360" s="129" t="s">
        <v>425</v>
      </c>
      <c r="G360" s="130" t="s">
        <v>118</v>
      </c>
      <c r="H360" s="131">
        <v>1</v>
      </c>
      <c r="I360" s="132"/>
      <c r="J360" s="132">
        <f t="shared" si="60"/>
        <v>0</v>
      </c>
      <c r="K360" s="144"/>
      <c r="L360" s="145"/>
      <c r="M360" s="146"/>
      <c r="N360" s="147"/>
      <c r="O360" s="136"/>
      <c r="P360" s="136"/>
      <c r="Q360" s="136"/>
      <c r="R360" s="136"/>
      <c r="S360" s="136"/>
      <c r="T360" s="137"/>
      <c r="U360" s="183"/>
      <c r="V360" s="183"/>
      <c r="W360" s="183"/>
      <c r="X360" s="183"/>
      <c r="Y360" s="183"/>
    </row>
    <row r="361" spans="1:25" s="2" customFormat="1" ht="33.75" customHeight="1" x14ac:dyDescent="0.2">
      <c r="A361" s="183"/>
      <c r="B361" s="126"/>
      <c r="C361" s="127">
        <f t="shared" si="59"/>
        <v>99</v>
      </c>
      <c r="D361" s="127" t="s">
        <v>96</v>
      </c>
      <c r="E361" s="139"/>
      <c r="F361" s="129" t="s">
        <v>426</v>
      </c>
      <c r="G361" s="130" t="s">
        <v>118</v>
      </c>
      <c r="H361" s="131">
        <v>1</v>
      </c>
      <c r="I361" s="132"/>
      <c r="J361" s="132">
        <f t="shared" si="60"/>
        <v>0</v>
      </c>
      <c r="K361" s="144"/>
      <c r="L361" s="145"/>
      <c r="M361" s="146"/>
      <c r="N361" s="147"/>
      <c r="O361" s="136"/>
      <c r="P361" s="136"/>
      <c r="Q361" s="136"/>
      <c r="R361" s="136"/>
      <c r="S361" s="136"/>
      <c r="T361" s="137"/>
      <c r="U361" s="183"/>
      <c r="V361" s="183"/>
      <c r="W361" s="183"/>
      <c r="X361" s="183"/>
      <c r="Y361" s="183"/>
    </row>
    <row r="362" spans="1:25" s="2" customFormat="1" ht="33.75" customHeight="1" x14ac:dyDescent="0.2">
      <c r="A362" s="183"/>
      <c r="B362" s="126"/>
      <c r="C362" s="127">
        <f t="shared" si="59"/>
        <v>100</v>
      </c>
      <c r="D362" s="127" t="s">
        <v>96</v>
      </c>
      <c r="E362" s="139"/>
      <c r="F362" s="129" t="s">
        <v>402</v>
      </c>
      <c r="G362" s="130" t="s">
        <v>118</v>
      </c>
      <c r="H362" s="131">
        <v>8</v>
      </c>
      <c r="I362" s="132"/>
      <c r="J362" s="132">
        <f t="shared" si="60"/>
        <v>0</v>
      </c>
      <c r="K362" s="144"/>
      <c r="L362" s="145"/>
      <c r="M362" s="146"/>
      <c r="N362" s="147"/>
      <c r="O362" s="136"/>
      <c r="P362" s="136"/>
      <c r="Q362" s="136"/>
      <c r="R362" s="136"/>
      <c r="S362" s="136"/>
      <c r="T362" s="137"/>
      <c r="U362" s="183"/>
      <c r="V362" s="183"/>
      <c r="W362" s="183"/>
      <c r="X362" s="183"/>
      <c r="Y362" s="183"/>
    </row>
    <row r="363" spans="1:25" s="2" customFormat="1" ht="16.5" customHeight="1" x14ac:dyDescent="0.2">
      <c r="A363" s="183"/>
      <c r="B363" s="126"/>
      <c r="C363" s="127">
        <f t="shared" si="59"/>
        <v>101</v>
      </c>
      <c r="D363" s="127" t="s">
        <v>96</v>
      </c>
      <c r="E363" s="139"/>
      <c r="F363" s="129" t="s">
        <v>403</v>
      </c>
      <c r="G363" s="130" t="s">
        <v>118</v>
      </c>
      <c r="H363" s="131">
        <v>2</v>
      </c>
      <c r="I363" s="132"/>
      <c r="J363" s="132">
        <f t="shared" si="60"/>
        <v>0</v>
      </c>
      <c r="K363" s="144"/>
      <c r="L363" s="145"/>
      <c r="M363" s="146"/>
      <c r="N363" s="147"/>
      <c r="O363" s="136"/>
      <c r="P363" s="136"/>
      <c r="Q363" s="136"/>
      <c r="R363" s="136"/>
      <c r="S363" s="136"/>
      <c r="T363" s="137"/>
      <c r="U363" s="183"/>
      <c r="V363" s="183"/>
      <c r="W363" s="183"/>
      <c r="X363" s="183"/>
      <c r="Y363" s="183"/>
    </row>
    <row r="364" spans="1:25" s="2" customFormat="1" ht="27" customHeight="1" x14ac:dyDescent="0.2">
      <c r="A364" s="183"/>
      <c r="B364" s="126"/>
      <c r="C364" s="127">
        <f t="shared" si="59"/>
        <v>102</v>
      </c>
      <c r="D364" s="127" t="s">
        <v>96</v>
      </c>
      <c r="E364" s="139"/>
      <c r="F364" s="129" t="s">
        <v>427</v>
      </c>
      <c r="G364" s="130" t="s">
        <v>118</v>
      </c>
      <c r="H364" s="131">
        <v>1</v>
      </c>
      <c r="I364" s="132"/>
      <c r="J364" s="132">
        <f t="shared" si="60"/>
        <v>0</v>
      </c>
      <c r="K364" s="144"/>
      <c r="L364" s="145"/>
      <c r="M364" s="146"/>
      <c r="N364" s="147"/>
      <c r="O364" s="136"/>
      <c r="P364" s="136"/>
      <c r="Q364" s="136"/>
      <c r="R364" s="136"/>
      <c r="S364" s="136"/>
      <c r="T364" s="137"/>
      <c r="U364" s="183"/>
      <c r="V364" s="183"/>
      <c r="W364" s="183"/>
      <c r="X364" s="183"/>
      <c r="Y364" s="183"/>
    </row>
    <row r="365" spans="1:25" s="2" customFormat="1" ht="30.75" customHeight="1" x14ac:dyDescent="0.2">
      <c r="A365" s="183"/>
      <c r="B365" s="126"/>
      <c r="C365" s="127">
        <f t="shared" si="59"/>
        <v>103</v>
      </c>
      <c r="D365" s="127" t="s">
        <v>96</v>
      </c>
      <c r="E365" s="139"/>
      <c r="F365" s="129" t="s">
        <v>428</v>
      </c>
      <c r="G365" s="130" t="s">
        <v>118</v>
      </c>
      <c r="H365" s="131">
        <v>1</v>
      </c>
      <c r="I365" s="132"/>
      <c r="J365" s="132">
        <f t="shared" si="60"/>
        <v>0</v>
      </c>
      <c r="K365" s="144"/>
      <c r="L365" s="145"/>
      <c r="M365" s="146"/>
      <c r="N365" s="147"/>
      <c r="O365" s="136"/>
      <c r="P365" s="136"/>
      <c r="Q365" s="136"/>
      <c r="R365" s="136"/>
      <c r="S365" s="136"/>
      <c r="T365" s="137"/>
      <c r="U365" s="183"/>
      <c r="V365" s="183"/>
      <c r="W365" s="183"/>
      <c r="X365" s="183"/>
      <c r="Y365" s="183"/>
    </row>
    <row r="366" spans="1:25" s="2" customFormat="1" ht="24.75" customHeight="1" x14ac:dyDescent="0.2">
      <c r="A366" s="183"/>
      <c r="B366" s="126"/>
      <c r="C366" s="127">
        <f t="shared" si="59"/>
        <v>104</v>
      </c>
      <c r="D366" s="127" t="s">
        <v>96</v>
      </c>
      <c r="E366" s="139"/>
      <c r="F366" s="129" t="s">
        <v>429</v>
      </c>
      <c r="G366" s="130" t="s">
        <v>118</v>
      </c>
      <c r="H366" s="131">
        <v>1</v>
      </c>
      <c r="I366" s="132"/>
      <c r="J366" s="132">
        <f t="shared" si="60"/>
        <v>0</v>
      </c>
      <c r="K366" s="144"/>
      <c r="L366" s="145"/>
      <c r="M366" s="146"/>
      <c r="N366" s="147"/>
      <c r="O366" s="136"/>
      <c r="P366" s="136"/>
      <c r="Q366" s="136"/>
      <c r="R366" s="136"/>
      <c r="S366" s="136"/>
      <c r="T366" s="137"/>
      <c r="U366" s="183"/>
      <c r="V366" s="183"/>
      <c r="W366" s="183"/>
      <c r="X366" s="183"/>
      <c r="Y366" s="183"/>
    </row>
    <row r="367" spans="1:25" s="2" customFormat="1" ht="16.5" customHeight="1" x14ac:dyDescent="0.2">
      <c r="A367" s="183"/>
      <c r="B367" s="126"/>
      <c r="C367" s="127">
        <f t="shared" si="59"/>
        <v>105</v>
      </c>
      <c r="D367" s="127" t="s">
        <v>96</v>
      </c>
      <c r="E367" s="139"/>
      <c r="F367" s="129" t="s">
        <v>404</v>
      </c>
      <c r="G367" s="130" t="s">
        <v>118</v>
      </c>
      <c r="H367" s="131">
        <v>2</v>
      </c>
      <c r="I367" s="132"/>
      <c r="J367" s="132">
        <f t="shared" si="60"/>
        <v>0</v>
      </c>
      <c r="K367" s="144"/>
      <c r="L367" s="145"/>
      <c r="M367" s="146"/>
      <c r="N367" s="147"/>
      <c r="O367" s="136"/>
      <c r="P367" s="136"/>
      <c r="Q367" s="136"/>
      <c r="R367" s="136"/>
      <c r="S367" s="136"/>
      <c r="T367" s="137"/>
      <c r="U367" s="183"/>
      <c r="V367" s="183"/>
      <c r="W367" s="183"/>
      <c r="X367" s="183"/>
      <c r="Y367" s="183"/>
    </row>
    <row r="368" spans="1:25" s="2" customFormat="1" ht="30.75" customHeight="1" x14ac:dyDescent="0.2">
      <c r="A368" s="183"/>
      <c r="B368" s="126"/>
      <c r="C368" s="127">
        <f t="shared" si="59"/>
        <v>106</v>
      </c>
      <c r="D368" s="127" t="s">
        <v>96</v>
      </c>
      <c r="E368" s="139"/>
      <c r="F368" s="129" t="s">
        <v>430</v>
      </c>
      <c r="G368" s="130" t="s">
        <v>118</v>
      </c>
      <c r="H368" s="131">
        <v>19</v>
      </c>
      <c r="I368" s="132"/>
      <c r="J368" s="132">
        <f t="shared" si="60"/>
        <v>0</v>
      </c>
      <c r="K368" s="144"/>
      <c r="L368" s="145"/>
      <c r="M368" s="146"/>
      <c r="N368" s="147"/>
      <c r="O368" s="136"/>
      <c r="P368" s="136"/>
      <c r="Q368" s="136"/>
      <c r="R368" s="136"/>
      <c r="S368" s="136"/>
      <c r="T368" s="137"/>
      <c r="U368" s="183"/>
      <c r="V368" s="183"/>
      <c r="W368" s="183"/>
      <c r="X368" s="183"/>
      <c r="Y368" s="183"/>
    </row>
    <row r="369" spans="1:25" s="2" customFormat="1" ht="27.75" customHeight="1" x14ac:dyDescent="0.2">
      <c r="A369" s="183"/>
      <c r="B369" s="126"/>
      <c r="C369" s="127">
        <f t="shared" si="59"/>
        <v>107</v>
      </c>
      <c r="D369" s="127" t="s">
        <v>96</v>
      </c>
      <c r="E369" s="139"/>
      <c r="F369" s="129" t="s">
        <v>431</v>
      </c>
      <c r="G369" s="130" t="s">
        <v>118</v>
      </c>
      <c r="H369" s="131">
        <v>2</v>
      </c>
      <c r="I369" s="132"/>
      <c r="J369" s="132">
        <f t="shared" si="60"/>
        <v>0</v>
      </c>
      <c r="K369" s="144"/>
      <c r="L369" s="145"/>
      <c r="M369" s="146"/>
      <c r="N369" s="147"/>
      <c r="O369" s="136"/>
      <c r="P369" s="136"/>
      <c r="Q369" s="136"/>
      <c r="R369" s="136"/>
      <c r="S369" s="136"/>
      <c r="T369" s="137"/>
      <c r="U369" s="183"/>
      <c r="V369" s="183"/>
      <c r="W369" s="183"/>
      <c r="X369" s="183"/>
      <c r="Y369" s="183"/>
    </row>
    <row r="370" spans="1:25" s="2" customFormat="1" ht="26.25" customHeight="1" x14ac:dyDescent="0.2">
      <c r="A370" s="183"/>
      <c r="B370" s="126"/>
      <c r="C370" s="127">
        <f t="shared" si="59"/>
        <v>108</v>
      </c>
      <c r="D370" s="127" t="s">
        <v>96</v>
      </c>
      <c r="E370" s="139"/>
      <c r="F370" s="129" t="s">
        <v>432</v>
      </c>
      <c r="G370" s="130" t="s">
        <v>118</v>
      </c>
      <c r="H370" s="131">
        <v>3</v>
      </c>
      <c r="I370" s="132"/>
      <c r="J370" s="132">
        <f t="shared" si="60"/>
        <v>0</v>
      </c>
      <c r="K370" s="144"/>
      <c r="L370" s="145"/>
      <c r="M370" s="146"/>
      <c r="N370" s="147"/>
      <c r="O370" s="136"/>
      <c r="P370" s="136"/>
      <c r="Q370" s="136"/>
      <c r="R370" s="136"/>
      <c r="S370" s="136"/>
      <c r="T370" s="137"/>
      <c r="U370" s="183"/>
      <c r="V370" s="183"/>
      <c r="W370" s="183"/>
      <c r="X370" s="183"/>
      <c r="Y370" s="183"/>
    </row>
    <row r="371" spans="1:25" s="2" customFormat="1" ht="29.25" customHeight="1" x14ac:dyDescent="0.2">
      <c r="A371" s="183"/>
      <c r="B371" s="126"/>
      <c r="C371" s="127">
        <f t="shared" si="59"/>
        <v>109</v>
      </c>
      <c r="D371" s="127" t="s">
        <v>96</v>
      </c>
      <c r="E371" s="139"/>
      <c r="F371" s="129" t="s">
        <v>433</v>
      </c>
      <c r="G371" s="130" t="s">
        <v>118</v>
      </c>
      <c r="H371" s="131">
        <v>1</v>
      </c>
      <c r="I371" s="132"/>
      <c r="J371" s="132">
        <f t="shared" si="60"/>
        <v>0</v>
      </c>
      <c r="K371" s="144"/>
      <c r="L371" s="145"/>
      <c r="M371" s="146"/>
      <c r="N371" s="147"/>
      <c r="O371" s="136"/>
      <c r="P371" s="136"/>
      <c r="Q371" s="136"/>
      <c r="R371" s="136"/>
      <c r="S371" s="136"/>
      <c r="T371" s="137"/>
      <c r="U371" s="183"/>
      <c r="V371" s="183"/>
      <c r="W371" s="183"/>
      <c r="X371" s="183"/>
      <c r="Y371" s="183"/>
    </row>
    <row r="372" spans="1:25" s="2" customFormat="1" ht="24.75" customHeight="1" x14ac:dyDescent="0.2">
      <c r="A372" s="183"/>
      <c r="B372" s="126"/>
      <c r="C372" s="127">
        <f t="shared" si="59"/>
        <v>110</v>
      </c>
      <c r="D372" s="127" t="s">
        <v>96</v>
      </c>
      <c r="E372" s="139"/>
      <c r="F372" s="129" t="s">
        <v>405</v>
      </c>
      <c r="G372" s="130" t="s">
        <v>187</v>
      </c>
      <c r="H372" s="131">
        <v>300</v>
      </c>
      <c r="I372" s="132"/>
      <c r="J372" s="132">
        <f t="shared" si="60"/>
        <v>0</v>
      </c>
      <c r="K372" s="144"/>
      <c r="L372" s="145"/>
      <c r="M372" s="146"/>
      <c r="N372" s="147"/>
      <c r="O372" s="136"/>
      <c r="P372" s="136"/>
      <c r="Q372" s="136"/>
      <c r="R372" s="136"/>
      <c r="S372" s="136"/>
      <c r="T372" s="137"/>
      <c r="U372" s="183"/>
      <c r="V372" s="183"/>
      <c r="W372" s="183"/>
      <c r="X372" s="183"/>
      <c r="Y372" s="183"/>
    </row>
    <row r="373" spans="1:25" s="2" customFormat="1" ht="28.5" customHeight="1" x14ac:dyDescent="0.2">
      <c r="A373" s="183"/>
      <c r="B373" s="126"/>
      <c r="C373" s="127">
        <f t="shared" si="59"/>
        <v>111</v>
      </c>
      <c r="D373" s="127" t="s">
        <v>96</v>
      </c>
      <c r="E373" s="139"/>
      <c r="F373" s="129" t="s">
        <v>406</v>
      </c>
      <c r="G373" s="130" t="s">
        <v>187</v>
      </c>
      <c r="H373" s="131">
        <v>100</v>
      </c>
      <c r="I373" s="132"/>
      <c r="J373" s="132">
        <f t="shared" si="60"/>
        <v>0</v>
      </c>
      <c r="K373" s="144"/>
      <c r="L373" s="145"/>
      <c r="M373" s="146"/>
      <c r="N373" s="147"/>
      <c r="O373" s="136"/>
      <c r="P373" s="136"/>
      <c r="Q373" s="136"/>
      <c r="R373" s="136"/>
      <c r="S373" s="136"/>
      <c r="T373" s="137"/>
      <c r="U373" s="183"/>
      <c r="V373" s="183"/>
      <c r="W373" s="183"/>
      <c r="X373" s="183"/>
      <c r="Y373" s="183"/>
    </row>
    <row r="374" spans="1:25" s="2" customFormat="1" ht="16.5" customHeight="1" x14ac:dyDescent="0.2">
      <c r="A374" s="183"/>
      <c r="B374" s="126"/>
      <c r="C374" s="127">
        <f t="shared" si="59"/>
        <v>112</v>
      </c>
      <c r="D374" s="127" t="s">
        <v>96</v>
      </c>
      <c r="E374" s="139"/>
      <c r="F374" s="129" t="s">
        <v>434</v>
      </c>
      <c r="G374" s="130" t="s">
        <v>118</v>
      </c>
      <c r="H374" s="131">
        <v>3</v>
      </c>
      <c r="I374" s="132"/>
      <c r="J374" s="132">
        <f t="shared" si="60"/>
        <v>0</v>
      </c>
      <c r="K374" s="144"/>
      <c r="L374" s="145"/>
      <c r="M374" s="146"/>
      <c r="N374" s="147"/>
      <c r="O374" s="136"/>
      <c r="P374" s="136"/>
      <c r="Q374" s="136"/>
      <c r="R374" s="136"/>
      <c r="S374" s="136"/>
      <c r="T374" s="137"/>
      <c r="U374" s="183"/>
      <c r="V374" s="183"/>
      <c r="W374" s="183"/>
      <c r="X374" s="183"/>
      <c r="Y374" s="183"/>
    </row>
    <row r="375" spans="1:25" s="2" customFormat="1" ht="16.5" customHeight="1" x14ac:dyDescent="0.2">
      <c r="A375" s="183"/>
      <c r="B375" s="126"/>
      <c r="C375" s="127">
        <f t="shared" si="59"/>
        <v>113</v>
      </c>
      <c r="D375" s="127" t="s">
        <v>96</v>
      </c>
      <c r="E375" s="139"/>
      <c r="F375" s="129" t="s">
        <v>407</v>
      </c>
      <c r="G375" s="130" t="s">
        <v>187</v>
      </c>
      <c r="H375" s="131">
        <v>60</v>
      </c>
      <c r="I375" s="132"/>
      <c r="J375" s="132">
        <f t="shared" si="60"/>
        <v>0</v>
      </c>
      <c r="K375" s="144"/>
      <c r="L375" s="145"/>
      <c r="M375" s="146"/>
      <c r="N375" s="147"/>
      <c r="O375" s="136"/>
      <c r="P375" s="136"/>
      <c r="Q375" s="136"/>
      <c r="R375" s="136"/>
      <c r="S375" s="136"/>
      <c r="T375" s="137"/>
      <c r="U375" s="183"/>
      <c r="V375" s="183"/>
      <c r="W375" s="183"/>
      <c r="X375" s="183"/>
      <c r="Y375" s="183"/>
    </row>
    <row r="376" spans="1:25" s="2" customFormat="1" ht="16.5" customHeight="1" x14ac:dyDescent="0.2">
      <c r="A376" s="183"/>
      <c r="B376" s="126"/>
      <c r="C376" s="127">
        <f t="shared" si="59"/>
        <v>114</v>
      </c>
      <c r="D376" s="127" t="s">
        <v>96</v>
      </c>
      <c r="E376" s="139"/>
      <c r="F376" s="129" t="s">
        <v>408</v>
      </c>
      <c r="G376" s="130" t="s">
        <v>118</v>
      </c>
      <c r="H376" s="131">
        <v>1</v>
      </c>
      <c r="I376" s="132"/>
      <c r="J376" s="132">
        <f t="shared" si="60"/>
        <v>0</v>
      </c>
      <c r="K376" s="144"/>
      <c r="L376" s="145"/>
      <c r="M376" s="146"/>
      <c r="N376" s="147"/>
      <c r="O376" s="136"/>
      <c r="P376" s="136"/>
      <c r="Q376" s="136"/>
      <c r="R376" s="136"/>
      <c r="S376" s="136"/>
      <c r="T376" s="137"/>
      <c r="U376" s="183"/>
      <c r="V376" s="183"/>
      <c r="W376" s="183"/>
      <c r="X376" s="183"/>
      <c r="Y376" s="183"/>
    </row>
    <row r="377" spans="1:25" s="2" customFormat="1" ht="29.25" customHeight="1" x14ac:dyDescent="0.2">
      <c r="A377" s="183"/>
      <c r="B377" s="126"/>
      <c r="C377" s="127">
        <f t="shared" si="59"/>
        <v>115</v>
      </c>
      <c r="D377" s="127" t="s">
        <v>96</v>
      </c>
      <c r="E377" s="139"/>
      <c r="F377" s="129" t="s">
        <v>409</v>
      </c>
      <c r="G377" s="130" t="s">
        <v>118</v>
      </c>
      <c r="H377" s="131">
        <v>1</v>
      </c>
      <c r="I377" s="132"/>
      <c r="J377" s="132">
        <f t="shared" si="60"/>
        <v>0</v>
      </c>
      <c r="K377" s="144"/>
      <c r="L377" s="145"/>
      <c r="M377" s="146"/>
      <c r="N377" s="147"/>
      <c r="O377" s="136"/>
      <c r="P377" s="136"/>
      <c r="Q377" s="136"/>
      <c r="R377" s="136"/>
      <c r="S377" s="136"/>
      <c r="T377" s="137"/>
      <c r="U377" s="183"/>
      <c r="V377" s="183"/>
      <c r="W377" s="183"/>
      <c r="X377" s="183"/>
      <c r="Y377" s="183"/>
    </row>
    <row r="378" spans="1:25" s="2" customFormat="1" ht="16.5" customHeight="1" x14ac:dyDescent="0.2">
      <c r="A378" s="183"/>
      <c r="B378" s="126"/>
      <c r="C378" s="127">
        <f t="shared" si="59"/>
        <v>116</v>
      </c>
      <c r="D378" s="127" t="s">
        <v>96</v>
      </c>
      <c r="E378" s="139"/>
      <c r="F378" s="129" t="s">
        <v>410</v>
      </c>
      <c r="G378" s="130" t="s">
        <v>118</v>
      </c>
      <c r="H378" s="131">
        <v>3</v>
      </c>
      <c r="I378" s="132"/>
      <c r="J378" s="132">
        <f t="shared" si="60"/>
        <v>0</v>
      </c>
      <c r="K378" s="144"/>
      <c r="L378" s="145"/>
      <c r="M378" s="146"/>
      <c r="N378" s="147"/>
      <c r="O378" s="136"/>
      <c r="P378" s="136"/>
      <c r="Q378" s="136"/>
      <c r="R378" s="136"/>
      <c r="S378" s="136"/>
      <c r="T378" s="137"/>
      <c r="U378" s="183"/>
      <c r="V378" s="183"/>
      <c r="W378" s="183"/>
      <c r="X378" s="183"/>
      <c r="Y378" s="183"/>
    </row>
    <row r="379" spans="1:25" s="2" customFormat="1" ht="16.5" customHeight="1" x14ac:dyDescent="0.2">
      <c r="A379" s="183"/>
      <c r="B379" s="126"/>
      <c r="C379" s="127">
        <f t="shared" si="59"/>
        <v>117</v>
      </c>
      <c r="D379" s="127" t="s">
        <v>96</v>
      </c>
      <c r="E379" s="139"/>
      <c r="F379" s="129" t="s">
        <v>411</v>
      </c>
      <c r="G379" s="130" t="s">
        <v>118</v>
      </c>
      <c r="H379" s="131">
        <v>2</v>
      </c>
      <c r="I379" s="132"/>
      <c r="J379" s="132">
        <f t="shared" si="60"/>
        <v>0</v>
      </c>
      <c r="K379" s="144"/>
      <c r="L379" s="145"/>
      <c r="M379" s="146"/>
      <c r="N379" s="147"/>
      <c r="O379" s="136"/>
      <c r="P379" s="136"/>
      <c r="Q379" s="136"/>
      <c r="R379" s="136"/>
      <c r="S379" s="136"/>
      <c r="T379" s="137"/>
      <c r="U379" s="183"/>
      <c r="V379" s="183"/>
      <c r="W379" s="183"/>
      <c r="X379" s="183"/>
      <c r="Y379" s="183"/>
    </row>
    <row r="380" spans="1:25" s="2" customFormat="1" ht="16.5" customHeight="1" x14ac:dyDescent="0.2">
      <c r="A380" s="183"/>
      <c r="B380" s="126"/>
      <c r="C380" s="127">
        <f t="shared" si="59"/>
        <v>118</v>
      </c>
      <c r="D380" s="127" t="s">
        <v>96</v>
      </c>
      <c r="E380" s="139"/>
      <c r="F380" s="129" t="s">
        <v>412</v>
      </c>
      <c r="G380" s="130" t="s">
        <v>118</v>
      </c>
      <c r="H380" s="131">
        <v>1</v>
      </c>
      <c r="I380" s="132"/>
      <c r="J380" s="132">
        <f t="shared" si="60"/>
        <v>0</v>
      </c>
      <c r="K380" s="144"/>
      <c r="L380" s="145"/>
      <c r="M380" s="146"/>
      <c r="N380" s="147"/>
      <c r="O380" s="136"/>
      <c r="P380" s="136"/>
      <c r="Q380" s="136"/>
      <c r="R380" s="136"/>
      <c r="S380" s="136"/>
      <c r="T380" s="137"/>
      <c r="U380" s="183"/>
      <c r="V380" s="183"/>
      <c r="W380" s="183"/>
      <c r="X380" s="183"/>
      <c r="Y380" s="183"/>
    </row>
    <row r="381" spans="1:25" s="2" customFormat="1" ht="28.5" customHeight="1" x14ac:dyDescent="0.2">
      <c r="A381" s="183"/>
      <c r="B381" s="126"/>
      <c r="C381" s="127">
        <f t="shared" si="59"/>
        <v>119</v>
      </c>
      <c r="D381" s="127" t="s">
        <v>96</v>
      </c>
      <c r="E381" s="139"/>
      <c r="F381" s="129" t="s">
        <v>413</v>
      </c>
      <c r="G381" s="130" t="s">
        <v>187</v>
      </c>
      <c r="H381" s="131">
        <v>30</v>
      </c>
      <c r="I381" s="132"/>
      <c r="J381" s="132">
        <f t="shared" si="60"/>
        <v>0</v>
      </c>
      <c r="K381" s="144"/>
      <c r="L381" s="145"/>
      <c r="M381" s="146"/>
      <c r="N381" s="147"/>
      <c r="O381" s="136"/>
      <c r="P381" s="136"/>
      <c r="Q381" s="136"/>
      <c r="R381" s="136"/>
      <c r="S381" s="136"/>
      <c r="T381" s="137"/>
      <c r="U381" s="183"/>
      <c r="V381" s="183"/>
      <c r="W381" s="183"/>
      <c r="X381" s="183"/>
      <c r="Y381" s="183"/>
    </row>
    <row r="382" spans="1:25" s="2" customFormat="1" ht="29.25" customHeight="1" x14ac:dyDescent="0.2">
      <c r="A382" s="183"/>
      <c r="B382" s="126"/>
      <c r="C382" s="127">
        <f t="shared" si="59"/>
        <v>120</v>
      </c>
      <c r="D382" s="127" t="s">
        <v>96</v>
      </c>
      <c r="E382" s="139"/>
      <c r="F382" s="129" t="s">
        <v>414</v>
      </c>
      <c r="G382" s="130" t="s">
        <v>118</v>
      </c>
      <c r="H382" s="131">
        <v>14</v>
      </c>
      <c r="I382" s="132"/>
      <c r="J382" s="132">
        <f t="shared" si="60"/>
        <v>0</v>
      </c>
      <c r="K382" s="144"/>
      <c r="L382" s="145"/>
      <c r="M382" s="146"/>
      <c r="N382" s="147"/>
      <c r="O382" s="136"/>
      <c r="P382" s="136"/>
      <c r="Q382" s="136"/>
      <c r="R382" s="136"/>
      <c r="S382" s="136"/>
      <c r="T382" s="137"/>
      <c r="U382" s="183"/>
      <c r="V382" s="183"/>
      <c r="W382" s="183"/>
      <c r="X382" s="183"/>
      <c r="Y382" s="183"/>
    </row>
    <row r="383" spans="1:25" s="2" customFormat="1" ht="30.75" customHeight="1" x14ac:dyDescent="0.2">
      <c r="A383" s="183"/>
      <c r="B383" s="126"/>
      <c r="C383" s="127">
        <f t="shared" si="59"/>
        <v>121</v>
      </c>
      <c r="D383" s="127" t="s">
        <v>96</v>
      </c>
      <c r="E383" s="139"/>
      <c r="F383" s="129" t="s">
        <v>415</v>
      </c>
      <c r="G383" s="130" t="s">
        <v>118</v>
      </c>
      <c r="H383" s="131">
        <v>56</v>
      </c>
      <c r="I383" s="132"/>
      <c r="J383" s="132">
        <f t="shared" si="60"/>
        <v>0</v>
      </c>
      <c r="K383" s="144"/>
      <c r="L383" s="145"/>
      <c r="M383" s="146"/>
      <c r="N383" s="147"/>
      <c r="O383" s="136"/>
      <c r="P383" s="136"/>
      <c r="Q383" s="136"/>
      <c r="R383" s="136"/>
      <c r="S383" s="136"/>
      <c r="T383" s="137"/>
      <c r="U383" s="183"/>
      <c r="V383" s="183"/>
      <c r="W383" s="183"/>
      <c r="X383" s="183"/>
      <c r="Y383" s="183"/>
    </row>
    <row r="384" spans="1:25" s="2" customFormat="1" ht="31.5" customHeight="1" x14ac:dyDescent="0.2">
      <c r="A384" s="183"/>
      <c r="B384" s="126"/>
      <c r="C384" s="127">
        <f t="shared" si="59"/>
        <v>122</v>
      </c>
      <c r="D384" s="127" t="s">
        <v>96</v>
      </c>
      <c r="E384" s="139"/>
      <c r="F384" s="129" t="s">
        <v>416</v>
      </c>
      <c r="G384" s="130" t="s">
        <v>118</v>
      </c>
      <c r="H384" s="131">
        <v>14</v>
      </c>
      <c r="I384" s="132"/>
      <c r="J384" s="132">
        <f t="shared" si="60"/>
        <v>0</v>
      </c>
      <c r="K384" s="144"/>
      <c r="L384" s="145"/>
      <c r="M384" s="146"/>
      <c r="N384" s="147"/>
      <c r="O384" s="136"/>
      <c r="P384" s="136"/>
      <c r="Q384" s="136"/>
      <c r="R384" s="136"/>
      <c r="S384" s="136"/>
      <c r="T384" s="137"/>
      <c r="U384" s="183"/>
      <c r="V384" s="183"/>
      <c r="W384" s="183"/>
      <c r="X384" s="183"/>
      <c r="Y384" s="183"/>
    </row>
    <row r="385" spans="1:25" s="2" customFormat="1" ht="26.25" customHeight="1" x14ac:dyDescent="0.2">
      <c r="A385" s="183"/>
      <c r="B385" s="126"/>
      <c r="C385" s="127">
        <f t="shared" si="59"/>
        <v>123</v>
      </c>
      <c r="D385" s="127" t="s">
        <v>96</v>
      </c>
      <c r="E385" s="139"/>
      <c r="F385" s="129" t="s">
        <v>406</v>
      </c>
      <c r="G385" s="130" t="s">
        <v>187</v>
      </c>
      <c r="H385" s="131">
        <v>300</v>
      </c>
      <c r="I385" s="132"/>
      <c r="J385" s="132">
        <f t="shared" si="60"/>
        <v>0</v>
      </c>
      <c r="K385" s="144"/>
      <c r="L385" s="145"/>
      <c r="M385" s="146"/>
      <c r="N385" s="147"/>
      <c r="O385" s="136"/>
      <c r="P385" s="136"/>
      <c r="Q385" s="136"/>
      <c r="R385" s="136"/>
      <c r="S385" s="136"/>
      <c r="T385" s="137"/>
      <c r="U385" s="183"/>
      <c r="V385" s="183"/>
      <c r="W385" s="183"/>
      <c r="X385" s="183"/>
      <c r="Y385" s="183"/>
    </row>
    <row r="386" spans="1:25" s="2" customFormat="1" ht="30" customHeight="1" x14ac:dyDescent="0.2">
      <c r="A386" s="183"/>
      <c r="B386" s="126"/>
      <c r="C386" s="127">
        <f t="shared" si="59"/>
        <v>124</v>
      </c>
      <c r="D386" s="127" t="s">
        <v>96</v>
      </c>
      <c r="E386" s="139"/>
      <c r="F386" s="129" t="s">
        <v>417</v>
      </c>
      <c r="G386" s="130" t="s">
        <v>118</v>
      </c>
      <c r="H386" s="131">
        <v>5</v>
      </c>
      <c r="I386" s="132"/>
      <c r="J386" s="132">
        <f t="shared" si="60"/>
        <v>0</v>
      </c>
      <c r="K386" s="144"/>
      <c r="L386" s="145"/>
      <c r="M386" s="146"/>
      <c r="N386" s="147"/>
      <c r="O386" s="136"/>
      <c r="P386" s="136"/>
      <c r="Q386" s="136"/>
      <c r="R386" s="136"/>
      <c r="S386" s="136"/>
      <c r="T386" s="137"/>
      <c r="U386" s="183"/>
      <c r="V386" s="183"/>
      <c r="W386" s="183"/>
      <c r="X386" s="183"/>
      <c r="Y386" s="183"/>
    </row>
    <row r="387" spans="1:25" s="2" customFormat="1" ht="16.5" customHeight="1" x14ac:dyDescent="0.2">
      <c r="A387" s="183"/>
      <c r="B387" s="126"/>
      <c r="C387" s="127">
        <f t="shared" si="59"/>
        <v>125</v>
      </c>
      <c r="D387" s="127" t="s">
        <v>96</v>
      </c>
      <c r="E387" s="139"/>
      <c r="F387" s="129" t="s">
        <v>418</v>
      </c>
      <c r="G387" s="130" t="s">
        <v>97</v>
      </c>
      <c r="H387" s="131">
        <v>65</v>
      </c>
      <c r="I387" s="132"/>
      <c r="J387" s="132">
        <f t="shared" si="60"/>
        <v>0</v>
      </c>
      <c r="K387" s="144"/>
      <c r="L387" s="145"/>
      <c r="M387" s="146"/>
      <c r="N387" s="147"/>
      <c r="O387" s="136"/>
      <c r="P387" s="136"/>
      <c r="Q387" s="136"/>
      <c r="R387" s="136"/>
      <c r="S387" s="136"/>
      <c r="T387" s="137"/>
      <c r="U387" s="183"/>
      <c r="V387" s="183"/>
      <c r="W387" s="183"/>
      <c r="X387" s="183"/>
      <c r="Y387" s="183"/>
    </row>
    <row r="388" spans="1:25" s="2" customFormat="1" ht="27" customHeight="1" x14ac:dyDescent="0.2">
      <c r="A388" s="183"/>
      <c r="B388" s="126"/>
      <c r="C388" s="127">
        <f t="shared" si="59"/>
        <v>126</v>
      </c>
      <c r="D388" s="127" t="s">
        <v>96</v>
      </c>
      <c r="E388" s="139"/>
      <c r="F388" s="129" t="s">
        <v>419</v>
      </c>
      <c r="G388" s="130" t="s">
        <v>97</v>
      </c>
      <c r="H388" s="131">
        <v>22</v>
      </c>
      <c r="I388" s="132"/>
      <c r="J388" s="132">
        <f t="shared" si="60"/>
        <v>0</v>
      </c>
      <c r="K388" s="144"/>
      <c r="L388" s="145"/>
      <c r="M388" s="146"/>
      <c r="N388" s="147"/>
      <c r="O388" s="136"/>
      <c r="P388" s="136"/>
      <c r="Q388" s="136"/>
      <c r="R388" s="136"/>
      <c r="S388" s="136"/>
      <c r="T388" s="137"/>
      <c r="U388" s="183"/>
      <c r="V388" s="183"/>
      <c r="W388" s="183"/>
      <c r="X388" s="183"/>
      <c r="Y388" s="183"/>
    </row>
    <row r="389" spans="1:25" s="2" customFormat="1" ht="16.5" customHeight="1" x14ac:dyDescent="0.2">
      <c r="A389" s="183"/>
      <c r="B389" s="126"/>
      <c r="C389" s="127">
        <f t="shared" si="59"/>
        <v>127</v>
      </c>
      <c r="D389" s="127" t="s">
        <v>96</v>
      </c>
      <c r="E389" s="139"/>
      <c r="F389" s="129" t="s">
        <v>420</v>
      </c>
      <c r="G389" s="130" t="s">
        <v>97</v>
      </c>
      <c r="H389" s="131">
        <v>10</v>
      </c>
      <c r="I389" s="132"/>
      <c r="J389" s="132">
        <f t="shared" si="60"/>
        <v>0</v>
      </c>
      <c r="K389" s="144"/>
      <c r="L389" s="145"/>
      <c r="M389" s="146"/>
      <c r="N389" s="147"/>
      <c r="O389" s="136"/>
      <c r="P389" s="136"/>
      <c r="Q389" s="136"/>
      <c r="R389" s="136"/>
      <c r="S389" s="136"/>
      <c r="T389" s="137"/>
      <c r="U389" s="183"/>
      <c r="V389" s="183"/>
      <c r="W389" s="183"/>
      <c r="X389" s="183"/>
      <c r="Y389" s="183"/>
    </row>
    <row r="390" spans="1:25" s="2" customFormat="1" ht="16.5" customHeight="1" x14ac:dyDescent="0.2">
      <c r="A390" s="183"/>
      <c r="B390" s="126"/>
      <c r="C390" s="127">
        <f t="shared" si="59"/>
        <v>128</v>
      </c>
      <c r="D390" s="127" t="s">
        <v>96</v>
      </c>
      <c r="E390" s="139"/>
      <c r="F390" s="129" t="s">
        <v>421</v>
      </c>
      <c r="G390" s="130" t="s">
        <v>97</v>
      </c>
      <c r="H390" s="131">
        <v>45</v>
      </c>
      <c r="I390" s="132"/>
      <c r="J390" s="132">
        <f t="shared" si="60"/>
        <v>0</v>
      </c>
      <c r="K390" s="144"/>
      <c r="L390" s="145"/>
      <c r="M390" s="146"/>
      <c r="N390" s="147"/>
      <c r="O390" s="136"/>
      <c r="P390" s="136"/>
      <c r="Q390" s="136"/>
      <c r="R390" s="136"/>
      <c r="S390" s="136"/>
      <c r="T390" s="137"/>
      <c r="U390" s="183"/>
      <c r="V390" s="183"/>
      <c r="W390" s="183"/>
      <c r="X390" s="183"/>
      <c r="Y390" s="183"/>
    </row>
    <row r="391" spans="1:25" s="2" customFormat="1" ht="16.5" customHeight="1" x14ac:dyDescent="0.2">
      <c r="A391" s="183"/>
      <c r="B391" s="126"/>
      <c r="C391" s="138">
        <f t="shared" si="59"/>
        <v>129</v>
      </c>
      <c r="D391" s="138" t="s">
        <v>98</v>
      </c>
      <c r="E391" s="139"/>
      <c r="F391" s="139" t="s">
        <v>335</v>
      </c>
      <c r="G391" s="141" t="s">
        <v>118</v>
      </c>
      <c r="H391" s="142">
        <v>1</v>
      </c>
      <c r="I391" s="143"/>
      <c r="J391" s="143">
        <f>+H391*I391</f>
        <v>0</v>
      </c>
      <c r="K391" s="144"/>
      <c r="L391" s="145"/>
      <c r="M391" s="146"/>
      <c r="N391" s="147"/>
      <c r="O391" s="136"/>
      <c r="P391" s="136"/>
      <c r="Q391" s="136"/>
      <c r="R391" s="136"/>
      <c r="S391" s="136"/>
      <c r="T391" s="137"/>
      <c r="U391" s="183"/>
      <c r="V391" s="183"/>
      <c r="W391" s="183"/>
      <c r="X391" s="184"/>
      <c r="Y391" s="184"/>
    </row>
    <row r="392" spans="1:25" s="2" customFormat="1" ht="16.5" customHeight="1" x14ac:dyDescent="0.2">
      <c r="A392" s="183"/>
      <c r="B392" s="126"/>
      <c r="C392" s="138">
        <f t="shared" ref="C392" si="61">+C391+1</f>
        <v>130</v>
      </c>
      <c r="D392" s="138" t="s">
        <v>98</v>
      </c>
      <c r="E392" s="139"/>
      <c r="F392" s="139" t="s">
        <v>107</v>
      </c>
      <c r="G392" s="141" t="s">
        <v>97</v>
      </c>
      <c r="H392" s="142">
        <v>16</v>
      </c>
      <c r="I392" s="143"/>
      <c r="J392" s="143">
        <f t="shared" ref="J392" si="62">ROUND(I392*H392,1)</f>
        <v>0</v>
      </c>
      <c r="K392" s="144"/>
      <c r="L392" s="145"/>
      <c r="M392" s="146"/>
      <c r="N392" s="147"/>
      <c r="O392" s="136"/>
      <c r="P392" s="136"/>
      <c r="Q392" s="136"/>
      <c r="R392" s="136"/>
      <c r="S392" s="136"/>
      <c r="T392" s="137"/>
      <c r="U392" s="183"/>
      <c r="V392" s="183"/>
      <c r="W392" s="183"/>
      <c r="X392" s="183"/>
      <c r="Y392" s="183"/>
    </row>
    <row r="393" spans="1:25" s="2" customFormat="1" ht="27.75" customHeight="1" x14ac:dyDescent="0.2">
      <c r="A393" s="183"/>
      <c r="B393" s="126"/>
      <c r="C393" s="127">
        <f t="shared" ref="C393:C430" si="63">+C392+1</f>
        <v>131</v>
      </c>
      <c r="D393" s="127" t="s">
        <v>96</v>
      </c>
      <c r="E393" s="139"/>
      <c r="F393" s="129" t="s">
        <v>435</v>
      </c>
      <c r="G393" s="130" t="s">
        <v>118</v>
      </c>
      <c r="H393" s="131">
        <v>14</v>
      </c>
      <c r="I393" s="132"/>
      <c r="J393" s="132">
        <f>+H393*I393</f>
        <v>0</v>
      </c>
      <c r="K393" s="144"/>
      <c r="L393" s="145"/>
      <c r="M393" s="146"/>
      <c r="N393" s="147"/>
      <c r="O393" s="136"/>
      <c r="P393" s="136" t="s">
        <v>118</v>
      </c>
      <c r="Q393" s="136">
        <v>14</v>
      </c>
      <c r="R393" s="136"/>
      <c r="S393" s="136">
        <v>115</v>
      </c>
      <c r="T393" s="137"/>
      <c r="U393" s="183"/>
      <c r="V393" s="183"/>
      <c r="W393" s="183"/>
      <c r="X393" s="183"/>
      <c r="Y393" s="183"/>
    </row>
    <row r="394" spans="1:25" s="2" customFormat="1" ht="16.5" customHeight="1" x14ac:dyDescent="0.2">
      <c r="A394" s="183"/>
      <c r="B394" s="126"/>
      <c r="C394" s="138">
        <f t="shared" si="63"/>
        <v>132</v>
      </c>
      <c r="D394" s="138" t="s">
        <v>98</v>
      </c>
      <c r="E394" s="139"/>
      <c r="F394" s="139" t="s">
        <v>335</v>
      </c>
      <c r="G394" s="141" t="s">
        <v>118</v>
      </c>
      <c r="H394" s="142">
        <f>+H393</f>
        <v>14</v>
      </c>
      <c r="I394" s="143"/>
      <c r="J394" s="143">
        <f>+H394*I394</f>
        <v>0</v>
      </c>
      <c r="K394" s="144"/>
      <c r="L394" s="145"/>
      <c r="M394" s="146"/>
      <c r="N394" s="147"/>
      <c r="O394" s="136"/>
      <c r="P394" s="136"/>
      <c r="Q394" s="136"/>
      <c r="R394" s="136"/>
      <c r="S394" s="136"/>
      <c r="T394" s="137"/>
      <c r="U394" s="183"/>
      <c r="V394" s="183"/>
      <c r="W394" s="183"/>
      <c r="X394" s="183"/>
      <c r="Y394" s="183"/>
    </row>
    <row r="395" spans="1:25" s="2" customFormat="1" ht="16.5" customHeight="1" x14ac:dyDescent="0.2">
      <c r="A395" s="183"/>
      <c r="B395" s="126"/>
      <c r="C395" s="127">
        <f t="shared" si="63"/>
        <v>133</v>
      </c>
      <c r="D395" s="127" t="s">
        <v>96</v>
      </c>
      <c r="E395" s="139"/>
      <c r="F395" s="129" t="s">
        <v>436</v>
      </c>
      <c r="G395" s="130" t="s">
        <v>187</v>
      </c>
      <c r="H395" s="131">
        <v>20</v>
      </c>
      <c r="I395" s="132"/>
      <c r="J395" s="132">
        <f t="shared" ref="J395:J429" si="64">+H395*I395</f>
        <v>0</v>
      </c>
      <c r="K395" s="144"/>
      <c r="L395" s="145"/>
      <c r="M395" s="146"/>
      <c r="N395" s="147"/>
      <c r="O395" s="136"/>
      <c r="P395" s="136" t="s">
        <v>187</v>
      </c>
      <c r="Q395" s="136">
        <v>20</v>
      </c>
      <c r="R395" s="136"/>
      <c r="S395" s="136">
        <v>8.3000000000000007</v>
      </c>
      <c r="T395" s="137"/>
      <c r="U395" s="183"/>
      <c r="V395" s="183"/>
      <c r="W395" s="183"/>
      <c r="X395" s="183"/>
      <c r="Y395" s="183"/>
    </row>
    <row r="396" spans="1:25" s="2" customFormat="1" ht="16.5" customHeight="1" x14ac:dyDescent="0.2">
      <c r="A396" s="183"/>
      <c r="B396" s="126"/>
      <c r="C396" s="138">
        <f t="shared" si="63"/>
        <v>134</v>
      </c>
      <c r="D396" s="138" t="s">
        <v>98</v>
      </c>
      <c r="E396" s="139"/>
      <c r="F396" s="139" t="s">
        <v>335</v>
      </c>
      <c r="G396" s="141" t="s">
        <v>118</v>
      </c>
      <c r="H396" s="142">
        <f>+H395</f>
        <v>20</v>
      </c>
      <c r="I396" s="143"/>
      <c r="J396" s="143">
        <f>+H396*I396</f>
        <v>0</v>
      </c>
      <c r="K396" s="144"/>
      <c r="L396" s="145"/>
      <c r="M396" s="146"/>
      <c r="N396" s="147"/>
      <c r="O396" s="136"/>
      <c r="P396" s="136"/>
      <c r="Q396" s="136"/>
      <c r="R396" s="136"/>
      <c r="S396" s="136"/>
      <c r="T396" s="137"/>
      <c r="U396" s="183"/>
      <c r="V396" s="183"/>
      <c r="W396" s="183"/>
      <c r="X396" s="183"/>
      <c r="Y396" s="183"/>
    </row>
    <row r="397" spans="1:25" s="2" customFormat="1" ht="16.5" customHeight="1" x14ac:dyDescent="0.2">
      <c r="A397" s="183"/>
      <c r="B397" s="126"/>
      <c r="C397" s="127">
        <f t="shared" si="63"/>
        <v>135</v>
      </c>
      <c r="D397" s="127" t="s">
        <v>96</v>
      </c>
      <c r="E397" s="139"/>
      <c r="F397" s="129" t="s">
        <v>437</v>
      </c>
      <c r="G397" s="130" t="s">
        <v>118</v>
      </c>
      <c r="H397" s="131">
        <v>26</v>
      </c>
      <c r="I397" s="132"/>
      <c r="J397" s="132">
        <f t="shared" si="64"/>
        <v>0</v>
      </c>
      <c r="K397" s="144"/>
      <c r="L397" s="145"/>
      <c r="M397" s="146"/>
      <c r="N397" s="147"/>
      <c r="O397" s="136"/>
      <c r="P397" s="136" t="s">
        <v>118</v>
      </c>
      <c r="Q397" s="136">
        <v>26</v>
      </c>
      <c r="R397" s="136"/>
      <c r="S397" s="136">
        <v>44.8</v>
      </c>
      <c r="T397" s="137"/>
      <c r="U397" s="183"/>
      <c r="V397" s="183"/>
      <c r="W397" s="183"/>
      <c r="X397" s="183"/>
      <c r="Y397" s="183"/>
    </row>
    <row r="398" spans="1:25" s="2" customFormat="1" ht="16.5" customHeight="1" x14ac:dyDescent="0.2">
      <c r="A398" s="183"/>
      <c r="B398" s="126"/>
      <c r="C398" s="138">
        <f t="shared" si="63"/>
        <v>136</v>
      </c>
      <c r="D398" s="138" t="s">
        <v>98</v>
      </c>
      <c r="E398" s="139"/>
      <c r="F398" s="139" t="s">
        <v>335</v>
      </c>
      <c r="G398" s="141" t="s">
        <v>118</v>
      </c>
      <c r="H398" s="142">
        <f>+H397</f>
        <v>26</v>
      </c>
      <c r="I398" s="143"/>
      <c r="J398" s="143">
        <f>+H398*I398</f>
        <v>0</v>
      </c>
      <c r="K398" s="144"/>
      <c r="L398" s="145"/>
      <c r="M398" s="146"/>
      <c r="N398" s="147"/>
      <c r="O398" s="136"/>
      <c r="P398" s="136"/>
      <c r="Q398" s="136"/>
      <c r="R398" s="136"/>
      <c r="S398" s="136"/>
      <c r="T398" s="137"/>
      <c r="U398" s="183"/>
      <c r="V398" s="183"/>
      <c r="W398" s="183"/>
      <c r="X398" s="183"/>
      <c r="Y398" s="183"/>
    </row>
    <row r="399" spans="1:25" s="2" customFormat="1" ht="16.5" customHeight="1" x14ac:dyDescent="0.2">
      <c r="A399" s="183"/>
      <c r="B399" s="126"/>
      <c r="C399" s="127">
        <f t="shared" si="63"/>
        <v>137</v>
      </c>
      <c r="D399" s="127" t="s">
        <v>96</v>
      </c>
      <c r="E399" s="139"/>
      <c r="F399" s="129" t="s">
        <v>438</v>
      </c>
      <c r="G399" s="130" t="s">
        <v>118</v>
      </c>
      <c r="H399" s="131">
        <v>2</v>
      </c>
      <c r="I399" s="132"/>
      <c r="J399" s="132">
        <f t="shared" si="64"/>
        <v>0</v>
      </c>
      <c r="K399" s="144"/>
      <c r="L399" s="145"/>
      <c r="M399" s="146"/>
      <c r="N399" s="147"/>
      <c r="O399" s="136"/>
      <c r="P399" s="136" t="s">
        <v>118</v>
      </c>
      <c r="Q399" s="136">
        <v>2</v>
      </c>
      <c r="R399" s="136"/>
      <c r="S399" s="136">
        <v>15.4</v>
      </c>
      <c r="T399" s="137"/>
      <c r="U399" s="183"/>
      <c r="V399" s="183"/>
      <c r="W399" s="183"/>
      <c r="X399" s="183"/>
      <c r="Y399" s="183"/>
    </row>
    <row r="400" spans="1:25" s="2" customFormat="1" ht="16.5" customHeight="1" x14ac:dyDescent="0.2">
      <c r="A400" s="183"/>
      <c r="B400" s="126"/>
      <c r="C400" s="138">
        <f t="shared" si="63"/>
        <v>138</v>
      </c>
      <c r="D400" s="138" t="s">
        <v>98</v>
      </c>
      <c r="E400" s="139"/>
      <c r="F400" s="139" t="s">
        <v>335</v>
      </c>
      <c r="G400" s="141" t="s">
        <v>118</v>
      </c>
      <c r="H400" s="142">
        <f>+H399</f>
        <v>2</v>
      </c>
      <c r="I400" s="143"/>
      <c r="J400" s="143">
        <f>+H400*I400</f>
        <v>0</v>
      </c>
      <c r="K400" s="144"/>
      <c r="L400" s="145"/>
      <c r="M400" s="146"/>
      <c r="N400" s="147"/>
      <c r="O400" s="136"/>
      <c r="P400" s="136"/>
      <c r="Q400" s="136"/>
      <c r="R400" s="136"/>
      <c r="S400" s="136"/>
      <c r="T400" s="137"/>
      <c r="U400" s="183"/>
      <c r="V400" s="183"/>
      <c r="W400" s="183"/>
      <c r="X400" s="183"/>
      <c r="Y400" s="183"/>
    </row>
    <row r="401" spans="1:25" s="2" customFormat="1" ht="16.5" customHeight="1" x14ac:dyDescent="0.2">
      <c r="A401" s="183"/>
      <c r="B401" s="126"/>
      <c r="C401" s="127">
        <f t="shared" si="63"/>
        <v>139</v>
      </c>
      <c r="D401" s="127" t="s">
        <v>96</v>
      </c>
      <c r="E401" s="139"/>
      <c r="F401" s="129" t="s">
        <v>439</v>
      </c>
      <c r="G401" s="130" t="s">
        <v>118</v>
      </c>
      <c r="H401" s="131">
        <v>3</v>
      </c>
      <c r="I401" s="132"/>
      <c r="J401" s="132">
        <f t="shared" si="64"/>
        <v>0</v>
      </c>
      <c r="K401" s="144"/>
      <c r="L401" s="145"/>
      <c r="M401" s="146"/>
      <c r="N401" s="147"/>
      <c r="O401" s="136"/>
      <c r="P401" s="136" t="s">
        <v>118</v>
      </c>
      <c r="Q401" s="136">
        <v>3</v>
      </c>
      <c r="R401" s="136"/>
      <c r="S401" s="136">
        <v>132</v>
      </c>
      <c r="T401" s="137"/>
      <c r="U401" s="183"/>
      <c r="V401" s="183"/>
      <c r="W401" s="183"/>
      <c r="X401" s="183"/>
      <c r="Y401" s="183"/>
    </row>
    <row r="402" spans="1:25" s="2" customFormat="1" ht="16.5" customHeight="1" x14ac:dyDescent="0.2">
      <c r="A402" s="183"/>
      <c r="B402" s="126"/>
      <c r="C402" s="138">
        <f t="shared" si="63"/>
        <v>140</v>
      </c>
      <c r="D402" s="138" t="s">
        <v>98</v>
      </c>
      <c r="E402" s="139"/>
      <c r="F402" s="139" t="s">
        <v>335</v>
      </c>
      <c r="G402" s="141" t="s">
        <v>118</v>
      </c>
      <c r="H402" s="142">
        <f>+H401</f>
        <v>3</v>
      </c>
      <c r="I402" s="143"/>
      <c r="J402" s="143">
        <f>+H402*I402</f>
        <v>0</v>
      </c>
      <c r="K402" s="144"/>
      <c r="L402" s="145"/>
      <c r="M402" s="146"/>
      <c r="N402" s="147"/>
      <c r="O402" s="136"/>
      <c r="P402" s="136"/>
      <c r="Q402" s="136"/>
      <c r="R402" s="136"/>
      <c r="S402" s="136"/>
      <c r="T402" s="137"/>
      <c r="U402" s="183"/>
      <c r="V402" s="183"/>
      <c r="W402" s="183"/>
      <c r="X402" s="183"/>
      <c r="Y402" s="183"/>
    </row>
    <row r="403" spans="1:25" s="2" customFormat="1" ht="16.5" customHeight="1" x14ac:dyDescent="0.2">
      <c r="A403" s="183"/>
      <c r="B403" s="126"/>
      <c r="C403" s="127">
        <f t="shared" si="63"/>
        <v>141</v>
      </c>
      <c r="D403" s="127" t="s">
        <v>96</v>
      </c>
      <c r="E403" s="139"/>
      <c r="F403" s="129" t="s">
        <v>440</v>
      </c>
      <c r="G403" s="130" t="s">
        <v>118</v>
      </c>
      <c r="H403" s="131">
        <v>3</v>
      </c>
      <c r="I403" s="132"/>
      <c r="J403" s="132">
        <f t="shared" si="64"/>
        <v>0</v>
      </c>
      <c r="K403" s="144"/>
      <c r="L403" s="145"/>
      <c r="M403" s="146"/>
      <c r="N403" s="147"/>
      <c r="O403" s="136"/>
      <c r="P403" s="136" t="s">
        <v>118</v>
      </c>
      <c r="Q403" s="136">
        <v>3</v>
      </c>
      <c r="R403" s="136"/>
      <c r="S403" s="136">
        <v>14</v>
      </c>
      <c r="T403" s="137"/>
      <c r="U403" s="183"/>
      <c r="V403" s="183"/>
      <c r="W403" s="183"/>
      <c r="X403" s="183"/>
      <c r="Y403" s="183"/>
    </row>
    <row r="404" spans="1:25" s="2" customFormat="1" ht="16.5" customHeight="1" x14ac:dyDescent="0.2">
      <c r="A404" s="183"/>
      <c r="B404" s="126"/>
      <c r="C404" s="138">
        <f t="shared" si="63"/>
        <v>142</v>
      </c>
      <c r="D404" s="138" t="s">
        <v>98</v>
      </c>
      <c r="E404" s="139"/>
      <c r="F404" s="139" t="s">
        <v>335</v>
      </c>
      <c r="G404" s="141" t="s">
        <v>118</v>
      </c>
      <c r="H404" s="142">
        <f>+H403</f>
        <v>3</v>
      </c>
      <c r="I404" s="143"/>
      <c r="J404" s="143">
        <f>+H404*I404</f>
        <v>0</v>
      </c>
      <c r="K404" s="144"/>
      <c r="L404" s="145"/>
      <c r="M404" s="146"/>
      <c r="N404" s="147"/>
      <c r="O404" s="136"/>
      <c r="P404" s="136"/>
      <c r="Q404" s="136"/>
      <c r="R404" s="136"/>
      <c r="S404" s="136"/>
      <c r="T404" s="137"/>
      <c r="U404" s="183"/>
      <c r="V404" s="183"/>
      <c r="W404" s="183"/>
      <c r="X404" s="183"/>
      <c r="Y404" s="183"/>
    </row>
    <row r="405" spans="1:25" s="2" customFormat="1" ht="16.5" customHeight="1" x14ac:dyDescent="0.2">
      <c r="A405" s="183"/>
      <c r="B405" s="126"/>
      <c r="C405" s="127">
        <f t="shared" si="63"/>
        <v>143</v>
      </c>
      <c r="D405" s="127" t="s">
        <v>96</v>
      </c>
      <c r="E405" s="139"/>
      <c r="F405" s="129" t="s">
        <v>441</v>
      </c>
      <c r="G405" s="130" t="s">
        <v>118</v>
      </c>
      <c r="H405" s="131">
        <v>3</v>
      </c>
      <c r="I405" s="132"/>
      <c r="J405" s="132">
        <f t="shared" si="64"/>
        <v>0</v>
      </c>
      <c r="K405" s="144"/>
      <c r="L405" s="145"/>
      <c r="M405" s="146"/>
      <c r="N405" s="147"/>
      <c r="O405" s="136"/>
      <c r="P405" s="136" t="s">
        <v>118</v>
      </c>
      <c r="Q405" s="136">
        <v>3</v>
      </c>
      <c r="R405" s="136"/>
      <c r="S405" s="136">
        <v>55</v>
      </c>
      <c r="T405" s="137"/>
      <c r="U405" s="183"/>
      <c r="V405" s="183"/>
      <c r="W405" s="183"/>
      <c r="X405" s="183"/>
      <c r="Y405" s="183"/>
    </row>
    <row r="406" spans="1:25" s="2" customFormat="1" ht="16.5" customHeight="1" x14ac:dyDescent="0.2">
      <c r="A406" s="183"/>
      <c r="B406" s="126"/>
      <c r="C406" s="138">
        <f t="shared" si="63"/>
        <v>144</v>
      </c>
      <c r="D406" s="138" t="s">
        <v>98</v>
      </c>
      <c r="E406" s="139"/>
      <c r="F406" s="139" t="s">
        <v>335</v>
      </c>
      <c r="G406" s="141" t="s">
        <v>118</v>
      </c>
      <c r="H406" s="142">
        <f>+H405</f>
        <v>3</v>
      </c>
      <c r="I406" s="143"/>
      <c r="J406" s="143">
        <f>+H406*I406</f>
        <v>0</v>
      </c>
      <c r="K406" s="144"/>
      <c r="L406" s="145"/>
      <c r="M406" s="146"/>
      <c r="N406" s="147"/>
      <c r="O406" s="136"/>
      <c r="P406" s="136"/>
      <c r="Q406" s="136"/>
      <c r="R406" s="136"/>
      <c r="S406" s="136"/>
      <c r="T406" s="137"/>
      <c r="U406" s="183"/>
      <c r="V406" s="183"/>
      <c r="W406" s="183"/>
      <c r="X406" s="183"/>
      <c r="Y406" s="183"/>
    </row>
    <row r="407" spans="1:25" s="2" customFormat="1" ht="16.5" customHeight="1" x14ac:dyDescent="0.2">
      <c r="A407" s="183"/>
      <c r="B407" s="126"/>
      <c r="C407" s="127">
        <f t="shared" si="63"/>
        <v>145</v>
      </c>
      <c r="D407" s="127" t="s">
        <v>96</v>
      </c>
      <c r="E407" s="139"/>
      <c r="F407" s="129" t="s">
        <v>442</v>
      </c>
      <c r="G407" s="130" t="s">
        <v>118</v>
      </c>
      <c r="H407" s="131">
        <v>3</v>
      </c>
      <c r="I407" s="132"/>
      <c r="J407" s="132">
        <f t="shared" si="64"/>
        <v>0</v>
      </c>
      <c r="K407" s="144"/>
      <c r="L407" s="145"/>
      <c r="M407" s="146"/>
      <c r="N407" s="147"/>
      <c r="O407" s="136"/>
      <c r="P407" s="136" t="s">
        <v>118</v>
      </c>
      <c r="Q407" s="136">
        <v>3</v>
      </c>
      <c r="R407" s="136"/>
      <c r="S407" s="136">
        <v>53</v>
      </c>
      <c r="T407" s="137"/>
      <c r="U407" s="183"/>
      <c r="V407" s="183"/>
      <c r="W407" s="183"/>
      <c r="X407" s="183"/>
      <c r="Y407" s="183"/>
    </row>
    <row r="408" spans="1:25" s="2" customFormat="1" ht="16.5" customHeight="1" x14ac:dyDescent="0.2">
      <c r="A408" s="183"/>
      <c r="B408" s="126"/>
      <c r="C408" s="138">
        <f t="shared" si="63"/>
        <v>146</v>
      </c>
      <c r="D408" s="138" t="s">
        <v>98</v>
      </c>
      <c r="E408" s="139"/>
      <c r="F408" s="139" t="s">
        <v>335</v>
      </c>
      <c r="G408" s="141" t="s">
        <v>118</v>
      </c>
      <c r="H408" s="142">
        <f>+H407</f>
        <v>3</v>
      </c>
      <c r="I408" s="143"/>
      <c r="J408" s="143">
        <f>+H408*I408</f>
        <v>0</v>
      </c>
      <c r="K408" s="144"/>
      <c r="L408" s="145"/>
      <c r="M408" s="146"/>
      <c r="N408" s="147"/>
      <c r="O408" s="136"/>
      <c r="P408" s="136"/>
      <c r="Q408" s="136"/>
      <c r="R408" s="136"/>
      <c r="S408" s="136"/>
      <c r="T408" s="137"/>
      <c r="U408" s="183"/>
      <c r="V408" s="183"/>
      <c r="W408" s="183"/>
      <c r="X408" s="183"/>
      <c r="Y408" s="183"/>
    </row>
    <row r="409" spans="1:25" s="2" customFormat="1" ht="16.5" customHeight="1" x14ac:dyDescent="0.2">
      <c r="A409" s="183"/>
      <c r="B409" s="126"/>
      <c r="C409" s="127">
        <f t="shared" si="63"/>
        <v>147</v>
      </c>
      <c r="D409" s="127" t="s">
        <v>96</v>
      </c>
      <c r="E409" s="139"/>
      <c r="F409" s="129" t="s">
        <v>443</v>
      </c>
      <c r="G409" s="130" t="s">
        <v>118</v>
      </c>
      <c r="H409" s="131">
        <v>3</v>
      </c>
      <c r="I409" s="132"/>
      <c r="J409" s="132">
        <f t="shared" si="64"/>
        <v>0</v>
      </c>
      <c r="K409" s="144"/>
      <c r="L409" s="145"/>
      <c r="M409" s="146"/>
      <c r="N409" s="147"/>
      <c r="O409" s="136"/>
      <c r="P409" s="136" t="s">
        <v>118</v>
      </c>
      <c r="Q409" s="136">
        <v>3</v>
      </c>
      <c r="R409" s="136"/>
      <c r="S409" s="136">
        <v>45</v>
      </c>
      <c r="T409" s="137"/>
      <c r="U409" s="183"/>
      <c r="V409" s="183"/>
      <c r="W409" s="183"/>
      <c r="X409" s="183"/>
      <c r="Y409" s="183"/>
    </row>
    <row r="410" spans="1:25" s="2" customFormat="1" ht="16.5" customHeight="1" x14ac:dyDescent="0.2">
      <c r="A410" s="183"/>
      <c r="B410" s="126"/>
      <c r="C410" s="138">
        <f t="shared" si="63"/>
        <v>148</v>
      </c>
      <c r="D410" s="138" t="s">
        <v>98</v>
      </c>
      <c r="E410" s="139"/>
      <c r="F410" s="139" t="s">
        <v>335</v>
      </c>
      <c r="G410" s="141" t="s">
        <v>118</v>
      </c>
      <c r="H410" s="142">
        <f>+H409</f>
        <v>3</v>
      </c>
      <c r="I410" s="143"/>
      <c r="J410" s="143">
        <f>+H410*I410</f>
        <v>0</v>
      </c>
      <c r="K410" s="144"/>
      <c r="L410" s="145"/>
      <c r="M410" s="146"/>
      <c r="N410" s="147"/>
      <c r="O410" s="136"/>
      <c r="P410" s="136"/>
      <c r="Q410" s="136"/>
      <c r="R410" s="136"/>
      <c r="S410" s="136"/>
      <c r="T410" s="137"/>
      <c r="U410" s="183"/>
      <c r="V410" s="183"/>
      <c r="W410" s="183"/>
      <c r="X410" s="183"/>
      <c r="Y410" s="183"/>
    </row>
    <row r="411" spans="1:25" s="2" customFormat="1" ht="16.5" customHeight="1" x14ac:dyDescent="0.2">
      <c r="A411" s="183"/>
      <c r="B411" s="126"/>
      <c r="C411" s="127">
        <f t="shared" si="63"/>
        <v>149</v>
      </c>
      <c r="D411" s="127" t="s">
        <v>96</v>
      </c>
      <c r="E411" s="139"/>
      <c r="F411" s="129" t="s">
        <v>444</v>
      </c>
      <c r="G411" s="130" t="s">
        <v>118</v>
      </c>
      <c r="H411" s="131">
        <v>2</v>
      </c>
      <c r="I411" s="132"/>
      <c r="J411" s="132">
        <f t="shared" si="64"/>
        <v>0</v>
      </c>
      <c r="K411" s="144"/>
      <c r="L411" s="145"/>
      <c r="M411" s="146"/>
      <c r="N411" s="147"/>
      <c r="O411" s="136"/>
      <c r="P411" s="136" t="s">
        <v>118</v>
      </c>
      <c r="Q411" s="136">
        <v>2</v>
      </c>
      <c r="R411" s="136"/>
      <c r="S411" s="136">
        <v>35</v>
      </c>
      <c r="T411" s="137"/>
      <c r="U411" s="183"/>
      <c r="V411" s="183"/>
      <c r="W411" s="183"/>
      <c r="X411" s="183"/>
      <c r="Y411" s="183"/>
    </row>
    <row r="412" spans="1:25" s="2" customFormat="1" ht="16.5" customHeight="1" x14ac:dyDescent="0.2">
      <c r="A412" s="183"/>
      <c r="B412" s="126"/>
      <c r="C412" s="138">
        <f t="shared" si="63"/>
        <v>150</v>
      </c>
      <c r="D412" s="138" t="s">
        <v>98</v>
      </c>
      <c r="E412" s="139"/>
      <c r="F412" s="139" t="s">
        <v>335</v>
      </c>
      <c r="G412" s="141" t="s">
        <v>118</v>
      </c>
      <c r="H412" s="142">
        <f>+H411</f>
        <v>2</v>
      </c>
      <c r="I412" s="143"/>
      <c r="J412" s="143">
        <f>+H412*I412</f>
        <v>0</v>
      </c>
      <c r="K412" s="144"/>
      <c r="L412" s="145"/>
      <c r="M412" s="146"/>
      <c r="N412" s="147"/>
      <c r="O412" s="136"/>
      <c r="P412" s="136"/>
      <c r="Q412" s="136"/>
      <c r="R412" s="136"/>
      <c r="S412" s="136"/>
      <c r="T412" s="137"/>
      <c r="U412" s="183"/>
      <c r="V412" s="183"/>
      <c r="W412" s="183"/>
      <c r="X412" s="183"/>
      <c r="Y412" s="183"/>
    </row>
    <row r="413" spans="1:25" s="2" customFormat="1" ht="16.5" customHeight="1" x14ac:dyDescent="0.2">
      <c r="A413" s="183"/>
      <c r="B413" s="126"/>
      <c r="C413" s="127">
        <f t="shared" si="63"/>
        <v>151</v>
      </c>
      <c r="D413" s="127" t="s">
        <v>96</v>
      </c>
      <c r="E413" s="139"/>
      <c r="F413" s="129" t="s">
        <v>445</v>
      </c>
      <c r="G413" s="130" t="s">
        <v>118</v>
      </c>
      <c r="H413" s="131">
        <v>6</v>
      </c>
      <c r="I413" s="132"/>
      <c r="J413" s="132">
        <f t="shared" si="64"/>
        <v>0</v>
      </c>
      <c r="K413" s="144"/>
      <c r="L413" s="145"/>
      <c r="M413" s="146"/>
      <c r="N413" s="147"/>
      <c r="O413" s="136"/>
      <c r="P413" s="136" t="s">
        <v>118</v>
      </c>
      <c r="Q413" s="136">
        <v>6</v>
      </c>
      <c r="R413" s="136"/>
      <c r="S413" s="136">
        <v>17</v>
      </c>
      <c r="T413" s="137"/>
      <c r="U413" s="183"/>
      <c r="V413" s="183"/>
      <c r="W413" s="183"/>
      <c r="X413" s="183"/>
      <c r="Y413" s="183"/>
    </row>
    <row r="414" spans="1:25" s="2" customFormat="1" ht="16.5" customHeight="1" x14ac:dyDescent="0.2">
      <c r="A414" s="183"/>
      <c r="B414" s="126"/>
      <c r="C414" s="138">
        <f t="shared" si="63"/>
        <v>152</v>
      </c>
      <c r="D414" s="138" t="s">
        <v>98</v>
      </c>
      <c r="E414" s="139"/>
      <c r="F414" s="139" t="s">
        <v>335</v>
      </c>
      <c r="G414" s="141" t="s">
        <v>118</v>
      </c>
      <c r="H414" s="142">
        <f>+H413</f>
        <v>6</v>
      </c>
      <c r="I414" s="143"/>
      <c r="J414" s="143">
        <f>+H414*I414</f>
        <v>0</v>
      </c>
      <c r="K414" s="144"/>
      <c r="L414" s="145"/>
      <c r="M414" s="146"/>
      <c r="N414" s="147"/>
      <c r="O414" s="136"/>
      <c r="P414" s="136"/>
      <c r="Q414" s="136"/>
      <c r="R414" s="136"/>
      <c r="S414" s="136"/>
      <c r="T414" s="137"/>
      <c r="U414" s="183"/>
      <c r="V414" s="183"/>
      <c r="W414" s="183"/>
      <c r="X414" s="183"/>
      <c r="Y414" s="183"/>
    </row>
    <row r="415" spans="1:25" s="2" customFormat="1" ht="16.5" customHeight="1" x14ac:dyDescent="0.2">
      <c r="A415" s="183"/>
      <c r="B415" s="126"/>
      <c r="C415" s="127">
        <f t="shared" si="63"/>
        <v>153</v>
      </c>
      <c r="D415" s="127" t="s">
        <v>96</v>
      </c>
      <c r="E415" s="139"/>
      <c r="F415" s="129" t="s">
        <v>446</v>
      </c>
      <c r="G415" s="130" t="s">
        <v>118</v>
      </c>
      <c r="H415" s="131">
        <v>7</v>
      </c>
      <c r="I415" s="132"/>
      <c r="J415" s="132">
        <f t="shared" si="64"/>
        <v>0</v>
      </c>
      <c r="K415" s="144"/>
      <c r="L415" s="145"/>
      <c r="M415" s="146"/>
      <c r="N415" s="147"/>
      <c r="O415" s="136"/>
      <c r="P415" s="136" t="s">
        <v>118</v>
      </c>
      <c r="Q415" s="136">
        <v>7</v>
      </c>
      <c r="R415" s="136"/>
      <c r="S415" s="136">
        <v>36.4</v>
      </c>
      <c r="T415" s="137"/>
      <c r="U415" s="183"/>
      <c r="V415" s="183"/>
      <c r="W415" s="183"/>
      <c r="X415" s="183"/>
      <c r="Y415" s="183"/>
    </row>
    <row r="416" spans="1:25" s="2" customFormat="1" ht="16.5" customHeight="1" x14ac:dyDescent="0.2">
      <c r="A416" s="183"/>
      <c r="B416" s="126"/>
      <c r="C416" s="138">
        <f t="shared" si="63"/>
        <v>154</v>
      </c>
      <c r="D416" s="138" t="s">
        <v>98</v>
      </c>
      <c r="E416" s="139"/>
      <c r="F416" s="139" t="s">
        <v>335</v>
      </c>
      <c r="G416" s="141" t="s">
        <v>118</v>
      </c>
      <c r="H416" s="142">
        <f>+H415</f>
        <v>7</v>
      </c>
      <c r="I416" s="143"/>
      <c r="J416" s="143">
        <f>+H416*I416</f>
        <v>0</v>
      </c>
      <c r="K416" s="144"/>
      <c r="L416" s="145"/>
      <c r="M416" s="146"/>
      <c r="N416" s="147"/>
      <c r="O416" s="136"/>
      <c r="P416" s="136"/>
      <c r="Q416" s="136"/>
      <c r="R416" s="136"/>
      <c r="S416" s="136"/>
      <c r="T416" s="137"/>
      <c r="U416" s="183"/>
      <c r="V416" s="183"/>
      <c r="W416" s="183"/>
      <c r="X416" s="183"/>
      <c r="Y416" s="183"/>
    </row>
    <row r="417" spans="1:25" s="2" customFormat="1" ht="16.5" customHeight="1" x14ac:dyDescent="0.2">
      <c r="A417" s="183"/>
      <c r="B417" s="126"/>
      <c r="C417" s="127">
        <f t="shared" si="63"/>
        <v>155</v>
      </c>
      <c r="D417" s="127" t="s">
        <v>96</v>
      </c>
      <c r="E417" s="139"/>
      <c r="F417" s="129" t="s">
        <v>447</v>
      </c>
      <c r="G417" s="130" t="s">
        <v>118</v>
      </c>
      <c r="H417" s="131">
        <v>2</v>
      </c>
      <c r="I417" s="132"/>
      <c r="J417" s="132">
        <f t="shared" si="64"/>
        <v>0</v>
      </c>
      <c r="K417" s="144"/>
      <c r="L417" s="145"/>
      <c r="M417" s="146"/>
      <c r="N417" s="147"/>
      <c r="O417" s="136"/>
      <c r="P417" s="136" t="s">
        <v>118</v>
      </c>
      <c r="Q417" s="136">
        <v>2</v>
      </c>
      <c r="R417" s="136"/>
      <c r="S417" s="136">
        <v>218</v>
      </c>
      <c r="T417" s="137"/>
      <c r="U417" s="183"/>
      <c r="V417" s="183"/>
      <c r="W417" s="183"/>
      <c r="X417" s="183"/>
      <c r="Y417" s="183"/>
    </row>
    <row r="418" spans="1:25" s="2" customFormat="1" ht="16.5" customHeight="1" x14ac:dyDescent="0.2">
      <c r="A418" s="183"/>
      <c r="B418" s="126"/>
      <c r="C418" s="138">
        <f t="shared" si="63"/>
        <v>156</v>
      </c>
      <c r="D418" s="138" t="s">
        <v>98</v>
      </c>
      <c r="E418" s="139"/>
      <c r="F418" s="139" t="s">
        <v>335</v>
      </c>
      <c r="G418" s="141" t="s">
        <v>118</v>
      </c>
      <c r="H418" s="142">
        <f>+H417</f>
        <v>2</v>
      </c>
      <c r="I418" s="143"/>
      <c r="J418" s="143">
        <f>+H418*I418</f>
        <v>0</v>
      </c>
      <c r="K418" s="144"/>
      <c r="L418" s="145"/>
      <c r="M418" s="146"/>
      <c r="N418" s="147"/>
      <c r="O418" s="136"/>
      <c r="P418" s="136"/>
      <c r="Q418" s="136"/>
      <c r="R418" s="136"/>
      <c r="S418" s="136"/>
      <c r="T418" s="137"/>
      <c r="U418" s="183"/>
      <c r="V418" s="183"/>
      <c r="W418" s="183"/>
      <c r="X418" s="183"/>
      <c r="Y418" s="183"/>
    </row>
    <row r="419" spans="1:25" s="2" customFormat="1" ht="16.5" customHeight="1" x14ac:dyDescent="0.2">
      <c r="A419" s="183"/>
      <c r="B419" s="126"/>
      <c r="C419" s="127">
        <f t="shared" si="63"/>
        <v>157</v>
      </c>
      <c r="D419" s="127" t="s">
        <v>96</v>
      </c>
      <c r="E419" s="139"/>
      <c r="F419" s="129" t="s">
        <v>448</v>
      </c>
      <c r="G419" s="130" t="s">
        <v>118</v>
      </c>
      <c r="H419" s="131">
        <v>3</v>
      </c>
      <c r="I419" s="132"/>
      <c r="J419" s="132">
        <f t="shared" si="64"/>
        <v>0</v>
      </c>
      <c r="K419" s="144"/>
      <c r="L419" s="145"/>
      <c r="M419" s="146"/>
      <c r="N419" s="147"/>
      <c r="O419" s="136"/>
      <c r="P419" s="136" t="s">
        <v>118</v>
      </c>
      <c r="Q419" s="136">
        <v>3</v>
      </c>
      <c r="R419" s="136"/>
      <c r="S419" s="136">
        <v>81</v>
      </c>
      <c r="T419" s="137"/>
      <c r="U419" s="183"/>
      <c r="V419" s="183"/>
      <c r="W419" s="183"/>
      <c r="X419" s="183"/>
      <c r="Y419" s="183"/>
    </row>
    <row r="420" spans="1:25" s="2" customFormat="1" ht="16.5" customHeight="1" x14ac:dyDescent="0.2">
      <c r="A420" s="183"/>
      <c r="B420" s="126"/>
      <c r="C420" s="138">
        <f t="shared" si="63"/>
        <v>158</v>
      </c>
      <c r="D420" s="138" t="s">
        <v>98</v>
      </c>
      <c r="E420" s="139"/>
      <c r="F420" s="139" t="s">
        <v>335</v>
      </c>
      <c r="G420" s="141" t="s">
        <v>118</v>
      </c>
      <c r="H420" s="142">
        <f>+H419</f>
        <v>3</v>
      </c>
      <c r="I420" s="143"/>
      <c r="J420" s="143">
        <f>+H420*I420</f>
        <v>0</v>
      </c>
      <c r="K420" s="144"/>
      <c r="L420" s="145"/>
      <c r="M420" s="146"/>
      <c r="N420" s="147"/>
      <c r="O420" s="136"/>
      <c r="P420" s="136"/>
      <c r="Q420" s="136"/>
      <c r="R420" s="136"/>
      <c r="S420" s="136"/>
      <c r="T420" s="137"/>
      <c r="U420" s="183"/>
      <c r="V420" s="183"/>
      <c r="W420" s="183"/>
      <c r="X420" s="183"/>
      <c r="Y420" s="183"/>
    </row>
    <row r="421" spans="1:25" s="2" customFormat="1" ht="16.5" customHeight="1" x14ac:dyDescent="0.2">
      <c r="A421" s="183"/>
      <c r="B421" s="126"/>
      <c r="C421" s="127">
        <f t="shared" si="63"/>
        <v>159</v>
      </c>
      <c r="D421" s="127" t="s">
        <v>96</v>
      </c>
      <c r="E421" s="139"/>
      <c r="F421" s="129" t="s">
        <v>449</v>
      </c>
      <c r="G421" s="130" t="s">
        <v>118</v>
      </c>
      <c r="H421" s="131">
        <v>10</v>
      </c>
      <c r="I421" s="132"/>
      <c r="J421" s="132">
        <f t="shared" si="64"/>
        <v>0</v>
      </c>
      <c r="K421" s="144"/>
      <c r="L421" s="145"/>
      <c r="M421" s="146"/>
      <c r="N421" s="147"/>
      <c r="O421" s="136"/>
      <c r="P421" s="136" t="s">
        <v>118</v>
      </c>
      <c r="Q421" s="136">
        <v>10</v>
      </c>
      <c r="R421" s="136"/>
      <c r="S421" s="136">
        <v>123</v>
      </c>
      <c r="T421" s="137"/>
      <c r="U421" s="183"/>
      <c r="V421" s="183"/>
      <c r="W421" s="183"/>
      <c r="X421" s="183"/>
      <c r="Y421" s="183"/>
    </row>
    <row r="422" spans="1:25" s="2" customFormat="1" ht="16.5" customHeight="1" x14ac:dyDescent="0.2">
      <c r="A422" s="183"/>
      <c r="B422" s="126"/>
      <c r="C422" s="138">
        <f t="shared" si="63"/>
        <v>160</v>
      </c>
      <c r="D422" s="138" t="s">
        <v>98</v>
      </c>
      <c r="E422" s="139"/>
      <c r="F422" s="139" t="s">
        <v>335</v>
      </c>
      <c r="G422" s="141" t="s">
        <v>118</v>
      </c>
      <c r="H422" s="142">
        <f>+H421</f>
        <v>10</v>
      </c>
      <c r="I422" s="143"/>
      <c r="J422" s="143">
        <f>+H422*I422</f>
        <v>0</v>
      </c>
      <c r="K422" s="144"/>
      <c r="L422" s="145"/>
      <c r="M422" s="146"/>
      <c r="N422" s="147"/>
      <c r="O422" s="136"/>
      <c r="P422" s="136"/>
      <c r="Q422" s="136"/>
      <c r="R422" s="136"/>
      <c r="S422" s="136"/>
      <c r="T422" s="137"/>
      <c r="U422" s="183"/>
      <c r="V422" s="183"/>
      <c r="W422" s="183"/>
      <c r="X422" s="183"/>
      <c r="Y422" s="183"/>
    </row>
    <row r="423" spans="1:25" s="2" customFormat="1" ht="16.5" customHeight="1" x14ac:dyDescent="0.2">
      <c r="A423" s="183"/>
      <c r="B423" s="126"/>
      <c r="C423" s="127">
        <f t="shared" si="63"/>
        <v>161</v>
      </c>
      <c r="D423" s="127" t="s">
        <v>96</v>
      </c>
      <c r="E423" s="139"/>
      <c r="F423" s="129" t="s">
        <v>450</v>
      </c>
      <c r="G423" s="130" t="s">
        <v>118</v>
      </c>
      <c r="H423" s="131">
        <v>18</v>
      </c>
      <c r="I423" s="132"/>
      <c r="J423" s="132">
        <f t="shared" si="64"/>
        <v>0</v>
      </c>
      <c r="K423" s="144"/>
      <c r="L423" s="145"/>
      <c r="M423" s="146"/>
      <c r="N423" s="147"/>
      <c r="O423" s="136"/>
      <c r="P423" s="136" t="s">
        <v>118</v>
      </c>
      <c r="Q423" s="136">
        <v>18</v>
      </c>
      <c r="R423" s="136"/>
      <c r="S423" s="136">
        <v>95</v>
      </c>
      <c r="T423" s="137"/>
      <c r="U423" s="183"/>
      <c r="V423" s="183"/>
      <c r="W423" s="183"/>
      <c r="X423" s="183"/>
      <c r="Y423" s="183"/>
    </row>
    <row r="424" spans="1:25" s="2" customFormat="1" ht="16.5" customHeight="1" x14ac:dyDescent="0.2">
      <c r="A424" s="183"/>
      <c r="B424" s="126"/>
      <c r="C424" s="138">
        <f t="shared" si="63"/>
        <v>162</v>
      </c>
      <c r="D424" s="138" t="s">
        <v>98</v>
      </c>
      <c r="E424" s="139"/>
      <c r="F424" s="139" t="s">
        <v>335</v>
      </c>
      <c r="G424" s="141" t="s">
        <v>118</v>
      </c>
      <c r="H424" s="142">
        <f>+H423</f>
        <v>18</v>
      </c>
      <c r="I424" s="143"/>
      <c r="J424" s="143">
        <f>+H424*I424</f>
        <v>0</v>
      </c>
      <c r="K424" s="144"/>
      <c r="L424" s="145"/>
      <c r="M424" s="146"/>
      <c r="N424" s="147"/>
      <c r="O424" s="136"/>
      <c r="P424" s="136"/>
      <c r="Q424" s="136"/>
      <c r="R424" s="136"/>
      <c r="S424" s="136"/>
      <c r="T424" s="137"/>
      <c r="U424" s="183"/>
      <c r="V424" s="183"/>
      <c r="W424" s="183"/>
      <c r="X424" s="183"/>
      <c r="Y424" s="183"/>
    </row>
    <row r="425" spans="1:25" s="2" customFormat="1" ht="16.5" customHeight="1" x14ac:dyDescent="0.2">
      <c r="A425" s="183"/>
      <c r="B425" s="126"/>
      <c r="C425" s="127">
        <f t="shared" si="63"/>
        <v>163</v>
      </c>
      <c r="D425" s="127" t="s">
        <v>96</v>
      </c>
      <c r="E425" s="139"/>
      <c r="F425" s="129" t="s">
        <v>451</v>
      </c>
      <c r="G425" s="130" t="s">
        <v>118</v>
      </c>
      <c r="H425" s="131">
        <v>5</v>
      </c>
      <c r="I425" s="132"/>
      <c r="J425" s="132">
        <f t="shared" si="64"/>
        <v>0</v>
      </c>
      <c r="K425" s="144"/>
      <c r="L425" s="145"/>
      <c r="M425" s="146"/>
      <c r="N425" s="147"/>
      <c r="O425" s="136"/>
      <c r="P425" s="136" t="s">
        <v>118</v>
      </c>
      <c r="Q425" s="136">
        <v>5</v>
      </c>
      <c r="R425" s="136"/>
      <c r="S425" s="136">
        <v>105</v>
      </c>
      <c r="T425" s="137"/>
      <c r="U425" s="183"/>
      <c r="V425" s="183"/>
      <c r="W425" s="183"/>
      <c r="X425" s="183"/>
      <c r="Y425" s="183"/>
    </row>
    <row r="426" spans="1:25" s="2" customFormat="1" ht="16.5" customHeight="1" x14ac:dyDescent="0.2">
      <c r="A426" s="183"/>
      <c r="B426" s="126"/>
      <c r="C426" s="138">
        <f t="shared" si="63"/>
        <v>164</v>
      </c>
      <c r="D426" s="138" t="s">
        <v>98</v>
      </c>
      <c r="E426" s="139"/>
      <c r="F426" s="139" t="s">
        <v>335</v>
      </c>
      <c r="G426" s="141" t="s">
        <v>118</v>
      </c>
      <c r="H426" s="142">
        <f>+H425</f>
        <v>5</v>
      </c>
      <c r="I426" s="143"/>
      <c r="J426" s="143">
        <f>+H426*I426</f>
        <v>0</v>
      </c>
      <c r="K426" s="144"/>
      <c r="L426" s="145"/>
      <c r="M426" s="146"/>
      <c r="N426" s="147"/>
      <c r="O426" s="136"/>
      <c r="P426" s="136"/>
      <c r="Q426" s="136"/>
      <c r="R426" s="136"/>
      <c r="S426" s="136"/>
      <c r="T426" s="137"/>
      <c r="U426" s="183"/>
      <c r="V426" s="183"/>
      <c r="W426" s="183"/>
      <c r="X426" s="183"/>
      <c r="Y426" s="183"/>
    </row>
    <row r="427" spans="1:25" s="2" customFormat="1" ht="16.5" customHeight="1" x14ac:dyDescent="0.2">
      <c r="A427" s="183"/>
      <c r="B427" s="126"/>
      <c r="C427" s="127">
        <f t="shared" si="63"/>
        <v>165</v>
      </c>
      <c r="D427" s="127" t="s">
        <v>96</v>
      </c>
      <c r="E427" s="139"/>
      <c r="F427" s="129" t="s">
        <v>452</v>
      </c>
      <c r="G427" s="130" t="s">
        <v>118</v>
      </c>
      <c r="H427" s="131">
        <v>3</v>
      </c>
      <c r="I427" s="132"/>
      <c r="J427" s="132">
        <f t="shared" si="64"/>
        <v>0</v>
      </c>
      <c r="K427" s="144"/>
      <c r="L427" s="145"/>
      <c r="M427" s="146"/>
      <c r="N427" s="147"/>
      <c r="O427" s="136"/>
      <c r="P427" s="136" t="s">
        <v>118</v>
      </c>
      <c r="Q427" s="136">
        <v>3</v>
      </c>
      <c r="R427" s="136"/>
      <c r="S427" s="136">
        <v>81</v>
      </c>
      <c r="T427" s="137"/>
      <c r="U427" s="183"/>
      <c r="V427" s="183"/>
      <c r="W427" s="183"/>
      <c r="X427" s="183"/>
      <c r="Y427" s="183"/>
    </row>
    <row r="428" spans="1:25" s="2" customFormat="1" ht="16.5" customHeight="1" x14ac:dyDescent="0.2">
      <c r="A428" s="183"/>
      <c r="B428" s="126"/>
      <c r="C428" s="138">
        <f t="shared" si="63"/>
        <v>166</v>
      </c>
      <c r="D428" s="138" t="s">
        <v>98</v>
      </c>
      <c r="E428" s="139"/>
      <c r="F428" s="139" t="s">
        <v>335</v>
      </c>
      <c r="G428" s="141" t="s">
        <v>118</v>
      </c>
      <c r="H428" s="142">
        <f>+H427</f>
        <v>3</v>
      </c>
      <c r="I428" s="143"/>
      <c r="J428" s="143">
        <f>+H428*I428</f>
        <v>0</v>
      </c>
      <c r="K428" s="144"/>
      <c r="L428" s="145"/>
      <c r="M428" s="146"/>
      <c r="N428" s="147"/>
      <c r="O428" s="136"/>
      <c r="P428" s="136"/>
      <c r="Q428" s="136"/>
      <c r="R428" s="136"/>
      <c r="S428" s="136"/>
      <c r="T428" s="137"/>
      <c r="U428" s="183"/>
      <c r="V428" s="183"/>
      <c r="W428" s="183"/>
      <c r="X428" s="183"/>
      <c r="Y428" s="183"/>
    </row>
    <row r="429" spans="1:25" s="2" customFormat="1" ht="16.5" customHeight="1" x14ac:dyDescent="0.2">
      <c r="A429" s="183"/>
      <c r="B429" s="126"/>
      <c r="C429" s="127">
        <f t="shared" si="63"/>
        <v>167</v>
      </c>
      <c r="D429" s="127" t="s">
        <v>96</v>
      </c>
      <c r="E429" s="139"/>
      <c r="F429" s="129" t="s">
        <v>453</v>
      </c>
      <c r="G429" s="130" t="s">
        <v>118</v>
      </c>
      <c r="H429" s="131">
        <v>2</v>
      </c>
      <c r="I429" s="132"/>
      <c r="J429" s="132">
        <f t="shared" si="64"/>
        <v>0</v>
      </c>
      <c r="K429" s="144"/>
      <c r="L429" s="145"/>
      <c r="M429" s="146"/>
      <c r="N429" s="147"/>
      <c r="O429" s="136"/>
      <c r="P429" s="136" t="s">
        <v>118</v>
      </c>
      <c r="Q429" s="136">
        <v>2</v>
      </c>
      <c r="R429" s="136"/>
      <c r="S429" s="136">
        <v>59</v>
      </c>
      <c r="T429" s="137"/>
      <c r="U429" s="183"/>
      <c r="V429" s="183"/>
      <c r="W429" s="183"/>
      <c r="X429" s="183"/>
      <c r="Y429" s="183"/>
    </row>
    <row r="430" spans="1:25" s="2" customFormat="1" ht="16.5" customHeight="1" x14ac:dyDescent="0.2">
      <c r="A430" s="183"/>
      <c r="B430" s="126"/>
      <c r="C430" s="138">
        <f t="shared" si="63"/>
        <v>168</v>
      </c>
      <c r="D430" s="138" t="s">
        <v>98</v>
      </c>
      <c r="E430" s="139"/>
      <c r="F430" s="139" t="s">
        <v>335</v>
      </c>
      <c r="G430" s="141" t="s">
        <v>118</v>
      </c>
      <c r="H430" s="142">
        <f>+H429</f>
        <v>2</v>
      </c>
      <c r="I430" s="143"/>
      <c r="J430" s="143">
        <f>+H430*I430</f>
        <v>0</v>
      </c>
      <c r="K430" s="144"/>
      <c r="L430" s="145"/>
      <c r="M430" s="146"/>
      <c r="N430" s="147"/>
      <c r="O430" s="136"/>
      <c r="P430" s="136"/>
      <c r="Q430" s="136"/>
      <c r="R430" s="136"/>
      <c r="S430" s="136"/>
      <c r="T430" s="137"/>
      <c r="U430" s="183"/>
      <c r="V430" s="183"/>
      <c r="W430" s="183"/>
      <c r="X430" s="183"/>
      <c r="Y430" s="183"/>
    </row>
    <row r="431" spans="1:25" s="2" customFormat="1" ht="24" customHeight="1" x14ac:dyDescent="0.2">
      <c r="A431" s="183"/>
      <c r="B431" s="126"/>
      <c r="C431" s="138">
        <f t="shared" ref="C431:C435" si="65">+C430+1</f>
        <v>169</v>
      </c>
      <c r="D431" s="138" t="s">
        <v>98</v>
      </c>
      <c r="E431" s="138"/>
      <c r="F431" s="139" t="s">
        <v>361</v>
      </c>
      <c r="G431" s="139" t="s">
        <v>118</v>
      </c>
      <c r="H431" s="141">
        <v>3</v>
      </c>
      <c r="I431" s="142"/>
      <c r="J431" s="143">
        <f t="shared" ref="J431:J435" si="66">ROUND(I431*H431,1)</f>
        <v>0</v>
      </c>
      <c r="K431" s="133"/>
      <c r="L431" s="27"/>
      <c r="M431" s="134" t="s">
        <v>1</v>
      </c>
      <c r="N431" s="135" t="s">
        <v>38</v>
      </c>
      <c r="O431" s="136">
        <v>0</v>
      </c>
      <c r="P431" s="136">
        <f t="shared" si="36"/>
        <v>0</v>
      </c>
      <c r="Q431" s="136">
        <v>0</v>
      </c>
      <c r="R431" s="136">
        <f t="shared" si="37"/>
        <v>0</v>
      </c>
      <c r="S431" s="136">
        <v>0</v>
      </c>
      <c r="T431" s="137">
        <f t="shared" si="38"/>
        <v>0</v>
      </c>
      <c r="U431" s="183"/>
      <c r="V431" s="183"/>
      <c r="W431" s="183"/>
      <c r="X431" s="183"/>
      <c r="Y431" s="183"/>
    </row>
    <row r="432" spans="1:25" s="2" customFormat="1" ht="24" customHeight="1" x14ac:dyDescent="0.2">
      <c r="A432" s="183"/>
      <c r="B432" s="126"/>
      <c r="C432" s="138">
        <f t="shared" si="65"/>
        <v>170</v>
      </c>
      <c r="D432" s="138" t="s">
        <v>98</v>
      </c>
      <c r="E432" s="138"/>
      <c r="F432" s="139" t="s">
        <v>362</v>
      </c>
      <c r="G432" s="139" t="s">
        <v>118</v>
      </c>
      <c r="H432" s="141">
        <v>2</v>
      </c>
      <c r="I432" s="142"/>
      <c r="J432" s="143">
        <f t="shared" si="66"/>
        <v>0</v>
      </c>
      <c r="K432" s="133"/>
      <c r="L432" s="27"/>
      <c r="M432" s="134" t="s">
        <v>1</v>
      </c>
      <c r="N432" s="135" t="s">
        <v>38</v>
      </c>
      <c r="O432" s="136">
        <v>0</v>
      </c>
      <c r="P432" s="136">
        <f t="shared" si="36"/>
        <v>0</v>
      </c>
      <c r="Q432" s="136">
        <v>0</v>
      </c>
      <c r="R432" s="136">
        <f t="shared" si="37"/>
        <v>0</v>
      </c>
      <c r="S432" s="136">
        <v>0</v>
      </c>
      <c r="T432" s="137">
        <f t="shared" si="38"/>
        <v>0</v>
      </c>
      <c r="U432" s="183"/>
      <c r="V432" s="183"/>
      <c r="W432" s="183"/>
      <c r="X432" s="183"/>
      <c r="Y432" s="183"/>
    </row>
    <row r="433" spans="1:25" s="2" customFormat="1" ht="24" customHeight="1" x14ac:dyDescent="0.2">
      <c r="A433" s="183"/>
      <c r="B433" s="126"/>
      <c r="C433" s="138">
        <f t="shared" si="65"/>
        <v>171</v>
      </c>
      <c r="D433" s="138" t="s">
        <v>98</v>
      </c>
      <c r="E433" s="138"/>
      <c r="F433" s="139" t="s">
        <v>363</v>
      </c>
      <c r="G433" s="139" t="s">
        <v>118</v>
      </c>
      <c r="H433" s="141">
        <v>1</v>
      </c>
      <c r="I433" s="142"/>
      <c r="J433" s="143">
        <f t="shared" si="66"/>
        <v>0</v>
      </c>
      <c r="K433" s="133"/>
      <c r="L433" s="27"/>
      <c r="M433" s="134" t="s">
        <v>1</v>
      </c>
      <c r="N433" s="135" t="s">
        <v>38</v>
      </c>
      <c r="O433" s="136">
        <v>0</v>
      </c>
      <c r="P433" s="136">
        <f t="shared" si="36"/>
        <v>0</v>
      </c>
      <c r="Q433" s="136">
        <v>0</v>
      </c>
      <c r="R433" s="136">
        <f t="shared" si="37"/>
        <v>0</v>
      </c>
      <c r="S433" s="136">
        <v>0</v>
      </c>
      <c r="T433" s="137">
        <f t="shared" si="38"/>
        <v>0</v>
      </c>
      <c r="U433" s="183"/>
      <c r="V433" s="183"/>
      <c r="W433" s="183"/>
      <c r="X433" s="183"/>
      <c r="Y433" s="183"/>
    </row>
    <row r="434" spans="1:25" s="2" customFormat="1" ht="24" customHeight="1" x14ac:dyDescent="0.2">
      <c r="A434" s="183"/>
      <c r="B434" s="126"/>
      <c r="C434" s="138">
        <f t="shared" si="65"/>
        <v>172</v>
      </c>
      <c r="D434" s="138" t="s">
        <v>98</v>
      </c>
      <c r="E434" s="138"/>
      <c r="F434" s="139" t="s">
        <v>364</v>
      </c>
      <c r="G434" s="139" t="s">
        <v>366</v>
      </c>
      <c r="H434" s="141">
        <v>8</v>
      </c>
      <c r="I434" s="142"/>
      <c r="J434" s="143">
        <f t="shared" si="66"/>
        <v>0</v>
      </c>
      <c r="K434" s="133"/>
      <c r="L434" s="27"/>
      <c r="M434" s="134" t="s">
        <v>1</v>
      </c>
      <c r="N434" s="135" t="s">
        <v>38</v>
      </c>
      <c r="O434" s="136">
        <v>0</v>
      </c>
      <c r="P434" s="136">
        <f t="shared" si="36"/>
        <v>0</v>
      </c>
      <c r="Q434" s="136">
        <v>0</v>
      </c>
      <c r="R434" s="136">
        <f t="shared" si="37"/>
        <v>0</v>
      </c>
      <c r="S434" s="136">
        <v>0</v>
      </c>
      <c r="T434" s="137">
        <f t="shared" si="38"/>
        <v>0</v>
      </c>
      <c r="U434" s="183"/>
      <c r="V434" s="183"/>
      <c r="W434" s="183"/>
      <c r="X434" s="183"/>
      <c r="Y434" s="183"/>
    </row>
    <row r="435" spans="1:25" s="2" customFormat="1" ht="24" customHeight="1" x14ac:dyDescent="0.2">
      <c r="A435" s="183"/>
      <c r="B435" s="126"/>
      <c r="C435" s="138">
        <f t="shared" si="65"/>
        <v>173</v>
      </c>
      <c r="D435" s="138" t="s">
        <v>98</v>
      </c>
      <c r="E435" s="138"/>
      <c r="F435" s="139" t="s">
        <v>365</v>
      </c>
      <c r="G435" s="139" t="s">
        <v>118</v>
      </c>
      <c r="H435" s="141">
        <v>1</v>
      </c>
      <c r="I435" s="142"/>
      <c r="J435" s="143">
        <f t="shared" si="66"/>
        <v>0</v>
      </c>
      <c r="K435" s="133"/>
      <c r="L435" s="27"/>
      <c r="M435" s="134" t="s">
        <v>1</v>
      </c>
      <c r="N435" s="135" t="s">
        <v>38</v>
      </c>
      <c r="O435" s="136">
        <v>0</v>
      </c>
      <c r="P435" s="136">
        <f t="shared" si="36"/>
        <v>0</v>
      </c>
      <c r="Q435" s="136">
        <v>0</v>
      </c>
      <c r="R435" s="136">
        <f t="shared" si="37"/>
        <v>0</v>
      </c>
      <c r="S435" s="136">
        <v>0</v>
      </c>
      <c r="T435" s="137">
        <f t="shared" si="38"/>
        <v>0</v>
      </c>
      <c r="U435" s="183"/>
      <c r="V435" s="183"/>
      <c r="W435" s="183"/>
      <c r="X435" s="183"/>
      <c r="Y435" s="183"/>
    </row>
    <row r="436" spans="1:25" s="2" customFormat="1" ht="16.5" customHeight="1" x14ac:dyDescent="0.2">
      <c r="A436" s="162"/>
      <c r="B436" s="126"/>
      <c r="C436" s="153"/>
      <c r="D436" s="153"/>
      <c r="E436" s="154"/>
      <c r="F436" s="155"/>
      <c r="G436" s="156"/>
      <c r="H436" s="157"/>
      <c r="I436" s="158"/>
      <c r="J436" s="158"/>
      <c r="K436" s="159"/>
      <c r="L436" s="145"/>
      <c r="M436" s="146"/>
      <c r="N436" s="147"/>
      <c r="O436" s="136"/>
      <c r="P436" s="136"/>
      <c r="Q436" s="136"/>
      <c r="R436" s="136"/>
      <c r="S436" s="136"/>
      <c r="T436" s="137"/>
      <c r="U436" s="162"/>
      <c r="V436" s="162"/>
      <c r="W436" s="162"/>
      <c r="X436" s="162"/>
      <c r="Y436" s="183"/>
    </row>
    <row r="437" spans="1:25" s="2" customFormat="1" ht="16.5" customHeight="1" x14ac:dyDescent="0.2">
      <c r="A437" s="162"/>
      <c r="B437" s="126"/>
      <c r="C437" s="153"/>
      <c r="D437" s="153"/>
      <c r="E437" s="154"/>
      <c r="F437" s="155"/>
      <c r="G437" s="156"/>
      <c r="H437" s="157"/>
      <c r="I437" s="158"/>
      <c r="J437" s="158"/>
      <c r="K437" s="159"/>
      <c r="L437" s="145"/>
      <c r="M437" s="146"/>
      <c r="N437" s="147"/>
      <c r="O437" s="136"/>
      <c r="P437" s="136"/>
      <c r="Q437" s="136"/>
      <c r="R437" s="136"/>
      <c r="S437" s="136"/>
      <c r="T437" s="137"/>
      <c r="U437" s="162"/>
      <c r="V437" s="162"/>
      <c r="W437" s="162"/>
      <c r="X437" s="162"/>
      <c r="Y437" s="183"/>
    </row>
    <row r="438" spans="1:25" s="2" customFormat="1" ht="26.25" customHeight="1" x14ac:dyDescent="0.2">
      <c r="A438" s="162"/>
      <c r="B438" s="126"/>
      <c r="C438" s="112" t="s">
        <v>84</v>
      </c>
      <c r="D438" s="113" t="s">
        <v>57</v>
      </c>
      <c r="E438" s="113"/>
      <c r="F438" s="113" t="s">
        <v>54</v>
      </c>
      <c r="G438" s="113" t="s">
        <v>85</v>
      </c>
      <c r="H438" s="113" t="s">
        <v>86</v>
      </c>
      <c r="I438" s="113" t="s">
        <v>87</v>
      </c>
      <c r="J438" s="114" t="s">
        <v>81</v>
      </c>
      <c r="K438" s="115" t="s">
        <v>88</v>
      </c>
      <c r="L438" s="115" t="s">
        <v>88</v>
      </c>
      <c r="M438" s="146"/>
      <c r="N438" s="147"/>
      <c r="O438" s="136"/>
      <c r="P438" s="136"/>
      <c r="Q438" s="136"/>
      <c r="R438" s="136"/>
      <c r="S438" s="136"/>
      <c r="T438" s="137"/>
      <c r="U438" s="162"/>
      <c r="V438" s="162"/>
      <c r="W438" s="162"/>
      <c r="X438" s="162"/>
      <c r="Y438" s="183"/>
    </row>
    <row r="439" spans="1:25" s="2" customFormat="1" ht="16.5" customHeight="1" x14ac:dyDescent="0.25">
      <c r="A439" s="151"/>
      <c r="B439" s="111"/>
      <c r="C439" s="63" t="s">
        <v>82</v>
      </c>
      <c r="J439" s="117">
        <f>SUBTOTAL(9,J441:J573)</f>
        <v>0</v>
      </c>
      <c r="L439" s="145"/>
      <c r="M439" s="146"/>
      <c r="N439" s="147"/>
      <c r="O439" s="136"/>
      <c r="P439" s="136"/>
      <c r="Q439" s="136"/>
      <c r="R439" s="136"/>
      <c r="S439" s="136"/>
      <c r="T439" s="137"/>
      <c r="U439" s="151"/>
      <c r="V439" s="151"/>
      <c r="W439" s="151"/>
      <c r="X439" s="151"/>
      <c r="Y439" s="183"/>
    </row>
    <row r="440" spans="1:25" s="2" customFormat="1" ht="16.5" customHeight="1" x14ac:dyDescent="0.2">
      <c r="A440" s="151"/>
      <c r="B440" s="126"/>
      <c r="C440" s="153"/>
      <c r="D440" s="121" t="s">
        <v>71</v>
      </c>
      <c r="E440" s="121" t="s">
        <v>95</v>
      </c>
      <c r="F440" s="121" t="str">
        <f>+D97</f>
        <v>FOTOVOLTICKÉ ZARIADENIE FVZ 100kW</v>
      </c>
      <c r="G440" s="156"/>
      <c r="H440" s="157"/>
      <c r="I440" s="158"/>
      <c r="K440" s="159"/>
      <c r="L440" s="145"/>
      <c r="M440" s="146"/>
      <c r="N440" s="147"/>
      <c r="O440" s="136"/>
      <c r="P440" s="136"/>
      <c r="Q440" s="136"/>
      <c r="R440" s="136"/>
      <c r="S440" s="136"/>
      <c r="T440" s="137"/>
      <c r="U440" s="151"/>
      <c r="V440" s="151"/>
      <c r="W440" s="151"/>
      <c r="X440" s="151"/>
      <c r="Y440" s="183"/>
    </row>
    <row r="441" spans="1:25" s="2" customFormat="1" ht="23.25" customHeight="1" x14ac:dyDescent="0.2">
      <c r="A441" s="162"/>
      <c r="B441" s="126"/>
      <c r="C441" s="127">
        <f>+C435+1</f>
        <v>174</v>
      </c>
      <c r="D441" s="127" t="s">
        <v>96</v>
      </c>
      <c r="E441" s="128"/>
      <c r="F441" s="129" t="s">
        <v>117</v>
      </c>
      <c r="G441" s="130" t="s">
        <v>118</v>
      </c>
      <c r="H441" s="131">
        <v>252</v>
      </c>
      <c r="I441" s="132"/>
      <c r="J441" s="132">
        <f>+H441*I441</f>
        <v>0</v>
      </c>
      <c r="K441" s="133"/>
      <c r="L441" s="27"/>
      <c r="M441" s="134" t="s">
        <v>1</v>
      </c>
      <c r="N441" s="135" t="s">
        <v>38</v>
      </c>
      <c r="O441" s="136">
        <v>0</v>
      </c>
      <c r="P441" s="136">
        <f t="shared" ref="P441:P527" si="67">O441*H441</f>
        <v>0</v>
      </c>
      <c r="Q441" s="136">
        <v>0</v>
      </c>
      <c r="R441" s="136">
        <f t="shared" ref="R441:R527" si="68">Q441*H441</f>
        <v>0</v>
      </c>
      <c r="S441" s="136">
        <v>0</v>
      </c>
      <c r="T441" s="137">
        <f t="shared" ref="T441:T527" si="69">S441*H441</f>
        <v>0</v>
      </c>
      <c r="U441" s="162"/>
      <c r="V441" s="162"/>
      <c r="W441" s="162"/>
      <c r="X441" s="162"/>
      <c r="Y441" s="183"/>
    </row>
    <row r="442" spans="1:25" s="2" customFormat="1" ht="16.5" customHeight="1" x14ac:dyDescent="0.2">
      <c r="A442" s="162"/>
      <c r="B442" s="126"/>
      <c r="C442" s="127"/>
      <c r="D442" s="127"/>
      <c r="E442" s="128"/>
      <c r="F442" s="129" t="s">
        <v>108</v>
      </c>
      <c r="G442" s="130"/>
      <c r="H442" s="131"/>
      <c r="I442" s="132"/>
      <c r="J442" s="132"/>
      <c r="K442" s="133"/>
      <c r="L442" s="27"/>
      <c r="M442" s="134"/>
      <c r="N442" s="135"/>
      <c r="O442" s="136"/>
      <c r="P442" s="136"/>
      <c r="Q442" s="136"/>
      <c r="R442" s="136"/>
      <c r="S442" s="136"/>
      <c r="T442" s="137"/>
      <c r="U442" s="162"/>
      <c r="V442" s="162"/>
      <c r="W442" s="162"/>
      <c r="X442" s="162"/>
      <c r="Y442" s="183"/>
    </row>
    <row r="443" spans="1:25" s="2" customFormat="1" ht="16.5" customHeight="1" x14ac:dyDescent="0.2">
      <c r="A443" s="162"/>
      <c r="B443" s="126"/>
      <c r="C443" s="127"/>
      <c r="D443" s="127"/>
      <c r="E443" s="128"/>
      <c r="F443" s="129" t="s">
        <v>109</v>
      </c>
      <c r="G443" s="130"/>
      <c r="H443" s="131"/>
      <c r="I443" s="132"/>
      <c r="J443" s="132"/>
      <c r="K443" s="133"/>
      <c r="L443" s="27"/>
      <c r="M443" s="134"/>
      <c r="N443" s="135"/>
      <c r="O443" s="136"/>
      <c r="P443" s="136"/>
      <c r="Q443" s="136"/>
      <c r="R443" s="136"/>
      <c r="S443" s="136"/>
      <c r="T443" s="137"/>
      <c r="U443" s="162"/>
      <c r="V443" s="162"/>
      <c r="W443" s="162"/>
      <c r="X443" s="162"/>
      <c r="Y443" s="183"/>
    </row>
    <row r="444" spans="1:25" s="2" customFormat="1" ht="16.5" customHeight="1" x14ac:dyDescent="0.2">
      <c r="A444" s="162"/>
      <c r="B444" s="126"/>
      <c r="C444" s="127"/>
      <c r="D444" s="127"/>
      <c r="E444" s="128"/>
      <c r="F444" s="129" t="s">
        <v>110</v>
      </c>
      <c r="G444" s="130"/>
      <c r="H444" s="131"/>
      <c r="I444" s="132"/>
      <c r="J444" s="132"/>
      <c r="K444" s="133"/>
      <c r="L444" s="27"/>
      <c r="M444" s="134"/>
      <c r="N444" s="135"/>
      <c r="O444" s="136"/>
      <c r="P444" s="136"/>
      <c r="Q444" s="136"/>
      <c r="R444" s="136"/>
      <c r="S444" s="136"/>
      <c r="T444" s="137"/>
      <c r="U444" s="162"/>
      <c r="V444" s="162"/>
      <c r="W444" s="162"/>
      <c r="X444" s="162"/>
      <c r="Y444" s="183"/>
    </row>
    <row r="445" spans="1:25" s="2" customFormat="1" ht="16.5" customHeight="1" x14ac:dyDescent="0.2">
      <c r="A445" s="162"/>
      <c r="B445" s="126"/>
      <c r="C445" s="127"/>
      <c r="D445" s="127"/>
      <c r="E445" s="128"/>
      <c r="F445" s="129" t="s">
        <v>111</v>
      </c>
      <c r="G445" s="130"/>
      <c r="H445" s="131"/>
      <c r="I445" s="132"/>
      <c r="J445" s="132"/>
      <c r="K445" s="133"/>
      <c r="L445" s="27"/>
      <c r="M445" s="134"/>
      <c r="N445" s="135"/>
      <c r="O445" s="136"/>
      <c r="P445" s="136"/>
      <c r="Q445" s="136"/>
      <c r="R445" s="136"/>
      <c r="S445" s="136"/>
      <c r="T445" s="137"/>
      <c r="U445" s="162"/>
      <c r="V445" s="162"/>
      <c r="W445" s="162"/>
      <c r="X445" s="162"/>
      <c r="Y445" s="183"/>
    </row>
    <row r="446" spans="1:25" s="2" customFormat="1" ht="16.5" customHeight="1" x14ac:dyDescent="0.2">
      <c r="A446" s="162"/>
      <c r="B446" s="126"/>
      <c r="C446" s="127"/>
      <c r="D446" s="127"/>
      <c r="E446" s="128"/>
      <c r="F446" s="129" t="s">
        <v>112</v>
      </c>
      <c r="G446" s="130"/>
      <c r="H446" s="131"/>
      <c r="I446" s="132"/>
      <c r="J446" s="132"/>
      <c r="K446" s="133"/>
      <c r="L446" s="27"/>
      <c r="M446" s="134"/>
      <c r="N446" s="135"/>
      <c r="O446" s="136"/>
      <c r="P446" s="136"/>
      <c r="Q446" s="136"/>
      <c r="R446" s="136"/>
      <c r="S446" s="136"/>
      <c r="T446" s="137"/>
      <c r="U446" s="162"/>
      <c r="V446" s="162"/>
      <c r="W446" s="162"/>
      <c r="X446" s="162"/>
      <c r="Y446" s="183"/>
    </row>
    <row r="447" spans="1:25" s="2" customFormat="1" ht="16.5" customHeight="1" x14ac:dyDescent="0.2">
      <c r="A447" s="162"/>
      <c r="B447" s="126"/>
      <c r="C447" s="127"/>
      <c r="D447" s="127"/>
      <c r="E447" s="128"/>
      <c r="F447" s="129" t="s">
        <v>113</v>
      </c>
      <c r="G447" s="130"/>
      <c r="H447" s="131"/>
      <c r="I447" s="132"/>
      <c r="J447" s="132"/>
      <c r="K447" s="133"/>
      <c r="L447" s="27"/>
      <c r="M447" s="134"/>
      <c r="N447" s="135"/>
      <c r="O447" s="136"/>
      <c r="P447" s="136"/>
      <c r="Q447" s="136"/>
      <c r="R447" s="136"/>
      <c r="S447" s="136"/>
      <c r="T447" s="137"/>
      <c r="U447" s="162"/>
      <c r="V447" s="162"/>
      <c r="W447" s="162"/>
      <c r="X447" s="162"/>
      <c r="Y447" s="183"/>
    </row>
    <row r="448" spans="1:25" s="2" customFormat="1" ht="16.5" customHeight="1" x14ac:dyDescent="0.2">
      <c r="A448" s="162"/>
      <c r="B448" s="126"/>
      <c r="C448" s="127"/>
      <c r="D448" s="127"/>
      <c r="E448" s="128"/>
      <c r="F448" s="129" t="s">
        <v>114</v>
      </c>
      <c r="G448" s="130"/>
      <c r="H448" s="131"/>
      <c r="I448" s="132"/>
      <c r="J448" s="132"/>
      <c r="K448" s="133"/>
      <c r="L448" s="27"/>
      <c r="M448" s="134"/>
      <c r="N448" s="135"/>
      <c r="O448" s="136"/>
      <c r="P448" s="136"/>
      <c r="Q448" s="136"/>
      <c r="R448" s="136"/>
      <c r="S448" s="136"/>
      <c r="T448" s="137"/>
      <c r="U448" s="162"/>
      <c r="V448" s="162"/>
      <c r="W448" s="162"/>
      <c r="X448" s="162"/>
      <c r="Y448" s="183"/>
    </row>
    <row r="449" spans="1:25" s="2" customFormat="1" ht="16.5" customHeight="1" x14ac:dyDescent="0.2">
      <c r="A449" s="162"/>
      <c r="B449" s="126"/>
      <c r="C449" s="127"/>
      <c r="D449" s="127"/>
      <c r="E449" s="128"/>
      <c r="F449" s="129" t="s">
        <v>115</v>
      </c>
      <c r="G449" s="130"/>
      <c r="H449" s="131"/>
      <c r="I449" s="132"/>
      <c r="J449" s="132"/>
      <c r="K449" s="133"/>
      <c r="L449" s="27"/>
      <c r="M449" s="134"/>
      <c r="N449" s="135"/>
      <c r="O449" s="136"/>
      <c r="P449" s="136"/>
      <c r="Q449" s="136"/>
      <c r="R449" s="136"/>
      <c r="S449" s="136"/>
      <c r="T449" s="137"/>
      <c r="U449" s="162"/>
      <c r="V449" s="162"/>
      <c r="W449" s="162"/>
      <c r="X449" s="162"/>
      <c r="Y449" s="183"/>
    </row>
    <row r="450" spans="1:25" s="2" customFormat="1" ht="16.5" customHeight="1" x14ac:dyDescent="0.2">
      <c r="A450" s="162"/>
      <c r="B450" s="126"/>
      <c r="C450" s="127"/>
      <c r="D450" s="127"/>
      <c r="E450" s="128"/>
      <c r="F450" s="129" t="s">
        <v>116</v>
      </c>
      <c r="G450" s="130"/>
      <c r="H450" s="131"/>
      <c r="I450" s="132"/>
      <c r="J450" s="132"/>
      <c r="K450" s="133"/>
      <c r="L450" s="27"/>
      <c r="M450" s="134"/>
      <c r="N450" s="135"/>
      <c r="O450" s="136"/>
      <c r="P450" s="136"/>
      <c r="Q450" s="136"/>
      <c r="R450" s="136"/>
      <c r="S450" s="136"/>
      <c r="T450" s="137"/>
      <c r="U450" s="162"/>
      <c r="V450" s="162"/>
      <c r="W450" s="162"/>
      <c r="X450" s="162"/>
      <c r="Y450" s="183"/>
    </row>
    <row r="451" spans="1:25" s="2" customFormat="1" ht="16.5" customHeight="1" x14ac:dyDescent="0.2">
      <c r="A451" s="162"/>
      <c r="B451" s="126"/>
      <c r="C451" s="138">
        <f>+C441+1</f>
        <v>175</v>
      </c>
      <c r="D451" s="138" t="s">
        <v>98</v>
      </c>
      <c r="E451" s="139"/>
      <c r="F451" s="140" t="s">
        <v>119</v>
      </c>
      <c r="G451" s="141" t="s">
        <v>118</v>
      </c>
      <c r="H451" s="142">
        <f>+H441</f>
        <v>252</v>
      </c>
      <c r="I451" s="143"/>
      <c r="J451" s="143">
        <f t="shared" ref="J451" si="70">ROUND(I451*H451,1)</f>
        <v>0</v>
      </c>
      <c r="K451" s="144"/>
      <c r="L451" s="145"/>
      <c r="M451" s="146"/>
      <c r="N451" s="147"/>
      <c r="O451" s="136"/>
      <c r="P451" s="136"/>
      <c r="Q451" s="136"/>
      <c r="R451" s="136"/>
      <c r="S451" s="136"/>
      <c r="T451" s="137"/>
      <c r="U451" s="162"/>
      <c r="V451" s="162"/>
      <c r="W451" s="162"/>
      <c r="X451" s="162"/>
      <c r="Y451" s="183"/>
    </row>
    <row r="452" spans="1:25" s="2" customFormat="1" ht="23.25" customHeight="1" x14ac:dyDescent="0.2">
      <c r="A452" s="162"/>
      <c r="B452" s="126"/>
      <c r="C452" s="127">
        <f>+C451+1</f>
        <v>176</v>
      </c>
      <c r="D452" s="127" t="s">
        <v>96</v>
      </c>
      <c r="E452" s="128"/>
      <c r="F452" s="129" t="s">
        <v>136</v>
      </c>
      <c r="G452" s="130" t="s">
        <v>118</v>
      </c>
      <c r="H452" s="132">
        <v>1</v>
      </c>
      <c r="I452" s="132"/>
      <c r="J452" s="132">
        <f>+H452*I452</f>
        <v>0</v>
      </c>
      <c r="K452" s="133"/>
      <c r="L452" s="27"/>
      <c r="M452" s="134"/>
      <c r="N452" s="135"/>
      <c r="O452" s="136"/>
      <c r="P452" s="136"/>
      <c r="Q452" s="136"/>
      <c r="R452" s="136"/>
      <c r="S452" s="136"/>
      <c r="T452" s="137"/>
      <c r="U452" s="162"/>
      <c r="V452" s="162"/>
      <c r="W452" s="162"/>
      <c r="X452" s="162"/>
      <c r="Y452" s="183"/>
    </row>
    <row r="453" spans="1:25" s="2" customFormat="1" ht="16.5" customHeight="1" x14ac:dyDescent="0.2">
      <c r="A453" s="162"/>
      <c r="B453" s="126"/>
      <c r="C453" s="138"/>
      <c r="D453" s="138"/>
      <c r="E453" s="139"/>
      <c r="F453" s="129" t="s">
        <v>120</v>
      </c>
      <c r="G453" s="141"/>
      <c r="H453" s="142"/>
      <c r="I453" s="132"/>
      <c r="J453" s="143"/>
      <c r="K453" s="144"/>
      <c r="L453" s="145"/>
      <c r="M453" s="146"/>
      <c r="N453" s="147"/>
      <c r="O453" s="136"/>
      <c r="P453" s="136"/>
      <c r="Q453" s="136"/>
      <c r="R453" s="136"/>
      <c r="S453" s="136"/>
      <c r="T453" s="137"/>
      <c r="U453" s="162"/>
      <c r="V453" s="162"/>
      <c r="W453" s="162"/>
      <c r="X453" s="162"/>
      <c r="Y453" s="183"/>
    </row>
    <row r="454" spans="1:25" s="2" customFormat="1" ht="16.5" customHeight="1" x14ac:dyDescent="0.2">
      <c r="A454" s="162"/>
      <c r="B454" s="126"/>
      <c r="C454" s="138"/>
      <c r="D454" s="138"/>
      <c r="E454" s="139"/>
      <c r="F454" s="129" t="s">
        <v>121</v>
      </c>
      <c r="G454" s="141"/>
      <c r="H454" s="142"/>
      <c r="I454" s="132"/>
      <c r="J454" s="143"/>
      <c r="K454" s="144"/>
      <c r="L454" s="145"/>
      <c r="M454" s="146"/>
      <c r="N454" s="147"/>
      <c r="O454" s="136"/>
      <c r="P454" s="136"/>
      <c r="Q454" s="136"/>
      <c r="R454" s="136"/>
      <c r="S454" s="136"/>
      <c r="T454" s="137"/>
      <c r="U454" s="162"/>
      <c r="V454" s="162"/>
      <c r="W454" s="162"/>
      <c r="X454" s="162"/>
      <c r="Y454" s="183"/>
    </row>
    <row r="455" spans="1:25" s="2" customFormat="1" ht="16.5" customHeight="1" x14ac:dyDescent="0.2">
      <c r="A455" s="162"/>
      <c r="B455" s="126"/>
      <c r="C455" s="138"/>
      <c r="D455" s="138"/>
      <c r="E455" s="139"/>
      <c r="F455" s="129" t="s">
        <v>122</v>
      </c>
      <c r="G455" s="141"/>
      <c r="H455" s="142"/>
      <c r="I455" s="132"/>
      <c r="J455" s="143"/>
      <c r="K455" s="144"/>
      <c r="L455" s="145"/>
      <c r="M455" s="146"/>
      <c r="N455" s="147"/>
      <c r="O455" s="136"/>
      <c r="P455" s="136"/>
      <c r="Q455" s="136"/>
      <c r="R455" s="136"/>
      <c r="S455" s="136"/>
      <c r="T455" s="137"/>
      <c r="U455" s="162"/>
      <c r="V455" s="162"/>
      <c r="W455" s="162"/>
      <c r="X455" s="162"/>
      <c r="Y455" s="183"/>
    </row>
    <row r="456" spans="1:25" s="2" customFormat="1" ht="16.5" customHeight="1" x14ac:dyDescent="0.2">
      <c r="A456" s="162"/>
      <c r="B456" s="126"/>
      <c r="C456" s="138"/>
      <c r="D456" s="138"/>
      <c r="E456" s="139"/>
      <c r="F456" s="129" t="s">
        <v>123</v>
      </c>
      <c r="G456" s="141"/>
      <c r="H456" s="142"/>
      <c r="I456" s="132"/>
      <c r="J456" s="143"/>
      <c r="K456" s="144"/>
      <c r="L456" s="145"/>
      <c r="M456" s="146"/>
      <c r="N456" s="147"/>
      <c r="O456" s="136"/>
      <c r="P456" s="136"/>
      <c r="Q456" s="136"/>
      <c r="R456" s="136"/>
      <c r="S456" s="136"/>
      <c r="T456" s="137"/>
      <c r="U456" s="162"/>
      <c r="V456" s="162"/>
      <c r="W456" s="162"/>
      <c r="X456" s="162"/>
      <c r="Y456" s="183"/>
    </row>
    <row r="457" spans="1:25" s="2" customFormat="1" ht="16.5" customHeight="1" x14ac:dyDescent="0.2">
      <c r="A457" s="162"/>
      <c r="B457" s="126"/>
      <c r="C457" s="138"/>
      <c r="D457" s="138"/>
      <c r="E457" s="139"/>
      <c r="F457" s="129" t="s">
        <v>137</v>
      </c>
      <c r="G457" s="141"/>
      <c r="H457" s="142"/>
      <c r="I457" s="132"/>
      <c r="J457" s="143"/>
      <c r="K457" s="144"/>
      <c r="L457" s="145"/>
      <c r="M457" s="146"/>
      <c r="N457" s="147"/>
      <c r="O457" s="136"/>
      <c r="P457" s="136"/>
      <c r="Q457" s="136"/>
      <c r="R457" s="136"/>
      <c r="S457" s="136"/>
      <c r="T457" s="137"/>
      <c r="U457" s="162"/>
      <c r="V457" s="162"/>
      <c r="W457" s="162"/>
      <c r="X457" s="162"/>
      <c r="Y457" s="183"/>
    </row>
    <row r="458" spans="1:25" s="2" customFormat="1" ht="26.25" customHeight="1" x14ac:dyDescent="0.2">
      <c r="A458" s="162"/>
      <c r="B458" s="126"/>
      <c r="C458" s="138"/>
      <c r="D458" s="138"/>
      <c r="E458" s="139"/>
      <c r="F458" s="129" t="s">
        <v>124</v>
      </c>
      <c r="G458" s="141"/>
      <c r="H458" s="142"/>
      <c r="I458" s="132"/>
      <c r="J458" s="143"/>
      <c r="K458" s="144"/>
      <c r="L458" s="145"/>
      <c r="M458" s="146"/>
      <c r="N458" s="147"/>
      <c r="O458" s="136"/>
      <c r="P458" s="136"/>
      <c r="Q458" s="136"/>
      <c r="R458" s="136"/>
      <c r="S458" s="136"/>
      <c r="T458" s="137"/>
      <c r="U458" s="162"/>
      <c r="V458" s="162"/>
      <c r="W458" s="162"/>
      <c r="X458" s="162"/>
      <c r="Y458" s="183"/>
    </row>
    <row r="459" spans="1:25" s="2" customFormat="1" ht="16.5" customHeight="1" x14ac:dyDescent="0.2">
      <c r="A459" s="162"/>
      <c r="B459" s="126"/>
      <c r="C459" s="138"/>
      <c r="D459" s="138"/>
      <c r="E459" s="139"/>
      <c r="F459" s="129" t="s">
        <v>125</v>
      </c>
      <c r="G459" s="141"/>
      <c r="H459" s="142"/>
      <c r="I459" s="132"/>
      <c r="J459" s="143"/>
      <c r="K459" s="144"/>
      <c r="L459" s="145"/>
      <c r="M459" s="146"/>
      <c r="N459" s="147"/>
      <c r="O459" s="136"/>
      <c r="P459" s="136"/>
      <c r="Q459" s="136"/>
      <c r="R459" s="136"/>
      <c r="S459" s="136"/>
      <c r="T459" s="137"/>
      <c r="U459" s="162"/>
      <c r="V459" s="162"/>
      <c r="W459" s="162"/>
      <c r="X459" s="162"/>
      <c r="Y459" s="183"/>
    </row>
    <row r="460" spans="1:25" s="2" customFormat="1" ht="16.5" customHeight="1" x14ac:dyDescent="0.2">
      <c r="A460" s="162"/>
      <c r="B460" s="126"/>
      <c r="C460" s="138"/>
      <c r="D460" s="138"/>
      <c r="E460" s="139"/>
      <c r="F460" s="129" t="s">
        <v>126</v>
      </c>
      <c r="G460" s="141"/>
      <c r="H460" s="142"/>
      <c r="I460" s="132"/>
      <c r="J460" s="143"/>
      <c r="K460" s="144"/>
      <c r="L460" s="145"/>
      <c r="M460" s="146"/>
      <c r="N460" s="147"/>
      <c r="O460" s="136"/>
      <c r="P460" s="136"/>
      <c r="Q460" s="136"/>
      <c r="R460" s="136"/>
      <c r="S460" s="136"/>
      <c r="T460" s="137"/>
      <c r="U460" s="162"/>
      <c r="V460" s="162"/>
      <c r="W460" s="162"/>
      <c r="X460" s="162"/>
      <c r="Y460" s="183"/>
    </row>
    <row r="461" spans="1:25" s="2" customFormat="1" ht="16.5" customHeight="1" x14ac:dyDescent="0.2">
      <c r="A461" s="162"/>
      <c r="B461" s="126"/>
      <c r="C461" s="138"/>
      <c r="D461" s="138"/>
      <c r="E461" s="139"/>
      <c r="F461" s="129" t="s">
        <v>127</v>
      </c>
      <c r="G461" s="141"/>
      <c r="H461" s="142"/>
      <c r="I461" s="132"/>
      <c r="J461" s="143"/>
      <c r="K461" s="144"/>
      <c r="L461" s="145"/>
      <c r="M461" s="146"/>
      <c r="N461" s="147"/>
      <c r="O461" s="136"/>
      <c r="P461" s="136"/>
      <c r="Q461" s="136"/>
      <c r="R461" s="136"/>
      <c r="S461" s="136"/>
      <c r="T461" s="137"/>
      <c r="U461" s="162"/>
      <c r="V461" s="162"/>
      <c r="W461" s="162"/>
      <c r="X461" s="162"/>
      <c r="Y461" s="183"/>
    </row>
    <row r="462" spans="1:25" s="2" customFormat="1" ht="16.5" customHeight="1" x14ac:dyDescent="0.2">
      <c r="A462" s="162"/>
      <c r="B462" s="126"/>
      <c r="C462" s="138"/>
      <c r="D462" s="138"/>
      <c r="E462" s="139"/>
      <c r="F462" s="129" t="s">
        <v>128</v>
      </c>
      <c r="G462" s="141"/>
      <c r="H462" s="142"/>
      <c r="I462" s="132"/>
      <c r="J462" s="143"/>
      <c r="K462" s="144"/>
      <c r="L462" s="145"/>
      <c r="M462" s="146"/>
      <c r="N462" s="147"/>
      <c r="O462" s="136"/>
      <c r="P462" s="136"/>
      <c r="Q462" s="136"/>
      <c r="R462" s="136"/>
      <c r="S462" s="136"/>
      <c r="T462" s="137"/>
      <c r="U462" s="162"/>
      <c r="V462" s="162"/>
      <c r="W462" s="162"/>
      <c r="X462" s="162"/>
      <c r="Y462" s="183"/>
    </row>
    <row r="463" spans="1:25" s="2" customFormat="1" ht="16.5" customHeight="1" x14ac:dyDescent="0.2">
      <c r="A463" s="162"/>
      <c r="B463" s="126"/>
      <c r="C463" s="138"/>
      <c r="D463" s="138"/>
      <c r="E463" s="139"/>
      <c r="F463" s="129" t="s">
        <v>129</v>
      </c>
      <c r="G463" s="141"/>
      <c r="H463" s="142"/>
      <c r="I463" s="132"/>
      <c r="J463" s="143"/>
      <c r="K463" s="144"/>
      <c r="L463" s="145"/>
      <c r="M463" s="146"/>
      <c r="N463" s="147"/>
      <c r="O463" s="136"/>
      <c r="P463" s="136"/>
      <c r="Q463" s="136"/>
      <c r="R463" s="136"/>
      <c r="S463" s="136"/>
      <c r="T463" s="137"/>
      <c r="U463" s="162"/>
      <c r="V463" s="162"/>
      <c r="W463" s="162"/>
      <c r="X463" s="162"/>
      <c r="Y463" s="183"/>
    </row>
    <row r="464" spans="1:25" s="2" customFormat="1" ht="16.5" customHeight="1" x14ac:dyDescent="0.2">
      <c r="A464" s="162"/>
      <c r="B464" s="126"/>
      <c r="C464" s="138"/>
      <c r="D464" s="138"/>
      <c r="E464" s="139"/>
      <c r="F464" s="129" t="s">
        <v>130</v>
      </c>
      <c r="G464" s="141"/>
      <c r="H464" s="142"/>
      <c r="I464" s="132"/>
      <c r="J464" s="143"/>
      <c r="K464" s="144"/>
      <c r="L464" s="145"/>
      <c r="M464" s="146"/>
      <c r="N464" s="147"/>
      <c r="O464" s="136"/>
      <c r="P464" s="136"/>
      <c r="Q464" s="136"/>
      <c r="R464" s="136"/>
      <c r="S464" s="136"/>
      <c r="T464" s="137"/>
      <c r="U464" s="162"/>
      <c r="V464" s="162"/>
      <c r="W464" s="162"/>
      <c r="X464" s="162"/>
      <c r="Y464" s="183"/>
    </row>
    <row r="465" spans="1:25" s="2" customFormat="1" ht="16.5" customHeight="1" x14ac:dyDescent="0.2">
      <c r="A465" s="162"/>
      <c r="B465" s="126"/>
      <c r="C465" s="138"/>
      <c r="D465" s="138"/>
      <c r="E465" s="139"/>
      <c r="F465" s="129" t="s">
        <v>131</v>
      </c>
      <c r="G465" s="141"/>
      <c r="H465" s="142"/>
      <c r="I465" s="132"/>
      <c r="J465" s="143"/>
      <c r="K465" s="144"/>
      <c r="L465" s="145"/>
      <c r="M465" s="146"/>
      <c r="N465" s="147"/>
      <c r="O465" s="136"/>
      <c r="P465" s="136"/>
      <c r="Q465" s="136"/>
      <c r="R465" s="136"/>
      <c r="S465" s="136"/>
      <c r="T465" s="137"/>
      <c r="U465" s="162"/>
      <c r="V465" s="162"/>
      <c r="W465" s="162"/>
      <c r="X465" s="162"/>
      <c r="Y465" s="183"/>
    </row>
    <row r="466" spans="1:25" s="2" customFormat="1" ht="14.25" customHeight="1" x14ac:dyDescent="0.2">
      <c r="A466" s="162"/>
      <c r="B466" s="126"/>
      <c r="C466" s="138"/>
      <c r="D466" s="138"/>
      <c r="E466" s="139"/>
      <c r="F466" s="129" t="s">
        <v>138</v>
      </c>
      <c r="G466" s="141"/>
      <c r="H466" s="142"/>
      <c r="I466" s="132"/>
      <c r="J466" s="143"/>
      <c r="K466" s="144"/>
      <c r="L466" s="145"/>
      <c r="M466" s="146"/>
      <c r="N466" s="147"/>
      <c r="O466" s="136"/>
      <c r="P466" s="136"/>
      <c r="Q466" s="136"/>
      <c r="R466" s="136"/>
      <c r="S466" s="136"/>
      <c r="T466" s="137"/>
      <c r="U466" s="162"/>
      <c r="V466" s="162"/>
      <c r="W466" s="162"/>
      <c r="X466" s="162"/>
      <c r="Y466" s="183"/>
    </row>
    <row r="467" spans="1:25" s="2" customFormat="1" ht="20.25" customHeight="1" x14ac:dyDescent="0.2">
      <c r="A467" s="162"/>
      <c r="B467" s="126"/>
      <c r="C467" s="138"/>
      <c r="D467" s="138"/>
      <c r="E467" s="139"/>
      <c r="F467" s="129" t="s">
        <v>132</v>
      </c>
      <c r="G467" s="141"/>
      <c r="H467" s="142"/>
      <c r="I467" s="132"/>
      <c r="J467" s="143"/>
      <c r="K467" s="144"/>
      <c r="L467" s="145"/>
      <c r="M467" s="146"/>
      <c r="N467" s="147"/>
      <c r="O467" s="136"/>
      <c r="P467" s="136"/>
      <c r="Q467" s="136"/>
      <c r="R467" s="136"/>
      <c r="S467" s="136"/>
      <c r="T467" s="137"/>
      <c r="U467" s="162"/>
      <c r="V467" s="162"/>
      <c r="W467" s="162"/>
      <c r="X467" s="162"/>
      <c r="Y467" s="183"/>
    </row>
    <row r="468" spans="1:25" s="2" customFormat="1" ht="34.5" customHeight="1" x14ac:dyDescent="0.2">
      <c r="A468" s="162"/>
      <c r="B468" s="126"/>
      <c r="C468" s="138"/>
      <c r="D468" s="138"/>
      <c r="E468" s="139"/>
      <c r="F468" s="129" t="s">
        <v>133</v>
      </c>
      <c r="G468" s="141"/>
      <c r="H468" s="142"/>
      <c r="I468" s="132"/>
      <c r="J468" s="143"/>
      <c r="K468" s="144"/>
      <c r="L468" s="145"/>
      <c r="M468" s="146"/>
      <c r="N468" s="147"/>
      <c r="O468" s="136"/>
      <c r="P468" s="136"/>
      <c r="Q468" s="136"/>
      <c r="R468" s="136"/>
      <c r="S468" s="136"/>
      <c r="T468" s="137"/>
      <c r="U468" s="162"/>
      <c r="V468" s="162"/>
      <c r="W468" s="162"/>
      <c r="X468" s="162"/>
      <c r="Y468" s="183"/>
    </row>
    <row r="469" spans="1:25" s="2" customFormat="1" ht="27.75" customHeight="1" x14ac:dyDescent="0.2">
      <c r="A469" s="162"/>
      <c r="B469" s="126"/>
      <c r="C469" s="138"/>
      <c r="D469" s="138"/>
      <c r="E469" s="139"/>
      <c r="F469" s="129" t="s">
        <v>134</v>
      </c>
      <c r="G469" s="141"/>
      <c r="H469" s="142"/>
      <c r="I469" s="132"/>
      <c r="J469" s="143"/>
      <c r="K469" s="144"/>
      <c r="L469" s="145"/>
      <c r="M469" s="146"/>
      <c r="N469" s="147"/>
      <c r="O469" s="136"/>
      <c r="P469" s="136"/>
      <c r="Q469" s="136"/>
      <c r="R469" s="136"/>
      <c r="S469" s="136"/>
      <c r="T469" s="137"/>
      <c r="U469" s="162"/>
      <c r="V469" s="162"/>
      <c r="W469" s="162"/>
      <c r="X469" s="162"/>
      <c r="Y469" s="183"/>
    </row>
    <row r="470" spans="1:25" s="2" customFormat="1" ht="16.5" customHeight="1" x14ac:dyDescent="0.2">
      <c r="A470" s="162"/>
      <c r="B470" s="126"/>
      <c r="C470" s="138"/>
      <c r="D470" s="138"/>
      <c r="E470" s="139"/>
      <c r="F470" s="129" t="s">
        <v>139</v>
      </c>
      <c r="G470" s="141"/>
      <c r="H470" s="142"/>
      <c r="I470" s="132"/>
      <c r="J470" s="143"/>
      <c r="K470" s="144"/>
      <c r="L470" s="145"/>
      <c r="M470" s="146"/>
      <c r="N470" s="147"/>
      <c r="O470" s="136"/>
      <c r="P470" s="136"/>
      <c r="Q470" s="136"/>
      <c r="R470" s="136"/>
      <c r="S470" s="136"/>
      <c r="T470" s="137"/>
      <c r="U470" s="162"/>
      <c r="V470" s="162"/>
      <c r="W470" s="162"/>
      <c r="X470" s="162"/>
      <c r="Y470" s="183"/>
    </row>
    <row r="471" spans="1:25" s="2" customFormat="1" ht="16.5" customHeight="1" x14ac:dyDescent="0.2">
      <c r="A471" s="162"/>
      <c r="B471" s="126"/>
      <c r="C471" s="138">
        <f>+C452+1</f>
        <v>177</v>
      </c>
      <c r="D471" s="138" t="s">
        <v>98</v>
      </c>
      <c r="E471" s="139"/>
      <c r="F471" s="140" t="s">
        <v>135</v>
      </c>
      <c r="G471" s="141" t="s">
        <v>118</v>
      </c>
      <c r="H471" s="142">
        <f>+H452</f>
        <v>1</v>
      </c>
      <c r="I471" s="143"/>
      <c r="J471" s="143">
        <f t="shared" ref="J471" si="71">ROUND(I471*H471,1)</f>
        <v>0</v>
      </c>
      <c r="K471" s="144"/>
      <c r="L471" s="145"/>
      <c r="M471" s="146"/>
      <c r="N471" s="147"/>
      <c r="O471" s="136"/>
      <c r="P471" s="136"/>
      <c r="Q471" s="136"/>
      <c r="R471" s="136"/>
      <c r="S471" s="136"/>
      <c r="T471" s="137"/>
      <c r="U471" s="162"/>
      <c r="V471" s="162"/>
      <c r="W471" s="162"/>
      <c r="X471" s="162"/>
      <c r="Y471" s="183"/>
    </row>
    <row r="472" spans="1:25" s="2" customFormat="1" ht="23.25" customHeight="1" x14ac:dyDescent="0.2">
      <c r="A472" s="162"/>
      <c r="B472" s="126"/>
      <c r="C472" s="127">
        <f>+C471+1</f>
        <v>178</v>
      </c>
      <c r="D472" s="127" t="s">
        <v>96</v>
      </c>
      <c r="E472" s="128"/>
      <c r="F472" s="129" t="s">
        <v>140</v>
      </c>
      <c r="G472" s="130" t="s">
        <v>118</v>
      </c>
      <c r="H472" s="132">
        <v>3</v>
      </c>
      <c r="I472" s="143"/>
      <c r="J472" s="132">
        <f>+H472*I472</f>
        <v>0</v>
      </c>
      <c r="K472" s="133"/>
      <c r="L472" s="27"/>
      <c r="M472" s="134"/>
      <c r="N472" s="135"/>
      <c r="O472" s="136"/>
      <c r="P472" s="136"/>
      <c r="Q472" s="136"/>
      <c r="R472" s="136"/>
      <c r="S472" s="136"/>
      <c r="T472" s="137"/>
      <c r="U472" s="162"/>
      <c r="V472" s="162"/>
      <c r="W472" s="162"/>
      <c r="X472" s="162"/>
      <c r="Y472" s="183"/>
    </row>
    <row r="473" spans="1:25" s="2" customFormat="1" ht="16.5" customHeight="1" x14ac:dyDescent="0.2">
      <c r="A473" s="167"/>
      <c r="B473" s="126"/>
      <c r="C473" s="138"/>
      <c r="D473" s="138"/>
      <c r="E473" s="139"/>
      <c r="F473" s="129" t="s">
        <v>274</v>
      </c>
      <c r="G473" s="141"/>
      <c r="H473" s="142"/>
      <c r="I473" s="143"/>
      <c r="J473" s="143"/>
      <c r="K473" s="144"/>
      <c r="L473" s="145"/>
      <c r="M473" s="146"/>
      <c r="N473" s="147"/>
      <c r="O473" s="136"/>
      <c r="P473" s="136"/>
      <c r="Q473" s="136"/>
      <c r="R473" s="136"/>
      <c r="S473" s="136"/>
      <c r="T473" s="137"/>
      <c r="U473" s="167"/>
      <c r="V473" s="167"/>
      <c r="W473" s="167"/>
      <c r="X473" s="167"/>
      <c r="Y473" s="183"/>
    </row>
    <row r="474" spans="1:25" s="2" customFormat="1" ht="16.5" customHeight="1" x14ac:dyDescent="0.2">
      <c r="A474" s="167"/>
      <c r="B474" s="126"/>
      <c r="C474" s="138"/>
      <c r="D474" s="138"/>
      <c r="E474" s="139"/>
      <c r="F474" s="129" t="s">
        <v>275</v>
      </c>
      <c r="G474" s="141"/>
      <c r="H474" s="142"/>
      <c r="I474" s="143"/>
      <c r="J474" s="143"/>
      <c r="K474" s="144"/>
      <c r="L474" s="145"/>
      <c r="M474" s="146"/>
      <c r="N474" s="147"/>
      <c r="O474" s="136"/>
      <c r="P474" s="136"/>
      <c r="Q474" s="136"/>
      <c r="R474" s="136"/>
      <c r="S474" s="136"/>
      <c r="T474" s="137"/>
      <c r="U474" s="167"/>
      <c r="V474" s="167"/>
      <c r="W474" s="167"/>
      <c r="X474" s="167"/>
      <c r="Y474" s="183"/>
    </row>
    <row r="475" spans="1:25" s="2" customFormat="1" ht="16.5" customHeight="1" x14ac:dyDescent="0.2">
      <c r="A475" s="167"/>
      <c r="B475" s="126"/>
      <c r="C475" s="138"/>
      <c r="D475" s="138"/>
      <c r="E475" s="139"/>
      <c r="F475" s="129" t="s">
        <v>307</v>
      </c>
      <c r="G475" s="141"/>
      <c r="H475" s="142"/>
      <c r="I475" s="143"/>
      <c r="J475" s="143"/>
      <c r="K475" s="144"/>
      <c r="L475" s="145"/>
      <c r="M475" s="146"/>
      <c r="N475" s="147"/>
      <c r="O475" s="136"/>
      <c r="P475" s="136"/>
      <c r="Q475" s="136"/>
      <c r="R475" s="136"/>
      <c r="S475" s="136"/>
      <c r="T475" s="137"/>
      <c r="U475" s="167"/>
      <c r="V475" s="167"/>
      <c r="W475" s="167"/>
      <c r="X475" s="167"/>
      <c r="Y475" s="183"/>
    </row>
    <row r="476" spans="1:25" s="2" customFormat="1" ht="40.5" customHeight="1" x14ac:dyDescent="0.2">
      <c r="A476" s="167"/>
      <c r="B476" s="126"/>
      <c r="C476" s="138"/>
      <c r="D476" s="138"/>
      <c r="E476" s="139"/>
      <c r="F476" s="129" t="s">
        <v>276</v>
      </c>
      <c r="G476" s="141"/>
      <c r="H476" s="142"/>
      <c r="I476" s="143"/>
      <c r="J476" s="143"/>
      <c r="K476" s="144"/>
      <c r="L476" s="145"/>
      <c r="M476" s="146"/>
      <c r="N476" s="147"/>
      <c r="O476" s="136"/>
      <c r="P476" s="136"/>
      <c r="Q476" s="136"/>
      <c r="R476" s="136"/>
      <c r="S476" s="136"/>
      <c r="T476" s="137"/>
      <c r="U476" s="167"/>
      <c r="V476" s="167"/>
      <c r="W476" s="167"/>
      <c r="X476" s="167"/>
      <c r="Y476" s="183"/>
    </row>
    <row r="477" spans="1:25" s="2" customFormat="1" ht="36.75" customHeight="1" x14ac:dyDescent="0.2">
      <c r="A477" s="167"/>
      <c r="B477" s="126"/>
      <c r="C477" s="138"/>
      <c r="D477" s="138"/>
      <c r="E477" s="139"/>
      <c r="F477" s="129" t="s">
        <v>277</v>
      </c>
      <c r="G477" s="141"/>
      <c r="H477" s="142"/>
      <c r="I477" s="143"/>
      <c r="J477" s="143"/>
      <c r="K477" s="144"/>
      <c r="L477" s="145"/>
      <c r="M477" s="146"/>
      <c r="N477" s="147"/>
      <c r="O477" s="136"/>
      <c r="P477" s="136"/>
      <c r="Q477" s="136"/>
      <c r="R477" s="136"/>
      <c r="S477" s="136"/>
      <c r="T477" s="137"/>
      <c r="U477" s="167"/>
      <c r="V477" s="167"/>
      <c r="W477" s="167"/>
      <c r="X477" s="167"/>
      <c r="Y477" s="183"/>
    </row>
    <row r="478" spans="1:25" s="2" customFormat="1" ht="16.5" customHeight="1" x14ac:dyDescent="0.2">
      <c r="A478" s="167"/>
      <c r="B478" s="126"/>
      <c r="C478" s="138"/>
      <c r="D478" s="138"/>
      <c r="E478" s="139"/>
      <c r="F478" s="129" t="s">
        <v>278</v>
      </c>
      <c r="G478" s="141"/>
      <c r="H478" s="142"/>
      <c r="I478" s="143"/>
      <c r="J478" s="143"/>
      <c r="K478" s="144"/>
      <c r="L478" s="145"/>
      <c r="M478" s="146"/>
      <c r="N478" s="147"/>
      <c r="O478" s="136"/>
      <c r="P478" s="136"/>
      <c r="Q478" s="136"/>
      <c r="R478" s="136"/>
      <c r="S478" s="136"/>
      <c r="T478" s="137"/>
      <c r="U478" s="167"/>
      <c r="V478" s="167"/>
      <c r="W478" s="167"/>
      <c r="X478" s="167"/>
      <c r="Y478" s="183"/>
    </row>
    <row r="479" spans="1:25" s="2" customFormat="1" ht="13.5" customHeight="1" x14ac:dyDescent="0.2">
      <c r="A479" s="167"/>
      <c r="B479" s="126"/>
      <c r="C479" s="138"/>
      <c r="D479" s="138"/>
      <c r="E479" s="139"/>
      <c r="F479" s="129" t="s">
        <v>279</v>
      </c>
      <c r="G479" s="141"/>
      <c r="H479" s="142"/>
      <c r="I479" s="143"/>
      <c r="J479" s="143"/>
      <c r="K479" s="144"/>
      <c r="L479" s="145"/>
      <c r="M479" s="146"/>
      <c r="N479" s="147"/>
      <c r="O479" s="136"/>
      <c r="P479" s="136"/>
      <c r="Q479" s="136"/>
      <c r="R479" s="136"/>
      <c r="S479" s="136"/>
      <c r="T479" s="137"/>
      <c r="U479" s="167"/>
      <c r="V479" s="167"/>
      <c r="W479" s="167"/>
      <c r="X479" s="167"/>
      <c r="Y479" s="183"/>
    </row>
    <row r="480" spans="1:25" s="2" customFormat="1" ht="16.5" customHeight="1" x14ac:dyDescent="0.2">
      <c r="A480" s="167"/>
      <c r="B480" s="126"/>
      <c r="C480" s="138"/>
      <c r="D480" s="138"/>
      <c r="E480" s="139"/>
      <c r="F480" s="129" t="s">
        <v>280</v>
      </c>
      <c r="G480" s="141"/>
      <c r="H480" s="142"/>
      <c r="I480" s="143"/>
      <c r="J480" s="143"/>
      <c r="K480" s="144"/>
      <c r="L480" s="145"/>
      <c r="M480" s="146"/>
      <c r="N480" s="147"/>
      <c r="O480" s="136"/>
      <c r="P480" s="136"/>
      <c r="Q480" s="136"/>
      <c r="R480" s="136"/>
      <c r="S480" s="136"/>
      <c r="T480" s="137"/>
      <c r="U480" s="167"/>
      <c r="V480" s="167"/>
      <c r="W480" s="167"/>
      <c r="X480" s="167"/>
      <c r="Y480" s="183"/>
    </row>
    <row r="481" spans="1:25" s="2" customFormat="1" ht="16.5" customHeight="1" x14ac:dyDescent="0.2">
      <c r="A481" s="167"/>
      <c r="B481" s="126"/>
      <c r="C481" s="138"/>
      <c r="D481" s="138"/>
      <c r="E481" s="139"/>
      <c r="F481" s="129" t="s">
        <v>281</v>
      </c>
      <c r="G481" s="141"/>
      <c r="H481" s="142"/>
      <c r="I481" s="143"/>
      <c r="J481" s="143"/>
      <c r="K481" s="144"/>
      <c r="L481" s="145"/>
      <c r="M481" s="146"/>
      <c r="N481" s="147"/>
      <c r="O481" s="136"/>
      <c r="P481" s="136"/>
      <c r="Q481" s="136"/>
      <c r="R481" s="136"/>
      <c r="S481" s="136"/>
      <c r="T481" s="137"/>
      <c r="U481" s="167"/>
      <c r="V481" s="167"/>
      <c r="W481" s="167"/>
      <c r="X481" s="167"/>
      <c r="Y481" s="183"/>
    </row>
    <row r="482" spans="1:25" s="2" customFormat="1" ht="16.5" customHeight="1" x14ac:dyDescent="0.2">
      <c r="A482" s="167"/>
      <c r="B482" s="126"/>
      <c r="C482" s="138"/>
      <c r="D482" s="138"/>
      <c r="E482" s="139"/>
      <c r="F482" s="129" t="s">
        <v>282</v>
      </c>
      <c r="G482" s="141"/>
      <c r="H482" s="142"/>
      <c r="I482" s="143"/>
      <c r="J482" s="143"/>
      <c r="K482" s="144"/>
      <c r="L482" s="145"/>
      <c r="M482" s="146"/>
      <c r="N482" s="147"/>
      <c r="O482" s="136"/>
      <c r="P482" s="136"/>
      <c r="Q482" s="136"/>
      <c r="R482" s="136"/>
      <c r="S482" s="136"/>
      <c r="T482" s="137"/>
      <c r="U482" s="167"/>
      <c r="V482" s="167"/>
      <c r="W482" s="167"/>
      <c r="X482" s="167"/>
      <c r="Y482" s="183"/>
    </row>
    <row r="483" spans="1:25" s="2" customFormat="1" ht="16.5" customHeight="1" x14ac:dyDescent="0.2">
      <c r="A483" s="167"/>
      <c r="B483" s="126"/>
      <c r="C483" s="138"/>
      <c r="D483" s="138"/>
      <c r="E483" s="139"/>
      <c r="F483" s="129" t="s">
        <v>283</v>
      </c>
      <c r="G483" s="141"/>
      <c r="H483" s="142"/>
      <c r="I483" s="143"/>
      <c r="J483" s="143"/>
      <c r="K483" s="144"/>
      <c r="L483" s="145"/>
      <c r="M483" s="146"/>
      <c r="N483" s="147"/>
      <c r="O483" s="136"/>
      <c r="P483" s="136"/>
      <c r="Q483" s="136"/>
      <c r="R483" s="136"/>
      <c r="S483" s="136"/>
      <c r="T483" s="137"/>
      <c r="U483" s="167"/>
      <c r="V483" s="167"/>
      <c r="W483" s="167"/>
      <c r="X483" s="167"/>
      <c r="Y483" s="183"/>
    </row>
    <row r="484" spans="1:25" s="2" customFormat="1" ht="16.5" customHeight="1" x14ac:dyDescent="0.2">
      <c r="A484" s="167"/>
      <c r="B484" s="126"/>
      <c r="C484" s="138"/>
      <c r="D484" s="138"/>
      <c r="E484" s="139"/>
      <c r="F484" s="129" t="s">
        <v>284</v>
      </c>
      <c r="G484" s="141"/>
      <c r="H484" s="142"/>
      <c r="I484" s="143"/>
      <c r="J484" s="143"/>
      <c r="K484" s="144"/>
      <c r="L484" s="145"/>
      <c r="M484" s="146"/>
      <c r="N484" s="147"/>
      <c r="O484" s="136"/>
      <c r="P484" s="136"/>
      <c r="Q484" s="136"/>
      <c r="R484" s="136"/>
      <c r="S484" s="136"/>
      <c r="T484" s="137"/>
      <c r="U484" s="167"/>
      <c r="V484" s="167"/>
      <c r="W484" s="167"/>
      <c r="X484" s="167"/>
      <c r="Y484" s="183"/>
    </row>
    <row r="485" spans="1:25" s="2" customFormat="1" ht="33" customHeight="1" x14ac:dyDescent="0.2">
      <c r="A485" s="167"/>
      <c r="B485" s="126"/>
      <c r="C485" s="138"/>
      <c r="D485" s="138"/>
      <c r="E485" s="139"/>
      <c r="F485" s="129" t="s">
        <v>285</v>
      </c>
      <c r="G485" s="141"/>
      <c r="H485" s="142"/>
      <c r="I485" s="143"/>
      <c r="J485" s="143"/>
      <c r="K485" s="144"/>
      <c r="L485" s="145"/>
      <c r="M485" s="146"/>
      <c r="N485" s="147"/>
      <c r="O485" s="136"/>
      <c r="P485" s="136"/>
      <c r="Q485" s="136"/>
      <c r="R485" s="136"/>
      <c r="S485" s="136"/>
      <c r="T485" s="137"/>
      <c r="U485" s="167"/>
      <c r="V485" s="167"/>
      <c r="W485" s="167"/>
      <c r="X485" s="167"/>
      <c r="Y485" s="183"/>
    </row>
    <row r="486" spans="1:25" s="2" customFormat="1" ht="16.5" customHeight="1" x14ac:dyDescent="0.2">
      <c r="A486" s="167"/>
      <c r="B486" s="126"/>
      <c r="C486" s="138"/>
      <c r="D486" s="138"/>
      <c r="E486" s="139"/>
      <c r="F486" s="129" t="s">
        <v>286</v>
      </c>
      <c r="G486" s="141"/>
      <c r="H486" s="142"/>
      <c r="I486" s="143"/>
      <c r="J486" s="143"/>
      <c r="K486" s="144"/>
      <c r="L486" s="145"/>
      <c r="M486" s="146"/>
      <c r="N486" s="147"/>
      <c r="O486" s="136"/>
      <c r="P486" s="136"/>
      <c r="Q486" s="136"/>
      <c r="R486" s="136"/>
      <c r="S486" s="136"/>
      <c r="T486" s="137"/>
      <c r="U486" s="167"/>
      <c r="V486" s="167"/>
      <c r="W486" s="167"/>
      <c r="X486" s="167"/>
      <c r="Y486" s="183"/>
    </row>
    <row r="487" spans="1:25" s="2" customFormat="1" ht="16.5" customHeight="1" x14ac:dyDescent="0.2">
      <c r="A487" s="167"/>
      <c r="B487" s="126"/>
      <c r="C487" s="138"/>
      <c r="D487" s="138"/>
      <c r="E487" s="139"/>
      <c r="F487" s="129" t="s">
        <v>287</v>
      </c>
      <c r="G487" s="141"/>
      <c r="H487" s="142"/>
      <c r="I487" s="143"/>
      <c r="J487" s="143"/>
      <c r="K487" s="144"/>
      <c r="L487" s="145"/>
      <c r="M487" s="146"/>
      <c r="N487" s="147"/>
      <c r="O487" s="136"/>
      <c r="P487" s="136"/>
      <c r="Q487" s="136"/>
      <c r="R487" s="136"/>
      <c r="S487" s="136"/>
      <c r="T487" s="137"/>
      <c r="U487" s="167"/>
      <c r="V487" s="167"/>
      <c r="W487" s="167"/>
      <c r="X487" s="167"/>
      <c r="Y487" s="183"/>
    </row>
    <row r="488" spans="1:25" s="2" customFormat="1" ht="16.5" customHeight="1" x14ac:dyDescent="0.2">
      <c r="A488" s="167"/>
      <c r="B488" s="126"/>
      <c r="C488" s="138"/>
      <c r="D488" s="138"/>
      <c r="E488" s="139"/>
      <c r="F488" s="129" t="s">
        <v>288</v>
      </c>
      <c r="G488" s="141"/>
      <c r="H488" s="142"/>
      <c r="I488" s="143"/>
      <c r="J488" s="143"/>
      <c r="K488" s="144"/>
      <c r="L488" s="145"/>
      <c r="M488" s="146"/>
      <c r="N488" s="147"/>
      <c r="O488" s="136"/>
      <c r="P488" s="136"/>
      <c r="Q488" s="136"/>
      <c r="R488" s="136"/>
      <c r="S488" s="136"/>
      <c r="T488" s="137"/>
      <c r="U488" s="167"/>
      <c r="V488" s="167"/>
      <c r="W488" s="167"/>
      <c r="X488" s="167"/>
      <c r="Y488" s="183"/>
    </row>
    <row r="489" spans="1:25" s="2" customFormat="1" ht="16.5" customHeight="1" x14ac:dyDescent="0.2">
      <c r="A489" s="167"/>
      <c r="B489" s="126"/>
      <c r="C489" s="138"/>
      <c r="D489" s="138"/>
      <c r="E489" s="139"/>
      <c r="F489" s="129" t="s">
        <v>289</v>
      </c>
      <c r="G489" s="141"/>
      <c r="H489" s="142"/>
      <c r="I489" s="143"/>
      <c r="J489" s="143"/>
      <c r="K489" s="144"/>
      <c r="L489" s="145"/>
      <c r="M489" s="146"/>
      <c r="N489" s="147"/>
      <c r="O489" s="136"/>
      <c r="P489" s="136"/>
      <c r="Q489" s="136"/>
      <c r="R489" s="136"/>
      <c r="S489" s="136"/>
      <c r="T489" s="137"/>
      <c r="U489" s="167"/>
      <c r="V489" s="167"/>
      <c r="W489" s="167"/>
      <c r="X489" s="167"/>
      <c r="Y489" s="183"/>
    </row>
    <row r="490" spans="1:25" s="2" customFormat="1" ht="16.5" customHeight="1" x14ac:dyDescent="0.2">
      <c r="A490" s="167"/>
      <c r="B490" s="126"/>
      <c r="C490" s="138"/>
      <c r="D490" s="138"/>
      <c r="E490" s="139"/>
      <c r="F490" s="129" t="s">
        <v>290</v>
      </c>
      <c r="G490" s="141"/>
      <c r="H490" s="142"/>
      <c r="I490" s="143"/>
      <c r="J490" s="143"/>
      <c r="K490" s="144"/>
      <c r="L490" s="145"/>
      <c r="M490" s="146"/>
      <c r="N490" s="147"/>
      <c r="O490" s="136"/>
      <c r="P490" s="136"/>
      <c r="Q490" s="136"/>
      <c r="R490" s="136"/>
      <c r="S490" s="136"/>
      <c r="T490" s="137"/>
      <c r="U490" s="167"/>
      <c r="V490" s="167"/>
      <c r="W490" s="167"/>
      <c r="X490" s="167"/>
      <c r="Y490" s="183"/>
    </row>
    <row r="491" spans="1:25" s="2" customFormat="1" ht="23.25" customHeight="1" x14ac:dyDescent="0.2">
      <c r="A491" s="167"/>
      <c r="B491" s="126"/>
      <c r="C491" s="138"/>
      <c r="D491" s="138"/>
      <c r="E491" s="139"/>
      <c r="F491" s="129" t="s">
        <v>308</v>
      </c>
      <c r="G491" s="141"/>
      <c r="H491" s="142"/>
      <c r="I491" s="143"/>
      <c r="J491" s="143"/>
      <c r="K491" s="144"/>
      <c r="L491" s="145"/>
      <c r="M491" s="146"/>
      <c r="N491" s="147"/>
      <c r="O491" s="136"/>
      <c r="P491" s="136"/>
      <c r="Q491" s="136"/>
      <c r="R491" s="136"/>
      <c r="S491" s="136"/>
      <c r="T491" s="137"/>
      <c r="U491" s="167"/>
      <c r="V491" s="167"/>
      <c r="W491" s="167"/>
      <c r="X491" s="167"/>
      <c r="Y491" s="183"/>
    </row>
    <row r="492" spans="1:25" s="2" customFormat="1" ht="16.5" customHeight="1" x14ac:dyDescent="0.2">
      <c r="A492" s="167"/>
      <c r="B492" s="126"/>
      <c r="C492" s="138"/>
      <c r="D492" s="138"/>
      <c r="E492" s="139"/>
      <c r="F492" s="129" t="s">
        <v>291</v>
      </c>
      <c r="G492" s="141"/>
      <c r="H492" s="142"/>
      <c r="I492" s="143"/>
      <c r="J492" s="143"/>
      <c r="K492" s="144"/>
      <c r="L492" s="145"/>
      <c r="M492" s="146"/>
      <c r="N492" s="147"/>
      <c r="O492" s="136"/>
      <c r="P492" s="136"/>
      <c r="Q492" s="136"/>
      <c r="R492" s="136"/>
      <c r="S492" s="136"/>
      <c r="T492" s="137"/>
      <c r="U492" s="167"/>
      <c r="V492" s="167"/>
      <c r="W492" s="167"/>
      <c r="X492" s="167"/>
      <c r="Y492" s="183"/>
    </row>
    <row r="493" spans="1:25" s="2" customFormat="1" ht="16.5" customHeight="1" x14ac:dyDescent="0.2">
      <c r="A493" s="167"/>
      <c r="B493" s="126"/>
      <c r="C493" s="138"/>
      <c r="D493" s="138"/>
      <c r="E493" s="139"/>
      <c r="F493" s="129" t="s">
        <v>292</v>
      </c>
      <c r="G493" s="141"/>
      <c r="H493" s="142"/>
      <c r="I493" s="143"/>
      <c r="J493" s="143"/>
      <c r="K493" s="144"/>
      <c r="L493" s="145"/>
      <c r="M493" s="146"/>
      <c r="N493" s="147"/>
      <c r="O493" s="136"/>
      <c r="P493" s="136"/>
      <c r="Q493" s="136"/>
      <c r="R493" s="136"/>
      <c r="S493" s="136"/>
      <c r="T493" s="137"/>
      <c r="U493" s="167"/>
      <c r="V493" s="167"/>
      <c r="W493" s="167"/>
      <c r="X493" s="167"/>
      <c r="Y493" s="183"/>
    </row>
    <row r="494" spans="1:25" s="2" customFormat="1" ht="16.5" customHeight="1" x14ac:dyDescent="0.2">
      <c r="A494" s="167"/>
      <c r="B494" s="126"/>
      <c r="C494" s="138"/>
      <c r="D494" s="138"/>
      <c r="E494" s="139"/>
      <c r="F494" s="129" t="s">
        <v>293</v>
      </c>
      <c r="G494" s="141"/>
      <c r="H494" s="142"/>
      <c r="I494" s="143"/>
      <c r="J494" s="143"/>
      <c r="K494" s="144"/>
      <c r="L494" s="145"/>
      <c r="M494" s="146"/>
      <c r="N494" s="147"/>
      <c r="O494" s="136"/>
      <c r="P494" s="136"/>
      <c r="Q494" s="136"/>
      <c r="R494" s="136"/>
      <c r="S494" s="136"/>
      <c r="T494" s="137"/>
      <c r="U494" s="167"/>
      <c r="V494" s="167"/>
      <c r="W494" s="167"/>
      <c r="X494" s="167"/>
      <c r="Y494" s="183"/>
    </row>
    <row r="495" spans="1:25" s="2" customFormat="1" ht="16.5" customHeight="1" x14ac:dyDescent="0.2">
      <c r="A495" s="167"/>
      <c r="B495" s="126"/>
      <c r="C495" s="138"/>
      <c r="D495" s="138"/>
      <c r="E495" s="139"/>
      <c r="F495" s="129" t="s">
        <v>294</v>
      </c>
      <c r="G495" s="141"/>
      <c r="H495" s="142"/>
      <c r="I495" s="143"/>
      <c r="J495" s="143"/>
      <c r="K495" s="144"/>
      <c r="L495" s="145"/>
      <c r="M495" s="146"/>
      <c r="N495" s="147"/>
      <c r="O495" s="136"/>
      <c r="P495" s="136"/>
      <c r="Q495" s="136"/>
      <c r="R495" s="136"/>
      <c r="S495" s="136"/>
      <c r="T495" s="137"/>
      <c r="U495" s="167"/>
      <c r="V495" s="167"/>
      <c r="W495" s="167"/>
      <c r="X495" s="167"/>
      <c r="Y495" s="183"/>
    </row>
    <row r="496" spans="1:25" s="2" customFormat="1" ht="30" customHeight="1" x14ac:dyDescent="0.2">
      <c r="A496" s="167"/>
      <c r="B496" s="126"/>
      <c r="C496" s="138"/>
      <c r="D496" s="138"/>
      <c r="E496" s="139"/>
      <c r="F496" s="129" t="s">
        <v>295</v>
      </c>
      <c r="G496" s="141"/>
      <c r="H496" s="142"/>
      <c r="I496" s="143"/>
      <c r="J496" s="143"/>
      <c r="K496" s="144"/>
      <c r="L496" s="145"/>
      <c r="M496" s="146"/>
      <c r="N496" s="147"/>
      <c r="O496" s="136"/>
      <c r="P496" s="136"/>
      <c r="Q496" s="136"/>
      <c r="R496" s="136"/>
      <c r="S496" s="136"/>
      <c r="T496" s="137"/>
      <c r="U496" s="167"/>
      <c r="V496" s="167"/>
      <c r="W496" s="167"/>
      <c r="X496" s="167"/>
      <c r="Y496" s="183"/>
    </row>
    <row r="497" spans="1:25" s="2" customFormat="1" ht="29.25" customHeight="1" x14ac:dyDescent="0.2">
      <c r="A497" s="167"/>
      <c r="B497" s="126"/>
      <c r="C497" s="138"/>
      <c r="D497" s="138"/>
      <c r="E497" s="139"/>
      <c r="F497" s="129" t="s">
        <v>296</v>
      </c>
      <c r="G497" s="141"/>
      <c r="H497" s="142"/>
      <c r="I497" s="143"/>
      <c r="J497" s="143"/>
      <c r="K497" s="144"/>
      <c r="L497" s="145"/>
      <c r="M497" s="146"/>
      <c r="N497" s="147"/>
      <c r="O497" s="136"/>
      <c r="P497" s="136"/>
      <c r="Q497" s="136"/>
      <c r="R497" s="136"/>
      <c r="S497" s="136"/>
      <c r="T497" s="137"/>
      <c r="U497" s="167"/>
      <c r="V497" s="167"/>
      <c r="W497" s="167"/>
      <c r="X497" s="167"/>
      <c r="Y497" s="183"/>
    </row>
    <row r="498" spans="1:25" s="2" customFormat="1" ht="30.75" customHeight="1" x14ac:dyDescent="0.2">
      <c r="A498" s="169"/>
      <c r="B498" s="126"/>
      <c r="C498" s="138"/>
      <c r="D498" s="138"/>
      <c r="E498" s="139"/>
      <c r="F498" s="129" t="s">
        <v>297</v>
      </c>
      <c r="G498" s="141"/>
      <c r="H498" s="142"/>
      <c r="I498" s="143"/>
      <c r="J498" s="143"/>
      <c r="K498" s="144"/>
      <c r="L498" s="145"/>
      <c r="M498" s="146"/>
      <c r="N498" s="147"/>
      <c r="O498" s="136"/>
      <c r="P498" s="136"/>
      <c r="Q498" s="136"/>
      <c r="R498" s="136"/>
      <c r="S498" s="136"/>
      <c r="T498" s="137"/>
      <c r="U498" s="169"/>
      <c r="V498" s="169"/>
      <c r="W498" s="169"/>
      <c r="X498" s="169"/>
      <c r="Y498" s="183"/>
    </row>
    <row r="499" spans="1:25" s="2" customFormat="1" ht="16.5" customHeight="1" x14ac:dyDescent="0.2">
      <c r="A499" s="169"/>
      <c r="B499" s="126"/>
      <c r="C499" s="138"/>
      <c r="D499" s="138"/>
      <c r="E499" s="139"/>
      <c r="F499" s="129" t="s">
        <v>298</v>
      </c>
      <c r="G499" s="141"/>
      <c r="H499" s="142"/>
      <c r="I499" s="143"/>
      <c r="J499" s="143"/>
      <c r="K499" s="144"/>
      <c r="L499" s="145"/>
      <c r="M499" s="146"/>
      <c r="N499" s="147"/>
      <c r="O499" s="136"/>
      <c r="P499" s="136"/>
      <c r="Q499" s="136"/>
      <c r="R499" s="136"/>
      <c r="S499" s="136"/>
      <c r="T499" s="137"/>
      <c r="U499" s="169"/>
      <c r="V499" s="169"/>
      <c r="W499" s="169"/>
      <c r="X499" s="169"/>
      <c r="Y499" s="183"/>
    </row>
    <row r="500" spans="1:25" s="2" customFormat="1" ht="16.5" customHeight="1" x14ac:dyDescent="0.2">
      <c r="A500" s="169"/>
      <c r="B500" s="126"/>
      <c r="C500" s="138"/>
      <c r="D500" s="138"/>
      <c r="E500" s="139"/>
      <c r="F500" s="129" t="s">
        <v>299</v>
      </c>
      <c r="G500" s="141"/>
      <c r="H500" s="142"/>
      <c r="I500" s="143"/>
      <c r="J500" s="143"/>
      <c r="K500" s="144"/>
      <c r="L500" s="145"/>
      <c r="M500" s="146"/>
      <c r="N500" s="147"/>
      <c r="O500" s="136"/>
      <c r="P500" s="136"/>
      <c r="Q500" s="136"/>
      <c r="R500" s="136"/>
      <c r="S500" s="136"/>
      <c r="T500" s="137"/>
      <c r="U500" s="169"/>
      <c r="V500" s="169"/>
      <c r="W500" s="169"/>
      <c r="X500" s="169"/>
      <c r="Y500" s="183"/>
    </row>
    <row r="501" spans="1:25" s="2" customFormat="1" ht="16.5" customHeight="1" x14ac:dyDescent="0.2">
      <c r="A501" s="169"/>
      <c r="B501" s="126"/>
      <c r="C501" s="138"/>
      <c r="D501" s="138"/>
      <c r="E501" s="139"/>
      <c r="F501" s="129" t="s">
        <v>300</v>
      </c>
      <c r="G501" s="141"/>
      <c r="H501" s="142"/>
      <c r="I501" s="143"/>
      <c r="J501" s="143"/>
      <c r="K501" s="144"/>
      <c r="L501" s="145"/>
      <c r="M501" s="146"/>
      <c r="N501" s="147"/>
      <c r="O501" s="136"/>
      <c r="P501" s="136"/>
      <c r="Q501" s="136"/>
      <c r="R501" s="136"/>
      <c r="S501" s="136"/>
      <c r="T501" s="137"/>
      <c r="U501" s="169"/>
      <c r="V501" s="169"/>
      <c r="W501" s="169"/>
      <c r="X501" s="169"/>
      <c r="Y501" s="183"/>
    </row>
    <row r="502" spans="1:25" s="2" customFormat="1" ht="16.5" customHeight="1" x14ac:dyDescent="0.2">
      <c r="A502" s="167"/>
      <c r="B502" s="126"/>
      <c r="C502" s="138"/>
      <c r="D502" s="138"/>
      <c r="E502" s="139"/>
      <c r="F502" s="129" t="s">
        <v>301</v>
      </c>
      <c r="G502" s="141"/>
      <c r="H502" s="142"/>
      <c r="I502" s="143"/>
      <c r="J502" s="143"/>
      <c r="K502" s="144"/>
      <c r="L502" s="145"/>
      <c r="M502" s="146"/>
      <c r="N502" s="147"/>
      <c r="O502" s="136"/>
      <c r="P502" s="136"/>
      <c r="Q502" s="136"/>
      <c r="R502" s="136"/>
      <c r="S502" s="136"/>
      <c r="T502" s="137"/>
      <c r="U502" s="167"/>
      <c r="V502" s="167"/>
      <c r="W502" s="167"/>
      <c r="X502" s="167"/>
      <c r="Y502" s="183"/>
    </row>
    <row r="503" spans="1:25" s="2" customFormat="1" ht="51" customHeight="1" x14ac:dyDescent="0.2">
      <c r="A503" s="167"/>
      <c r="B503" s="126"/>
      <c r="C503" s="138"/>
      <c r="D503" s="138"/>
      <c r="E503" s="139"/>
      <c r="F503" s="129" t="s">
        <v>309</v>
      </c>
      <c r="G503" s="141"/>
      <c r="H503" s="142"/>
      <c r="I503" s="143"/>
      <c r="J503" s="143"/>
      <c r="K503" s="144"/>
      <c r="L503" s="145"/>
      <c r="M503" s="146"/>
      <c r="N503" s="147"/>
      <c r="O503" s="136"/>
      <c r="P503" s="136"/>
      <c r="Q503" s="136"/>
      <c r="R503" s="136"/>
      <c r="S503" s="136"/>
      <c r="T503" s="137"/>
      <c r="U503" s="167"/>
      <c r="V503" s="167"/>
      <c r="W503" s="167"/>
      <c r="X503" s="167"/>
      <c r="Y503" s="183"/>
    </row>
    <row r="504" spans="1:25" s="2" customFormat="1" ht="26.25" customHeight="1" x14ac:dyDescent="0.2">
      <c r="A504" s="167"/>
      <c r="B504" s="126"/>
      <c r="C504" s="138"/>
      <c r="D504" s="138"/>
      <c r="E504" s="139"/>
      <c r="F504" s="129" t="s">
        <v>302</v>
      </c>
      <c r="G504" s="141"/>
      <c r="H504" s="142"/>
      <c r="I504" s="143"/>
      <c r="J504" s="143"/>
      <c r="K504" s="144"/>
      <c r="L504" s="145"/>
      <c r="M504" s="146"/>
      <c r="N504" s="147"/>
      <c r="O504" s="136"/>
      <c r="P504" s="136"/>
      <c r="Q504" s="136"/>
      <c r="R504" s="136"/>
      <c r="S504" s="136"/>
      <c r="T504" s="137"/>
      <c r="U504" s="167"/>
      <c r="V504" s="167"/>
      <c r="W504" s="167"/>
      <c r="X504" s="167"/>
      <c r="Y504" s="183"/>
    </row>
    <row r="505" spans="1:25" s="2" customFormat="1" ht="16.5" customHeight="1" x14ac:dyDescent="0.2">
      <c r="A505" s="167"/>
      <c r="B505" s="126"/>
      <c r="C505" s="138"/>
      <c r="D505" s="138"/>
      <c r="E505" s="139"/>
      <c r="F505" s="129" t="s">
        <v>303</v>
      </c>
      <c r="G505" s="141"/>
      <c r="H505" s="142"/>
      <c r="I505" s="143"/>
      <c r="J505" s="143"/>
      <c r="K505" s="144"/>
      <c r="L505" s="145"/>
      <c r="M505" s="146"/>
      <c r="N505" s="147"/>
      <c r="O505" s="136"/>
      <c r="P505" s="136"/>
      <c r="Q505" s="136"/>
      <c r="R505" s="136"/>
      <c r="S505" s="136"/>
      <c r="T505" s="137"/>
      <c r="U505" s="167"/>
      <c r="V505" s="167"/>
      <c r="W505" s="167"/>
      <c r="X505" s="167"/>
      <c r="Y505" s="183"/>
    </row>
    <row r="506" spans="1:25" s="2" customFormat="1" ht="16.5" customHeight="1" x14ac:dyDescent="0.2">
      <c r="A506" s="169"/>
      <c r="B506" s="126"/>
      <c r="C506" s="138"/>
      <c r="D506" s="138"/>
      <c r="E506" s="139"/>
      <c r="F506" s="129" t="s">
        <v>304</v>
      </c>
      <c r="G506" s="141"/>
      <c r="H506" s="142"/>
      <c r="I506" s="143"/>
      <c r="J506" s="143"/>
      <c r="K506" s="144"/>
      <c r="L506" s="145"/>
      <c r="M506" s="146"/>
      <c r="N506" s="147"/>
      <c r="O506" s="136"/>
      <c r="P506" s="136"/>
      <c r="Q506" s="136"/>
      <c r="R506" s="136"/>
      <c r="S506" s="136"/>
      <c r="T506" s="137"/>
      <c r="U506" s="169"/>
      <c r="V506" s="169"/>
      <c r="W506" s="169"/>
      <c r="X506" s="169"/>
      <c r="Y506" s="183"/>
    </row>
    <row r="507" spans="1:25" s="2" customFormat="1" ht="16.5" customHeight="1" x14ac:dyDescent="0.2">
      <c r="A507" s="169"/>
      <c r="B507" s="126"/>
      <c r="C507" s="138"/>
      <c r="D507" s="138"/>
      <c r="E507" s="139"/>
      <c r="F507" s="129" t="s">
        <v>305</v>
      </c>
      <c r="G507" s="141"/>
      <c r="H507" s="142"/>
      <c r="I507" s="143"/>
      <c r="J507" s="143"/>
      <c r="K507" s="144"/>
      <c r="L507" s="145"/>
      <c r="M507" s="146"/>
      <c r="N507" s="147"/>
      <c r="O507" s="136"/>
      <c r="P507" s="136"/>
      <c r="Q507" s="136"/>
      <c r="R507" s="136"/>
      <c r="S507" s="136"/>
      <c r="T507" s="137"/>
      <c r="U507" s="169"/>
      <c r="V507" s="169"/>
      <c r="W507" s="169"/>
      <c r="X507" s="169"/>
      <c r="Y507" s="183"/>
    </row>
    <row r="508" spans="1:25" s="2" customFormat="1" ht="16.5" customHeight="1" x14ac:dyDescent="0.2">
      <c r="A508" s="169"/>
      <c r="B508" s="126"/>
      <c r="C508" s="138"/>
      <c r="D508" s="138"/>
      <c r="E508" s="139"/>
      <c r="F508" s="129" t="s">
        <v>306</v>
      </c>
      <c r="G508" s="141"/>
      <c r="H508" s="142"/>
      <c r="I508" s="143"/>
      <c r="J508" s="143"/>
      <c r="K508" s="144"/>
      <c r="L508" s="145"/>
      <c r="M508" s="146"/>
      <c r="N508" s="147"/>
      <c r="O508" s="136"/>
      <c r="P508" s="136"/>
      <c r="Q508" s="136"/>
      <c r="R508" s="136"/>
      <c r="S508" s="136"/>
      <c r="T508" s="137"/>
      <c r="U508" s="169"/>
      <c r="V508" s="169"/>
      <c r="W508" s="169"/>
      <c r="X508" s="169"/>
      <c r="Y508" s="183"/>
    </row>
    <row r="509" spans="1:25" s="2" customFormat="1" ht="16.5" customHeight="1" x14ac:dyDescent="0.2">
      <c r="A509" s="167"/>
      <c r="B509" s="126"/>
      <c r="C509" s="138">
        <f>+C472+1</f>
        <v>179</v>
      </c>
      <c r="D509" s="138" t="s">
        <v>98</v>
      </c>
      <c r="E509" s="139"/>
      <c r="F509" s="140" t="s">
        <v>141</v>
      </c>
      <c r="G509" s="141" t="s">
        <v>118</v>
      </c>
      <c r="H509" s="142">
        <f>+H472</f>
        <v>3</v>
      </c>
      <c r="I509" s="143"/>
      <c r="J509" s="143">
        <f t="shared" ref="J509" si="72">ROUND(I509*H509,1)</f>
        <v>0</v>
      </c>
      <c r="K509" s="144"/>
      <c r="L509" s="145"/>
      <c r="M509" s="146"/>
      <c r="N509" s="147"/>
      <c r="O509" s="136"/>
      <c r="P509" s="136"/>
      <c r="Q509" s="136"/>
      <c r="R509" s="136"/>
      <c r="S509" s="136"/>
      <c r="T509" s="137"/>
      <c r="U509" s="167"/>
      <c r="V509" s="167"/>
      <c r="W509" s="167"/>
      <c r="X509" s="167"/>
      <c r="Y509" s="183"/>
    </row>
    <row r="510" spans="1:25" s="2" customFormat="1" ht="25.5" customHeight="1" x14ac:dyDescent="0.2">
      <c r="A510" s="162"/>
      <c r="B510" s="126"/>
      <c r="C510" s="127">
        <f>+C509+1</f>
        <v>180</v>
      </c>
      <c r="D510" s="127" t="s">
        <v>96</v>
      </c>
      <c r="E510" s="139"/>
      <c r="F510" s="129" t="s">
        <v>142</v>
      </c>
      <c r="G510" s="130" t="s">
        <v>118</v>
      </c>
      <c r="H510" s="132">
        <v>127</v>
      </c>
      <c r="I510" s="132"/>
      <c r="J510" s="132">
        <f>+H510*I510</f>
        <v>0</v>
      </c>
      <c r="K510" s="144"/>
      <c r="L510" s="145"/>
      <c r="M510" s="146"/>
      <c r="N510" s="147"/>
      <c r="O510" s="136"/>
      <c r="P510" s="136"/>
      <c r="Q510" s="136"/>
      <c r="R510" s="136"/>
      <c r="S510" s="136"/>
      <c r="T510" s="137"/>
      <c r="U510" s="162"/>
      <c r="V510" s="162"/>
      <c r="W510" s="162"/>
      <c r="X510" s="162"/>
      <c r="Y510" s="183"/>
    </row>
    <row r="511" spans="1:25" s="2" customFormat="1" ht="16.5" customHeight="1" x14ac:dyDescent="0.2">
      <c r="A511" s="162"/>
      <c r="B511" s="126"/>
      <c r="C511" s="127"/>
      <c r="D511" s="138"/>
      <c r="E511" s="139"/>
      <c r="F511" s="129" t="s">
        <v>143</v>
      </c>
      <c r="G511" s="141"/>
      <c r="H511" s="142"/>
      <c r="I511" s="143"/>
      <c r="J511" s="143"/>
      <c r="K511" s="144"/>
      <c r="L511" s="145"/>
      <c r="M511" s="146"/>
      <c r="N511" s="147"/>
      <c r="O511" s="136"/>
      <c r="P511" s="136"/>
      <c r="Q511" s="136"/>
      <c r="R511" s="136"/>
      <c r="S511" s="136"/>
      <c r="T511" s="137"/>
      <c r="U511" s="162"/>
      <c r="V511" s="162"/>
      <c r="W511" s="162"/>
      <c r="X511" s="162"/>
      <c r="Y511" s="183"/>
    </row>
    <row r="512" spans="1:25" s="2" customFormat="1" ht="16.5" customHeight="1" x14ac:dyDescent="0.2">
      <c r="A512" s="162"/>
      <c r="B512" s="126"/>
      <c r="C512" s="127"/>
      <c r="D512" s="138"/>
      <c r="E512" s="139"/>
      <c r="F512" s="129" t="s">
        <v>144</v>
      </c>
      <c r="G512" s="141"/>
      <c r="H512" s="142"/>
      <c r="I512" s="143"/>
      <c r="J512" s="143"/>
      <c r="K512" s="144"/>
      <c r="L512" s="145"/>
      <c r="M512" s="146"/>
      <c r="N512" s="147"/>
      <c r="O512" s="136"/>
      <c r="P512" s="136"/>
      <c r="Q512" s="136"/>
      <c r="R512" s="136"/>
      <c r="S512" s="136"/>
      <c r="T512" s="137"/>
      <c r="U512" s="162"/>
      <c r="V512" s="162"/>
      <c r="W512" s="162"/>
      <c r="X512" s="162"/>
      <c r="Y512" s="183"/>
    </row>
    <row r="513" spans="1:25" s="2" customFormat="1" ht="16.5" customHeight="1" x14ac:dyDescent="0.2">
      <c r="A513" s="162"/>
      <c r="B513" s="126"/>
      <c r="C513" s="127"/>
      <c r="D513" s="138"/>
      <c r="E513" s="139"/>
      <c r="F513" s="129" t="s">
        <v>145</v>
      </c>
      <c r="G513" s="141"/>
      <c r="H513" s="142"/>
      <c r="I513" s="143"/>
      <c r="J513" s="143"/>
      <c r="K513" s="144"/>
      <c r="L513" s="145"/>
      <c r="M513" s="146"/>
      <c r="N513" s="147"/>
      <c r="O513" s="136"/>
      <c r="P513" s="136"/>
      <c r="Q513" s="136"/>
      <c r="R513" s="136"/>
      <c r="S513" s="136"/>
      <c r="T513" s="137"/>
      <c r="U513" s="162"/>
      <c r="V513" s="162"/>
      <c r="W513" s="162"/>
      <c r="X513" s="162"/>
      <c r="Y513" s="183"/>
    </row>
    <row r="514" spans="1:25" s="2" customFormat="1" ht="16.5" customHeight="1" x14ac:dyDescent="0.2">
      <c r="A514" s="162"/>
      <c r="B514" s="126"/>
      <c r="C514" s="127"/>
      <c r="D514" s="138"/>
      <c r="E514" s="139"/>
      <c r="F514" s="129" t="s">
        <v>146</v>
      </c>
      <c r="G514" s="141"/>
      <c r="H514" s="142"/>
      <c r="I514" s="172"/>
      <c r="J514" s="143"/>
      <c r="K514" s="144"/>
      <c r="L514" s="145"/>
      <c r="M514" s="146"/>
      <c r="N514" s="147"/>
      <c r="O514" s="136"/>
      <c r="P514" s="136"/>
      <c r="Q514" s="136"/>
      <c r="R514" s="136"/>
      <c r="S514" s="136"/>
      <c r="T514" s="137"/>
      <c r="U514" s="162"/>
      <c r="V514" s="162"/>
      <c r="W514" s="162"/>
      <c r="X514" s="162"/>
      <c r="Y514" s="183"/>
    </row>
    <row r="515" spans="1:25" s="2" customFormat="1" ht="16.5" customHeight="1" x14ac:dyDescent="0.2">
      <c r="A515" s="162"/>
      <c r="B515" s="126"/>
      <c r="C515" s="127"/>
      <c r="D515" s="138"/>
      <c r="E515" s="139"/>
      <c r="F515" s="129" t="s">
        <v>147</v>
      </c>
      <c r="G515" s="141"/>
      <c r="H515" s="142"/>
      <c r="I515" s="172"/>
      <c r="J515" s="143"/>
      <c r="K515" s="144"/>
      <c r="L515" s="145"/>
      <c r="M515" s="146"/>
      <c r="N515" s="147"/>
      <c r="O515" s="136"/>
      <c r="P515" s="136"/>
      <c r="Q515" s="136"/>
      <c r="R515" s="136"/>
      <c r="S515" s="136"/>
      <c r="T515" s="137"/>
      <c r="U515" s="162"/>
      <c r="V515" s="162"/>
      <c r="W515" s="162"/>
      <c r="X515" s="162"/>
      <c r="Y515" s="183"/>
    </row>
    <row r="516" spans="1:25" s="2" customFormat="1" ht="16.5" customHeight="1" x14ac:dyDescent="0.2">
      <c r="A516" s="162"/>
      <c r="B516" s="126"/>
      <c r="C516" s="138">
        <f>+C510+1</f>
        <v>181</v>
      </c>
      <c r="D516" s="138" t="s">
        <v>98</v>
      </c>
      <c r="E516" s="139"/>
      <c r="F516" s="140" t="s">
        <v>148</v>
      </c>
      <c r="G516" s="141" t="s">
        <v>118</v>
      </c>
      <c r="H516" s="142">
        <f>+H510</f>
        <v>127</v>
      </c>
      <c r="I516" s="172"/>
      <c r="J516" s="143">
        <f t="shared" ref="J516" si="73">ROUND(I516*H516,1)</f>
        <v>0</v>
      </c>
      <c r="K516" s="144"/>
      <c r="L516" s="145"/>
      <c r="M516" s="146"/>
      <c r="N516" s="147"/>
      <c r="O516" s="136"/>
      <c r="P516" s="136"/>
      <c r="Q516" s="136"/>
      <c r="R516" s="136"/>
      <c r="S516" s="136"/>
      <c r="T516" s="137"/>
      <c r="U516" s="162"/>
      <c r="V516" s="162"/>
      <c r="W516" s="162"/>
      <c r="X516" s="162"/>
      <c r="Y516" s="183"/>
    </row>
    <row r="517" spans="1:25" s="2" customFormat="1" ht="16.5" customHeight="1" x14ac:dyDescent="0.2">
      <c r="A517" s="162"/>
      <c r="B517" s="126"/>
      <c r="C517" s="127">
        <f>+C516+1</f>
        <v>182</v>
      </c>
      <c r="D517" s="127" t="s">
        <v>96</v>
      </c>
      <c r="E517" s="139"/>
      <c r="F517" s="129" t="s">
        <v>149</v>
      </c>
      <c r="G517" s="130" t="s">
        <v>118</v>
      </c>
      <c r="H517" s="132">
        <v>1</v>
      </c>
      <c r="I517" s="132"/>
      <c r="J517" s="132">
        <f>+H517*I517</f>
        <v>0</v>
      </c>
      <c r="K517" s="144"/>
      <c r="L517" s="145"/>
      <c r="M517" s="146"/>
      <c r="N517" s="147"/>
      <c r="O517" s="136"/>
      <c r="P517" s="136"/>
      <c r="Q517" s="136"/>
      <c r="R517" s="136"/>
      <c r="S517" s="136"/>
      <c r="T517" s="137"/>
      <c r="U517" s="162"/>
      <c r="V517" s="162"/>
      <c r="W517" s="162"/>
      <c r="X517" s="162"/>
      <c r="Y517" s="183"/>
    </row>
    <row r="518" spans="1:25" s="2" customFormat="1" ht="16.5" customHeight="1" x14ac:dyDescent="0.2">
      <c r="A518" s="162"/>
      <c r="B518" s="126"/>
      <c r="C518" s="127"/>
      <c r="D518" s="138"/>
      <c r="E518" s="139"/>
      <c r="F518" s="129" t="s">
        <v>150</v>
      </c>
      <c r="G518" s="141"/>
      <c r="H518" s="142"/>
      <c r="I518" s="172"/>
      <c r="J518" s="143"/>
      <c r="K518" s="144"/>
      <c r="L518" s="145"/>
      <c r="M518" s="146"/>
      <c r="N518" s="147"/>
      <c r="O518" s="136"/>
      <c r="P518" s="136"/>
      <c r="Q518" s="136"/>
      <c r="R518" s="136"/>
      <c r="S518" s="136"/>
      <c r="T518" s="137"/>
      <c r="U518" s="162"/>
      <c r="V518" s="162"/>
      <c r="W518" s="162"/>
      <c r="X518" s="162"/>
      <c r="Y518" s="183"/>
    </row>
    <row r="519" spans="1:25" s="2" customFormat="1" ht="16.5" customHeight="1" x14ac:dyDescent="0.2">
      <c r="A519" s="162"/>
      <c r="B519" s="126"/>
      <c r="C519" s="127"/>
      <c r="D519" s="138"/>
      <c r="E519" s="139"/>
      <c r="F519" s="129" t="s">
        <v>151</v>
      </c>
      <c r="G519" s="141"/>
      <c r="H519" s="142"/>
      <c r="I519" s="172"/>
      <c r="J519" s="143"/>
      <c r="K519" s="144"/>
      <c r="L519" s="145"/>
      <c r="M519" s="146"/>
      <c r="N519" s="147"/>
      <c r="O519" s="136"/>
      <c r="P519" s="136"/>
      <c r="Q519" s="136"/>
      <c r="R519" s="136"/>
      <c r="S519" s="136"/>
      <c r="T519" s="137"/>
      <c r="U519" s="162"/>
      <c r="V519" s="162"/>
      <c r="W519" s="162"/>
      <c r="X519" s="162"/>
      <c r="Y519" s="183"/>
    </row>
    <row r="520" spans="1:25" s="2" customFormat="1" ht="16.5" customHeight="1" x14ac:dyDescent="0.2">
      <c r="A520" s="162"/>
      <c r="B520" s="126"/>
      <c r="C520" s="127"/>
      <c r="D520" s="138"/>
      <c r="E520" s="139"/>
      <c r="F520" s="129" t="s">
        <v>152</v>
      </c>
      <c r="G520" s="141"/>
      <c r="H520" s="142"/>
      <c r="I520" s="172"/>
      <c r="J520" s="143"/>
      <c r="K520" s="144"/>
      <c r="L520" s="145"/>
      <c r="M520" s="146"/>
      <c r="N520" s="147"/>
      <c r="O520" s="136"/>
      <c r="P520" s="136"/>
      <c r="Q520" s="136"/>
      <c r="R520" s="136"/>
      <c r="S520" s="136"/>
      <c r="T520" s="137"/>
      <c r="U520" s="162"/>
      <c r="V520" s="162"/>
      <c r="W520" s="162"/>
      <c r="X520" s="162"/>
      <c r="Y520" s="183"/>
    </row>
    <row r="521" spans="1:25" s="2" customFormat="1" ht="16.5" customHeight="1" x14ac:dyDescent="0.2">
      <c r="A521" s="162"/>
      <c r="B521" s="126"/>
      <c r="C521" s="138">
        <f>+C517+1</f>
        <v>183</v>
      </c>
      <c r="D521" s="138" t="s">
        <v>98</v>
      </c>
      <c r="E521" s="139"/>
      <c r="F521" s="140" t="s">
        <v>153</v>
      </c>
      <c r="G521" s="141" t="s">
        <v>118</v>
      </c>
      <c r="H521" s="142">
        <v>1</v>
      </c>
      <c r="I521" s="172"/>
      <c r="J521" s="143">
        <f>+H521*I521</f>
        <v>0</v>
      </c>
      <c r="K521" s="144"/>
      <c r="L521" s="145"/>
      <c r="M521" s="146"/>
      <c r="N521" s="147"/>
      <c r="O521" s="136"/>
      <c r="P521" s="136"/>
      <c r="Q521" s="136"/>
      <c r="R521" s="136"/>
      <c r="S521" s="136"/>
      <c r="T521" s="137"/>
      <c r="U521" s="162"/>
      <c r="V521" s="162"/>
      <c r="W521" s="162"/>
      <c r="X521" s="162"/>
      <c r="Y521" s="183"/>
    </row>
    <row r="522" spans="1:25" s="2" customFormat="1" ht="16.5" customHeight="1" x14ac:dyDescent="0.2">
      <c r="A522" s="162"/>
      <c r="B522" s="126"/>
      <c r="C522" s="127">
        <f>+C521+1</f>
        <v>184</v>
      </c>
      <c r="D522" s="127" t="s">
        <v>96</v>
      </c>
      <c r="E522" s="139"/>
      <c r="F522" s="129" t="s">
        <v>154</v>
      </c>
      <c r="G522" s="130" t="s">
        <v>118</v>
      </c>
      <c r="H522" s="132">
        <v>1</v>
      </c>
      <c r="I522" s="132"/>
      <c r="J522" s="132">
        <f>+H522*I522</f>
        <v>0</v>
      </c>
      <c r="K522" s="144"/>
      <c r="L522" s="145"/>
      <c r="M522" s="146"/>
      <c r="N522" s="147"/>
      <c r="O522" s="136"/>
      <c r="P522" s="136"/>
      <c r="Q522" s="136"/>
      <c r="R522" s="136"/>
      <c r="S522" s="136"/>
      <c r="T522" s="137"/>
      <c r="U522" s="162"/>
      <c r="V522" s="162"/>
      <c r="W522" s="162"/>
      <c r="X522" s="162"/>
      <c r="Y522" s="183"/>
    </row>
    <row r="523" spans="1:25" s="2" customFormat="1" ht="16.5" customHeight="1" x14ac:dyDescent="0.2">
      <c r="A523" s="162"/>
      <c r="B523" s="126"/>
      <c r="C523" s="127"/>
      <c r="D523" s="138"/>
      <c r="E523" s="139"/>
      <c r="F523" s="129" t="s">
        <v>160</v>
      </c>
      <c r="G523" s="141"/>
      <c r="H523" s="142"/>
      <c r="I523" s="172"/>
      <c r="J523" s="143"/>
      <c r="K523" s="144"/>
      <c r="L523" s="145"/>
      <c r="M523" s="146"/>
      <c r="N523" s="147"/>
      <c r="O523" s="136"/>
      <c r="P523" s="136"/>
      <c r="Q523" s="136"/>
      <c r="R523" s="136"/>
      <c r="S523" s="136"/>
      <c r="T523" s="137"/>
      <c r="U523" s="162"/>
      <c r="V523" s="162"/>
      <c r="W523" s="162"/>
      <c r="X523" s="162"/>
      <c r="Y523" s="183"/>
    </row>
    <row r="524" spans="1:25" s="2" customFormat="1" ht="16.5" customHeight="1" x14ac:dyDescent="0.2">
      <c r="A524" s="162"/>
      <c r="B524" s="126"/>
      <c r="C524" s="127"/>
      <c r="D524" s="138"/>
      <c r="E524" s="139"/>
      <c r="F524" s="129" t="s">
        <v>155</v>
      </c>
      <c r="G524" s="141"/>
      <c r="H524" s="142"/>
      <c r="I524" s="172"/>
      <c r="J524" s="143"/>
      <c r="K524" s="144"/>
      <c r="L524" s="145"/>
      <c r="M524" s="146"/>
      <c r="N524" s="147"/>
      <c r="O524" s="136"/>
      <c r="P524" s="136"/>
      <c r="Q524" s="136"/>
      <c r="R524" s="136"/>
      <c r="S524" s="136"/>
      <c r="T524" s="137"/>
      <c r="U524" s="162"/>
      <c r="V524" s="162"/>
      <c r="W524" s="162"/>
      <c r="X524" s="162"/>
      <c r="Y524" s="183"/>
    </row>
    <row r="525" spans="1:25" s="2" customFormat="1" ht="16.5" customHeight="1" x14ac:dyDescent="0.2">
      <c r="A525" s="162"/>
      <c r="B525" s="126"/>
      <c r="C525" s="127"/>
      <c r="D525" s="138"/>
      <c r="E525" s="139"/>
      <c r="F525" s="129" t="s">
        <v>156</v>
      </c>
      <c r="G525" s="141"/>
      <c r="H525" s="142"/>
      <c r="I525" s="172"/>
      <c r="J525" s="143"/>
      <c r="K525" s="144"/>
      <c r="L525" s="145"/>
      <c r="M525" s="146"/>
      <c r="N525" s="147"/>
      <c r="O525" s="136"/>
      <c r="P525" s="136"/>
      <c r="Q525" s="136"/>
      <c r="R525" s="136"/>
      <c r="S525" s="136"/>
      <c r="T525" s="137"/>
      <c r="U525" s="162"/>
      <c r="V525" s="162"/>
      <c r="W525" s="162"/>
      <c r="X525" s="162"/>
      <c r="Y525" s="183"/>
    </row>
    <row r="526" spans="1:25" s="2" customFormat="1" ht="16.5" customHeight="1" x14ac:dyDescent="0.2">
      <c r="A526" s="162"/>
      <c r="B526" s="126"/>
      <c r="C526" s="127"/>
      <c r="D526" s="138"/>
      <c r="E526" s="139"/>
      <c r="F526" s="129" t="s">
        <v>157</v>
      </c>
      <c r="G526" s="141"/>
      <c r="H526" s="142"/>
      <c r="I526" s="172"/>
      <c r="J526" s="143"/>
      <c r="K526" s="144"/>
      <c r="L526" s="145"/>
      <c r="M526" s="146"/>
      <c r="N526" s="147"/>
      <c r="O526" s="136"/>
      <c r="P526" s="136"/>
      <c r="Q526" s="136"/>
      <c r="R526" s="136"/>
      <c r="S526" s="136"/>
      <c r="T526" s="137"/>
      <c r="U526" s="162"/>
      <c r="V526" s="162"/>
      <c r="W526" s="162"/>
      <c r="X526" s="162"/>
      <c r="Y526" s="183"/>
    </row>
    <row r="527" spans="1:25" s="2" customFormat="1" ht="16.5" customHeight="1" x14ac:dyDescent="0.2">
      <c r="A527" s="26"/>
      <c r="B527" s="126"/>
      <c r="C527" s="127"/>
      <c r="D527" s="138"/>
      <c r="E527" s="139"/>
      <c r="F527" s="129" t="s">
        <v>158</v>
      </c>
      <c r="G527" s="141"/>
      <c r="H527" s="142"/>
      <c r="I527" s="172"/>
      <c r="J527" s="143"/>
      <c r="K527" s="144"/>
      <c r="L527" s="145"/>
      <c r="M527" s="146" t="s">
        <v>1</v>
      </c>
      <c r="N527" s="147" t="s">
        <v>38</v>
      </c>
      <c r="O527" s="136">
        <v>0</v>
      </c>
      <c r="P527" s="136">
        <f t="shared" si="67"/>
        <v>0</v>
      </c>
      <c r="Q527" s="136">
        <v>0</v>
      </c>
      <c r="R527" s="136">
        <f t="shared" si="68"/>
        <v>0</v>
      </c>
      <c r="S527" s="136">
        <v>0</v>
      </c>
      <c r="T527" s="137">
        <f t="shared" si="69"/>
        <v>0</v>
      </c>
      <c r="U527" s="26"/>
      <c r="V527" s="26"/>
      <c r="W527" s="26"/>
      <c r="X527" s="26"/>
      <c r="Y527" s="183"/>
    </row>
    <row r="528" spans="1:25" s="2" customFormat="1" ht="16.5" customHeight="1" x14ac:dyDescent="0.2">
      <c r="A528" s="162"/>
      <c r="B528" s="126"/>
      <c r="C528" s="138">
        <f>+C522+1</f>
        <v>185</v>
      </c>
      <c r="D528" s="138" t="s">
        <v>98</v>
      </c>
      <c r="E528" s="139"/>
      <c r="F528" s="140" t="s">
        <v>159</v>
      </c>
      <c r="G528" s="141" t="s">
        <v>118</v>
      </c>
      <c r="H528" s="142">
        <v>1</v>
      </c>
      <c r="I528" s="172"/>
      <c r="J528" s="143">
        <f>+H528*I528</f>
        <v>0</v>
      </c>
      <c r="K528" s="144"/>
      <c r="L528" s="145"/>
      <c r="M528" s="146"/>
      <c r="N528" s="147"/>
      <c r="O528" s="136"/>
      <c r="P528" s="136"/>
      <c r="Q528" s="136"/>
      <c r="R528" s="136"/>
      <c r="S528" s="136"/>
      <c r="T528" s="137"/>
      <c r="U528" s="162"/>
      <c r="V528" s="162"/>
      <c r="W528" s="162"/>
      <c r="X528" s="162"/>
      <c r="Y528" s="183"/>
    </row>
    <row r="529" spans="1:25" s="2" customFormat="1" ht="16.5" customHeight="1" x14ac:dyDescent="0.2">
      <c r="A529" s="162"/>
      <c r="B529" s="126"/>
      <c r="C529" s="127">
        <f>+C528+1</f>
        <v>186</v>
      </c>
      <c r="D529" s="127" t="s">
        <v>96</v>
      </c>
      <c r="E529" s="139"/>
      <c r="F529" s="129" t="s">
        <v>231</v>
      </c>
      <c r="G529" s="130" t="s">
        <v>118</v>
      </c>
      <c r="H529" s="132">
        <v>1</v>
      </c>
      <c r="I529" s="132"/>
      <c r="J529" s="132">
        <f>+H529*I529</f>
        <v>0</v>
      </c>
      <c r="K529" s="144"/>
      <c r="L529" s="145"/>
      <c r="M529" s="146"/>
      <c r="N529" s="147"/>
      <c r="O529" s="136"/>
      <c r="P529" s="136"/>
      <c r="Q529" s="136"/>
      <c r="R529" s="136"/>
      <c r="S529" s="136"/>
      <c r="T529" s="137"/>
      <c r="U529" s="162"/>
      <c r="V529" s="162"/>
      <c r="W529" s="162"/>
      <c r="X529" s="162"/>
      <c r="Y529" s="183"/>
    </row>
    <row r="530" spans="1:25" s="2" customFormat="1" ht="16.5" customHeight="1" x14ac:dyDescent="0.2">
      <c r="A530" s="162"/>
      <c r="B530" s="126"/>
      <c r="C530" s="127"/>
      <c r="D530" s="138"/>
      <c r="E530" s="139"/>
      <c r="F530" s="129" t="s">
        <v>161</v>
      </c>
      <c r="G530" s="141"/>
      <c r="H530" s="142"/>
      <c r="I530" s="172"/>
      <c r="J530" s="143"/>
      <c r="K530" s="144"/>
      <c r="L530" s="145"/>
      <c r="M530" s="146"/>
      <c r="N530" s="147"/>
      <c r="O530" s="136"/>
      <c r="P530" s="136"/>
      <c r="Q530" s="136"/>
      <c r="R530" s="136"/>
      <c r="S530" s="136"/>
      <c r="T530" s="137"/>
      <c r="U530" s="162"/>
      <c r="V530" s="162"/>
      <c r="W530" s="162"/>
      <c r="X530" s="162"/>
      <c r="Y530" s="183"/>
    </row>
    <row r="531" spans="1:25" s="2" customFormat="1" ht="16.5" customHeight="1" x14ac:dyDescent="0.2">
      <c r="A531" s="162"/>
      <c r="B531" s="126"/>
      <c r="C531" s="127"/>
      <c r="D531" s="138"/>
      <c r="E531" s="139"/>
      <c r="F531" s="129" t="s">
        <v>162</v>
      </c>
      <c r="G531" s="141"/>
      <c r="H531" s="142"/>
      <c r="I531" s="172"/>
      <c r="J531" s="143"/>
      <c r="K531" s="144"/>
      <c r="L531" s="145"/>
      <c r="M531" s="146"/>
      <c r="N531" s="147"/>
      <c r="O531" s="136"/>
      <c r="P531" s="136"/>
      <c r="Q531" s="136"/>
      <c r="R531" s="136"/>
      <c r="S531" s="136"/>
      <c r="T531" s="137"/>
      <c r="U531" s="162"/>
      <c r="V531" s="162"/>
      <c r="W531" s="162"/>
      <c r="X531" s="162"/>
      <c r="Y531" s="183"/>
    </row>
    <row r="532" spans="1:25" s="2" customFormat="1" ht="16.5" customHeight="1" x14ac:dyDescent="0.2">
      <c r="A532" s="162"/>
      <c r="B532" s="126"/>
      <c r="C532" s="138">
        <f>+C529+1</f>
        <v>187</v>
      </c>
      <c r="D532" s="138" t="s">
        <v>98</v>
      </c>
      <c r="E532" s="139"/>
      <c r="F532" s="140" t="s">
        <v>163</v>
      </c>
      <c r="G532" s="141" t="s">
        <v>118</v>
      </c>
      <c r="H532" s="142">
        <v>1</v>
      </c>
      <c r="I532" s="143"/>
      <c r="J532" s="143">
        <f>+H532*I532</f>
        <v>0</v>
      </c>
      <c r="K532" s="144"/>
      <c r="L532" s="145"/>
      <c r="M532" s="146"/>
      <c r="N532" s="147"/>
      <c r="O532" s="136"/>
      <c r="P532" s="136"/>
      <c r="Q532" s="136"/>
      <c r="R532" s="136"/>
      <c r="S532" s="136"/>
      <c r="T532" s="137"/>
      <c r="U532" s="162"/>
      <c r="V532" s="162"/>
      <c r="W532" s="162"/>
      <c r="X532" s="162"/>
      <c r="Y532" s="183"/>
    </row>
    <row r="533" spans="1:25" s="2" customFormat="1" ht="36" customHeight="1" x14ac:dyDescent="0.2">
      <c r="A533" s="162"/>
      <c r="B533" s="126"/>
      <c r="C533" s="127">
        <f>+C532+1</f>
        <v>188</v>
      </c>
      <c r="D533" s="127" t="s">
        <v>96</v>
      </c>
      <c r="E533" s="139"/>
      <c r="F533" s="129" t="s">
        <v>164</v>
      </c>
      <c r="G533" s="130" t="s">
        <v>118</v>
      </c>
      <c r="H533" s="132">
        <f>+H451</f>
        <v>252</v>
      </c>
      <c r="I533" s="132"/>
      <c r="J533" s="132">
        <f>+H533*I533</f>
        <v>0</v>
      </c>
      <c r="K533" s="144"/>
      <c r="L533" s="145"/>
      <c r="M533" s="146"/>
      <c r="N533" s="147"/>
      <c r="O533" s="136"/>
      <c r="P533" s="136"/>
      <c r="Q533" s="136"/>
      <c r="R533" s="136"/>
      <c r="S533" s="136"/>
      <c r="T533" s="137"/>
      <c r="U533" s="162"/>
      <c r="V533" s="162"/>
      <c r="W533" s="162"/>
      <c r="X533" s="162"/>
      <c r="Y533" s="183"/>
    </row>
    <row r="534" spans="1:25" s="2" customFormat="1" ht="16.5" customHeight="1" x14ac:dyDescent="0.2">
      <c r="A534" s="162"/>
      <c r="B534" s="126"/>
      <c r="C534" s="127"/>
      <c r="D534" s="138"/>
      <c r="E534" s="139"/>
      <c r="F534" s="129" t="s">
        <v>166</v>
      </c>
      <c r="G534" s="130"/>
      <c r="H534" s="132"/>
      <c r="I534" s="143"/>
      <c r="J534" s="143"/>
      <c r="K534" s="144"/>
      <c r="L534" s="145"/>
      <c r="M534" s="146"/>
      <c r="N534" s="147"/>
      <c r="O534" s="136"/>
      <c r="P534" s="136"/>
      <c r="Q534" s="136"/>
      <c r="R534" s="136"/>
      <c r="S534" s="136"/>
      <c r="T534" s="137"/>
      <c r="U534" s="162"/>
      <c r="V534" s="162"/>
      <c r="W534" s="162"/>
      <c r="X534" s="162"/>
      <c r="Y534" s="183"/>
    </row>
    <row r="535" spans="1:25" s="2" customFormat="1" ht="16.5" customHeight="1" x14ac:dyDescent="0.2">
      <c r="A535" s="162"/>
      <c r="B535" s="126"/>
      <c r="C535" s="127"/>
      <c r="D535" s="138"/>
      <c r="E535" s="139"/>
      <c r="F535" s="129" t="s">
        <v>167</v>
      </c>
      <c r="G535" s="130"/>
      <c r="H535" s="132"/>
      <c r="I535" s="143"/>
      <c r="J535" s="143"/>
      <c r="K535" s="144"/>
      <c r="L535" s="145"/>
      <c r="M535" s="146"/>
      <c r="N535" s="147"/>
      <c r="O535" s="136"/>
      <c r="P535" s="136"/>
      <c r="Q535" s="136"/>
      <c r="R535" s="136"/>
      <c r="S535" s="136"/>
      <c r="T535" s="137"/>
      <c r="U535" s="162"/>
      <c r="V535" s="162"/>
      <c r="W535" s="162"/>
      <c r="X535" s="162"/>
      <c r="Y535" s="183"/>
    </row>
    <row r="536" spans="1:25" s="2" customFormat="1" ht="16.5" customHeight="1" x14ac:dyDescent="0.2">
      <c r="A536" s="162"/>
      <c r="B536" s="126"/>
      <c r="C536" s="127"/>
      <c r="D536" s="138"/>
      <c r="E536" s="139"/>
      <c r="F536" s="129" t="s">
        <v>168</v>
      </c>
      <c r="G536" s="130"/>
      <c r="H536" s="132"/>
      <c r="I536" s="143"/>
      <c r="J536" s="143"/>
      <c r="K536" s="144"/>
      <c r="L536" s="145"/>
      <c r="M536" s="146"/>
      <c r="N536" s="147"/>
      <c r="O536" s="136"/>
      <c r="P536" s="136"/>
      <c r="Q536" s="136"/>
      <c r="R536" s="136"/>
      <c r="S536" s="136"/>
      <c r="T536" s="137"/>
      <c r="U536" s="162"/>
      <c r="V536" s="162"/>
      <c r="W536" s="162"/>
      <c r="X536" s="162"/>
      <c r="Y536" s="183"/>
    </row>
    <row r="537" spans="1:25" s="2" customFormat="1" ht="16.5" customHeight="1" x14ac:dyDescent="0.2">
      <c r="A537" s="162"/>
      <c r="B537" s="126"/>
      <c r="C537" s="127"/>
      <c r="D537" s="138"/>
      <c r="E537" s="139"/>
      <c r="F537" s="129" t="s">
        <v>169</v>
      </c>
      <c r="G537" s="130"/>
      <c r="H537" s="132"/>
      <c r="I537" s="143"/>
      <c r="J537" s="143"/>
      <c r="K537" s="144"/>
      <c r="L537" s="145"/>
      <c r="M537" s="146"/>
      <c r="N537" s="147"/>
      <c r="O537" s="136"/>
      <c r="P537" s="136"/>
      <c r="Q537" s="136"/>
      <c r="R537" s="136"/>
      <c r="S537" s="136"/>
      <c r="T537" s="137"/>
      <c r="U537" s="162"/>
      <c r="V537" s="162"/>
      <c r="W537" s="162"/>
      <c r="X537" s="162"/>
      <c r="Y537" s="183"/>
    </row>
    <row r="538" spans="1:25" s="2" customFormat="1" ht="16.5" customHeight="1" x14ac:dyDescent="0.2">
      <c r="A538" s="162"/>
      <c r="B538" s="126"/>
      <c r="C538" s="127"/>
      <c r="D538" s="138"/>
      <c r="E538" s="139"/>
      <c r="F538" s="129" t="s">
        <v>170</v>
      </c>
      <c r="G538" s="130"/>
      <c r="H538" s="132"/>
      <c r="I538" s="143"/>
      <c r="J538" s="143"/>
      <c r="K538" s="144"/>
      <c r="L538" s="145"/>
      <c r="M538" s="146"/>
      <c r="N538" s="147"/>
      <c r="O538" s="136"/>
      <c r="P538" s="136"/>
      <c r="Q538" s="136"/>
      <c r="R538" s="136"/>
      <c r="S538" s="136"/>
      <c r="T538" s="137"/>
      <c r="U538" s="162"/>
      <c r="V538" s="162"/>
      <c r="W538" s="162"/>
      <c r="X538" s="162"/>
      <c r="Y538" s="183"/>
    </row>
    <row r="539" spans="1:25" s="2" customFormat="1" ht="16.5" customHeight="1" x14ac:dyDescent="0.2">
      <c r="A539" s="162"/>
      <c r="B539" s="126"/>
      <c r="C539" s="127"/>
      <c r="D539" s="138"/>
      <c r="E539" s="139"/>
      <c r="F539" s="129" t="s">
        <v>171</v>
      </c>
      <c r="G539" s="130"/>
      <c r="H539" s="132"/>
      <c r="I539" s="143"/>
      <c r="J539" s="143"/>
      <c r="K539" s="144"/>
      <c r="L539" s="145"/>
      <c r="M539" s="146"/>
      <c r="N539" s="147"/>
      <c r="O539" s="136"/>
      <c r="P539" s="136"/>
      <c r="Q539" s="136"/>
      <c r="R539" s="136"/>
      <c r="S539" s="136"/>
      <c r="T539" s="137"/>
      <c r="U539" s="162"/>
      <c r="V539" s="162"/>
      <c r="W539" s="162"/>
      <c r="X539" s="162"/>
      <c r="Y539" s="183"/>
    </row>
    <row r="540" spans="1:25" s="2" customFormat="1" ht="16.5" customHeight="1" x14ac:dyDescent="0.2">
      <c r="A540" s="162"/>
      <c r="B540" s="126"/>
      <c r="C540" s="127"/>
      <c r="D540" s="138"/>
      <c r="E540" s="139"/>
      <c r="F540" s="129" t="s">
        <v>172</v>
      </c>
      <c r="G540" s="130"/>
      <c r="H540" s="132"/>
      <c r="I540" s="143"/>
      <c r="J540" s="143"/>
      <c r="K540" s="144"/>
      <c r="L540" s="145"/>
      <c r="M540" s="146"/>
      <c r="N540" s="147"/>
      <c r="O540" s="136"/>
      <c r="P540" s="136"/>
      <c r="Q540" s="136"/>
      <c r="R540" s="136"/>
      <c r="S540" s="136"/>
      <c r="T540" s="137"/>
      <c r="U540" s="162"/>
      <c r="V540" s="162"/>
      <c r="W540" s="162"/>
      <c r="X540" s="162"/>
      <c r="Y540" s="183"/>
    </row>
    <row r="541" spans="1:25" s="2" customFormat="1" ht="16.5" customHeight="1" x14ac:dyDescent="0.2">
      <c r="A541" s="162"/>
      <c r="B541" s="126"/>
      <c r="C541" s="127"/>
      <c r="D541" s="138"/>
      <c r="E541" s="139"/>
      <c r="F541" s="129" t="s">
        <v>173</v>
      </c>
      <c r="G541" s="130"/>
      <c r="H541" s="132"/>
      <c r="I541" s="143"/>
      <c r="J541" s="143"/>
      <c r="K541" s="144"/>
      <c r="L541" s="145"/>
      <c r="M541" s="146"/>
      <c r="N541" s="147"/>
      <c r="O541" s="136"/>
      <c r="P541" s="136"/>
      <c r="Q541" s="136"/>
      <c r="R541" s="136"/>
      <c r="S541" s="136"/>
      <c r="T541" s="137"/>
      <c r="U541" s="162"/>
      <c r="V541" s="162"/>
      <c r="W541" s="162"/>
      <c r="X541" s="162"/>
      <c r="Y541" s="183"/>
    </row>
    <row r="542" spans="1:25" s="2" customFormat="1" ht="16.5" customHeight="1" x14ac:dyDescent="0.2">
      <c r="A542" s="162"/>
      <c r="B542" s="126"/>
      <c r="C542" s="127"/>
      <c r="D542" s="138"/>
      <c r="E542" s="139"/>
      <c r="F542" s="129" t="s">
        <v>174</v>
      </c>
      <c r="G542" s="130"/>
      <c r="H542" s="132"/>
      <c r="I542" s="143"/>
      <c r="J542" s="143"/>
      <c r="K542" s="144"/>
      <c r="L542" s="145"/>
      <c r="M542" s="146"/>
      <c r="N542" s="147"/>
      <c r="O542" s="136"/>
      <c r="P542" s="136"/>
      <c r="Q542" s="136"/>
      <c r="R542" s="136"/>
      <c r="S542" s="136"/>
      <c r="T542" s="137"/>
      <c r="U542" s="162"/>
      <c r="V542" s="162"/>
      <c r="W542" s="162"/>
      <c r="X542" s="162"/>
      <c r="Y542" s="183"/>
    </row>
    <row r="543" spans="1:25" s="2" customFormat="1" ht="16.5" customHeight="1" x14ac:dyDescent="0.2">
      <c r="A543" s="162"/>
      <c r="B543" s="126"/>
      <c r="C543" s="127"/>
      <c r="D543" s="138"/>
      <c r="E543" s="139"/>
      <c r="F543" s="129" t="s">
        <v>175</v>
      </c>
      <c r="G543" s="130"/>
      <c r="H543" s="132"/>
      <c r="I543" s="143"/>
      <c r="J543" s="143"/>
      <c r="K543" s="144"/>
      <c r="L543" s="145"/>
      <c r="M543" s="146"/>
      <c r="N543" s="147"/>
      <c r="O543" s="136"/>
      <c r="P543" s="136"/>
      <c r="Q543" s="136"/>
      <c r="R543" s="136"/>
      <c r="S543" s="136"/>
      <c r="T543" s="137"/>
      <c r="U543" s="162"/>
      <c r="V543" s="162"/>
      <c r="W543" s="162"/>
      <c r="X543" s="162"/>
      <c r="Y543" s="183"/>
    </row>
    <row r="544" spans="1:25" s="2" customFormat="1" ht="16.5" customHeight="1" x14ac:dyDescent="0.2">
      <c r="A544" s="162"/>
      <c r="B544" s="126"/>
      <c r="C544" s="127"/>
      <c r="D544" s="138"/>
      <c r="E544" s="139"/>
      <c r="F544" s="129" t="s">
        <v>176</v>
      </c>
      <c r="G544" s="130"/>
      <c r="H544" s="132"/>
      <c r="I544" s="143"/>
      <c r="J544" s="143"/>
      <c r="K544" s="144"/>
      <c r="L544" s="145"/>
      <c r="M544" s="146"/>
      <c r="N544" s="147"/>
      <c r="O544" s="136"/>
      <c r="P544" s="136"/>
      <c r="Q544" s="136"/>
      <c r="R544" s="136"/>
      <c r="S544" s="136"/>
      <c r="T544" s="137"/>
      <c r="U544" s="162"/>
      <c r="V544" s="162"/>
      <c r="W544" s="162"/>
      <c r="X544" s="162"/>
      <c r="Y544" s="183"/>
    </row>
    <row r="545" spans="1:25" s="2" customFormat="1" ht="16.5" customHeight="1" x14ac:dyDescent="0.2">
      <c r="A545" s="162"/>
      <c r="B545" s="126"/>
      <c r="C545" s="127"/>
      <c r="D545" s="138"/>
      <c r="E545" s="139"/>
      <c r="F545" s="129" t="s">
        <v>177</v>
      </c>
      <c r="G545" s="130"/>
      <c r="H545" s="132"/>
      <c r="I545" s="143"/>
      <c r="J545" s="143"/>
      <c r="K545" s="144"/>
      <c r="L545" s="145"/>
      <c r="M545" s="146"/>
      <c r="N545" s="147"/>
      <c r="O545" s="136"/>
      <c r="P545" s="136"/>
      <c r="Q545" s="136"/>
      <c r="R545" s="136"/>
      <c r="S545" s="136"/>
      <c r="T545" s="137"/>
      <c r="U545" s="162"/>
      <c r="V545" s="162"/>
      <c r="W545" s="162"/>
      <c r="X545" s="162"/>
      <c r="Y545" s="183"/>
    </row>
    <row r="546" spans="1:25" s="2" customFormat="1" ht="16.5" customHeight="1" x14ac:dyDescent="0.2">
      <c r="A546" s="162"/>
      <c r="B546" s="126"/>
      <c r="C546" s="127"/>
      <c r="D546" s="138"/>
      <c r="E546" s="139"/>
      <c r="F546" s="129" t="s">
        <v>178</v>
      </c>
      <c r="G546" s="130"/>
      <c r="H546" s="132"/>
      <c r="I546" s="143"/>
      <c r="J546" s="143"/>
      <c r="K546" s="144"/>
      <c r="L546" s="145"/>
      <c r="M546" s="146"/>
      <c r="N546" s="147"/>
      <c r="O546" s="136"/>
      <c r="P546" s="136"/>
      <c r="Q546" s="136"/>
      <c r="R546" s="136"/>
      <c r="S546" s="136"/>
      <c r="T546" s="137"/>
      <c r="U546" s="162"/>
      <c r="V546" s="162"/>
      <c r="W546" s="162"/>
      <c r="X546" s="162"/>
      <c r="Y546" s="183"/>
    </row>
    <row r="547" spans="1:25" s="2" customFormat="1" ht="16.5" customHeight="1" x14ac:dyDescent="0.2">
      <c r="A547" s="162"/>
      <c r="B547" s="126"/>
      <c r="C547" s="127"/>
      <c r="D547" s="138"/>
      <c r="E547" s="139"/>
      <c r="F547" s="129" t="s">
        <v>179</v>
      </c>
      <c r="G547" s="130"/>
      <c r="H547" s="132"/>
      <c r="I547" s="143"/>
      <c r="J547" s="143"/>
      <c r="K547" s="144"/>
      <c r="L547" s="145"/>
      <c r="M547" s="146"/>
      <c r="N547" s="147"/>
      <c r="O547" s="136"/>
      <c r="P547" s="136"/>
      <c r="Q547" s="136"/>
      <c r="R547" s="136"/>
      <c r="S547" s="136"/>
      <c r="T547" s="137"/>
      <c r="U547" s="162"/>
      <c r="V547" s="162"/>
      <c r="W547" s="162"/>
      <c r="X547" s="162"/>
      <c r="Y547" s="183"/>
    </row>
    <row r="548" spans="1:25" s="2" customFormat="1" ht="16.5" customHeight="1" x14ac:dyDescent="0.2">
      <c r="A548" s="162"/>
      <c r="B548" s="126"/>
      <c r="C548" s="127"/>
      <c r="D548" s="138"/>
      <c r="E548" s="139"/>
      <c r="F548" s="129" t="s">
        <v>180</v>
      </c>
      <c r="G548" s="130"/>
      <c r="H548" s="132"/>
      <c r="I548" s="143"/>
      <c r="J548" s="143"/>
      <c r="K548" s="144"/>
      <c r="L548" s="145"/>
      <c r="M548" s="146"/>
      <c r="N548" s="147"/>
      <c r="O548" s="136"/>
      <c r="P548" s="136"/>
      <c r="Q548" s="136"/>
      <c r="R548" s="136"/>
      <c r="S548" s="136"/>
      <c r="T548" s="137"/>
      <c r="U548" s="162"/>
      <c r="V548" s="162"/>
      <c r="W548" s="162"/>
      <c r="X548" s="162"/>
      <c r="Y548" s="183"/>
    </row>
    <row r="549" spans="1:25" s="2" customFormat="1" ht="16.5" customHeight="1" x14ac:dyDescent="0.2">
      <c r="A549" s="162"/>
      <c r="B549" s="126"/>
      <c r="C549" s="127"/>
      <c r="D549" s="138"/>
      <c r="E549" s="139"/>
      <c r="F549" s="129" t="s">
        <v>181</v>
      </c>
      <c r="G549" s="130"/>
      <c r="H549" s="132"/>
      <c r="I549" s="143"/>
      <c r="J549" s="143"/>
      <c r="K549" s="144"/>
      <c r="L549" s="145"/>
      <c r="M549" s="146"/>
      <c r="N549" s="147"/>
      <c r="O549" s="136"/>
      <c r="P549" s="136"/>
      <c r="Q549" s="136"/>
      <c r="R549" s="136"/>
      <c r="S549" s="136"/>
      <c r="T549" s="137"/>
      <c r="U549" s="162"/>
      <c r="V549" s="162"/>
      <c r="W549" s="162"/>
      <c r="X549" s="162"/>
      <c r="Y549" s="183"/>
    </row>
    <row r="550" spans="1:25" s="2" customFormat="1" ht="16.5" customHeight="1" x14ac:dyDescent="0.2">
      <c r="A550" s="162"/>
      <c r="B550" s="126"/>
      <c r="C550" s="127"/>
      <c r="D550" s="138"/>
      <c r="E550" s="139"/>
      <c r="F550" s="129" t="s">
        <v>182</v>
      </c>
      <c r="G550" s="130"/>
      <c r="H550" s="132"/>
      <c r="I550" s="143"/>
      <c r="J550" s="143"/>
      <c r="K550" s="144"/>
      <c r="L550" s="145"/>
      <c r="M550" s="146"/>
      <c r="N550" s="147"/>
      <c r="O550" s="136"/>
      <c r="P550" s="136"/>
      <c r="Q550" s="136"/>
      <c r="R550" s="136"/>
      <c r="S550" s="136"/>
      <c r="T550" s="137"/>
      <c r="U550" s="162"/>
      <c r="V550" s="162"/>
      <c r="W550" s="162"/>
      <c r="X550" s="162"/>
      <c r="Y550" s="183"/>
    </row>
    <row r="551" spans="1:25" s="2" customFormat="1" ht="16.5" customHeight="1" x14ac:dyDescent="0.2">
      <c r="A551" s="162"/>
      <c r="B551" s="126"/>
      <c r="C551" s="127"/>
      <c r="D551" s="138"/>
      <c r="E551" s="139"/>
      <c r="F551" s="129" t="s">
        <v>183</v>
      </c>
      <c r="G551" s="130"/>
      <c r="H551" s="132"/>
      <c r="I551" s="143"/>
      <c r="J551" s="143"/>
      <c r="K551" s="144"/>
      <c r="L551" s="145"/>
      <c r="M551" s="146"/>
      <c r="N551" s="147"/>
      <c r="O551" s="136"/>
      <c r="P551" s="136"/>
      <c r="Q551" s="136"/>
      <c r="R551" s="136"/>
      <c r="S551" s="136"/>
      <c r="T551" s="137"/>
      <c r="U551" s="162"/>
      <c r="V551" s="162"/>
      <c r="W551" s="162"/>
      <c r="X551" s="162"/>
      <c r="Y551" s="183"/>
    </row>
    <row r="552" spans="1:25" s="2" customFormat="1" ht="16.5" customHeight="1" x14ac:dyDescent="0.2">
      <c r="A552" s="162"/>
      <c r="B552" s="126"/>
      <c r="C552" s="127"/>
      <c r="D552" s="138"/>
      <c r="E552" s="139"/>
      <c r="F552" s="129" t="s">
        <v>184</v>
      </c>
      <c r="G552" s="130"/>
      <c r="H552" s="132"/>
      <c r="I552" s="143"/>
      <c r="J552" s="143"/>
      <c r="K552" s="144"/>
      <c r="L552" s="145"/>
      <c r="M552" s="146"/>
      <c r="N552" s="147"/>
      <c r="O552" s="136"/>
      <c r="P552" s="136"/>
      <c r="Q552" s="136"/>
      <c r="R552" s="136"/>
      <c r="S552" s="136"/>
      <c r="T552" s="137"/>
      <c r="U552" s="162"/>
      <c r="V552" s="162"/>
      <c r="W552" s="162"/>
      <c r="X552" s="162"/>
      <c r="Y552" s="183"/>
    </row>
    <row r="553" spans="1:25" s="2" customFormat="1" ht="24" customHeight="1" x14ac:dyDescent="0.2">
      <c r="A553" s="162"/>
      <c r="B553" s="126"/>
      <c r="C553" s="127"/>
      <c r="D553" s="138"/>
      <c r="E553" s="139"/>
      <c r="F553" s="129" t="s">
        <v>185</v>
      </c>
      <c r="G553" s="130"/>
      <c r="H553" s="132"/>
      <c r="I553" s="143"/>
      <c r="J553" s="143"/>
      <c r="K553" s="144"/>
      <c r="L553" s="145"/>
      <c r="M553" s="146"/>
      <c r="N553" s="147"/>
      <c r="O553" s="136"/>
      <c r="P553" s="136"/>
      <c r="Q553" s="136"/>
      <c r="R553" s="136"/>
      <c r="S553" s="136"/>
      <c r="T553" s="137"/>
      <c r="U553" s="162"/>
      <c r="V553" s="162"/>
      <c r="W553" s="162"/>
      <c r="X553" s="162"/>
      <c r="Y553" s="183"/>
    </row>
    <row r="554" spans="1:25" s="2" customFormat="1" ht="16.5" customHeight="1" x14ac:dyDescent="0.2">
      <c r="A554" s="162"/>
      <c r="B554" s="126"/>
      <c r="C554" s="138">
        <f>+C533+1</f>
        <v>189</v>
      </c>
      <c r="D554" s="138" t="s">
        <v>98</v>
      </c>
      <c r="E554" s="139"/>
      <c r="F554" s="140" t="s">
        <v>165</v>
      </c>
      <c r="G554" s="141" t="s">
        <v>118</v>
      </c>
      <c r="H554" s="142">
        <f>+H533</f>
        <v>252</v>
      </c>
      <c r="I554" s="143"/>
      <c r="J554" s="143">
        <f>+H554*I554</f>
        <v>0</v>
      </c>
      <c r="K554" s="144"/>
      <c r="L554" s="145"/>
      <c r="M554" s="146"/>
      <c r="N554" s="147"/>
      <c r="O554" s="136"/>
      <c r="P554" s="136"/>
      <c r="Q554" s="136"/>
      <c r="R554" s="136"/>
      <c r="S554" s="136"/>
      <c r="T554" s="137"/>
      <c r="U554" s="162"/>
      <c r="V554" s="162"/>
      <c r="W554" s="162"/>
      <c r="X554" s="162"/>
      <c r="Y554" s="183"/>
    </row>
    <row r="555" spans="1:25" s="2" customFormat="1" ht="16.5" customHeight="1" x14ac:dyDescent="0.2">
      <c r="A555" s="162"/>
      <c r="B555" s="126"/>
      <c r="C555" s="127">
        <f>+C554+1</f>
        <v>190</v>
      </c>
      <c r="D555" s="127" t="s">
        <v>96</v>
      </c>
      <c r="E555" s="139"/>
      <c r="F555" s="129" t="s">
        <v>186</v>
      </c>
      <c r="G555" s="130" t="s">
        <v>187</v>
      </c>
      <c r="H555" s="132">
        <v>950</v>
      </c>
      <c r="I555" s="132"/>
      <c r="J555" s="132">
        <f>+H555*I555</f>
        <v>0</v>
      </c>
      <c r="K555" s="144"/>
      <c r="L555" s="145"/>
      <c r="M555" s="146"/>
      <c r="N555" s="147"/>
      <c r="O555" s="136"/>
      <c r="P555" s="136"/>
      <c r="Q555" s="136"/>
      <c r="R555" s="136"/>
      <c r="S555" s="136"/>
      <c r="T555" s="137"/>
      <c r="U555" s="162"/>
      <c r="V555" s="162"/>
      <c r="W555" s="162"/>
      <c r="X555" s="162"/>
      <c r="Y555" s="183"/>
    </row>
    <row r="556" spans="1:25" s="2" customFormat="1" ht="16.5" customHeight="1" x14ac:dyDescent="0.2">
      <c r="A556" s="163"/>
      <c r="B556" s="126"/>
      <c r="C556" s="138">
        <f t="shared" ref="C556:C572" si="74">+C555+1</f>
        <v>191</v>
      </c>
      <c r="D556" s="138" t="s">
        <v>98</v>
      </c>
      <c r="E556" s="139"/>
      <c r="F556" s="140" t="s">
        <v>193</v>
      </c>
      <c r="G556" s="141" t="s">
        <v>187</v>
      </c>
      <c r="H556" s="142">
        <f>+H555</f>
        <v>950</v>
      </c>
      <c r="I556" s="143"/>
      <c r="J556" s="143">
        <f t="shared" ref="J556" si="75">ROUND(I556*H556,1)</f>
        <v>0</v>
      </c>
      <c r="K556" s="144"/>
      <c r="L556" s="145"/>
      <c r="M556" s="146"/>
      <c r="N556" s="147"/>
      <c r="O556" s="136"/>
      <c r="P556" s="136"/>
      <c r="Q556" s="136"/>
      <c r="R556" s="136"/>
      <c r="S556" s="136"/>
      <c r="T556" s="137"/>
      <c r="U556" s="163"/>
      <c r="V556" s="163"/>
      <c r="W556" s="163"/>
      <c r="X556" s="163"/>
      <c r="Y556" s="183"/>
    </row>
    <row r="557" spans="1:25" s="2" customFormat="1" ht="16.5" customHeight="1" x14ac:dyDescent="0.2">
      <c r="A557" s="162"/>
      <c r="B557" s="126"/>
      <c r="C557" s="127">
        <f t="shared" si="74"/>
        <v>192</v>
      </c>
      <c r="D557" s="127" t="s">
        <v>96</v>
      </c>
      <c r="E557" s="139"/>
      <c r="F557" s="129" t="s">
        <v>188</v>
      </c>
      <c r="G557" s="130" t="s">
        <v>187</v>
      </c>
      <c r="H557" s="132">
        <v>600</v>
      </c>
      <c r="I557" s="132"/>
      <c r="J557" s="132">
        <f>+H557*I557</f>
        <v>0</v>
      </c>
      <c r="K557" s="144"/>
      <c r="L557" s="145"/>
      <c r="M557" s="146"/>
      <c r="N557" s="147"/>
      <c r="O557" s="136"/>
      <c r="P557" s="136"/>
      <c r="Q557" s="136"/>
      <c r="R557" s="136"/>
      <c r="S557" s="136"/>
      <c r="T557" s="137"/>
      <c r="U557" s="162"/>
      <c r="V557" s="162"/>
      <c r="W557" s="162"/>
      <c r="X557" s="162"/>
      <c r="Y557" s="183"/>
    </row>
    <row r="558" spans="1:25" s="2" customFormat="1" ht="16.5" customHeight="1" x14ac:dyDescent="0.2">
      <c r="A558" s="163"/>
      <c r="B558" s="126"/>
      <c r="C558" s="138">
        <f t="shared" si="74"/>
        <v>193</v>
      </c>
      <c r="D558" s="138" t="s">
        <v>98</v>
      </c>
      <c r="E558" s="139"/>
      <c r="F558" s="140" t="s">
        <v>193</v>
      </c>
      <c r="G558" s="141" t="s">
        <v>187</v>
      </c>
      <c r="H558" s="142">
        <f>+H557</f>
        <v>600</v>
      </c>
      <c r="I558" s="143"/>
      <c r="J558" s="143">
        <f t="shared" ref="J558" si="76">ROUND(I558*H558,1)</f>
        <v>0</v>
      </c>
      <c r="K558" s="144"/>
      <c r="L558" s="145"/>
      <c r="M558" s="146"/>
      <c r="N558" s="147"/>
      <c r="O558" s="136"/>
      <c r="P558" s="136"/>
      <c r="Q558" s="136"/>
      <c r="R558" s="136"/>
      <c r="S558" s="136"/>
      <c r="T558" s="137"/>
      <c r="U558" s="163"/>
      <c r="V558" s="163"/>
      <c r="W558" s="163"/>
      <c r="X558" s="163"/>
      <c r="Y558" s="183"/>
    </row>
    <row r="559" spans="1:25" s="2" customFormat="1" ht="16.5" customHeight="1" x14ac:dyDescent="0.2">
      <c r="A559" s="162"/>
      <c r="B559" s="126"/>
      <c r="C559" s="127">
        <f t="shared" si="74"/>
        <v>194</v>
      </c>
      <c r="D559" s="127" t="s">
        <v>96</v>
      </c>
      <c r="E559" s="139"/>
      <c r="F559" s="129" t="s">
        <v>190</v>
      </c>
      <c r="G559" s="130" t="s">
        <v>187</v>
      </c>
      <c r="H559" s="132">
        <v>350</v>
      </c>
      <c r="I559" s="132"/>
      <c r="J559" s="132">
        <f>+H559*I559</f>
        <v>0</v>
      </c>
      <c r="K559" s="144"/>
      <c r="L559" s="145"/>
      <c r="M559" s="146"/>
      <c r="N559" s="147"/>
      <c r="O559" s="136"/>
      <c r="P559" s="136"/>
      <c r="Q559" s="136"/>
      <c r="R559" s="136"/>
      <c r="S559" s="136"/>
      <c r="T559" s="137"/>
      <c r="U559" s="162"/>
      <c r="V559" s="162"/>
      <c r="W559" s="162"/>
      <c r="X559" s="162"/>
      <c r="Y559" s="183"/>
    </row>
    <row r="560" spans="1:25" s="2" customFormat="1" ht="16.5" customHeight="1" x14ac:dyDescent="0.2">
      <c r="A560" s="163"/>
      <c r="B560" s="126"/>
      <c r="C560" s="138">
        <f t="shared" si="74"/>
        <v>195</v>
      </c>
      <c r="D560" s="138" t="s">
        <v>98</v>
      </c>
      <c r="E560" s="139"/>
      <c r="F560" s="140" t="s">
        <v>193</v>
      </c>
      <c r="G560" s="141" t="s">
        <v>187</v>
      </c>
      <c r="H560" s="142">
        <f>+H559</f>
        <v>350</v>
      </c>
      <c r="I560" s="143"/>
      <c r="J560" s="143">
        <f t="shared" ref="J560" si="77">ROUND(I560*H560,1)</f>
        <v>0</v>
      </c>
      <c r="K560" s="144"/>
      <c r="L560" s="145"/>
      <c r="M560" s="146"/>
      <c r="N560" s="147"/>
      <c r="O560" s="136"/>
      <c r="P560" s="136"/>
      <c r="Q560" s="136"/>
      <c r="R560" s="136"/>
      <c r="S560" s="136"/>
      <c r="T560" s="137"/>
      <c r="U560" s="163"/>
      <c r="V560" s="163"/>
      <c r="W560" s="163"/>
      <c r="X560" s="163"/>
      <c r="Y560" s="183"/>
    </row>
    <row r="561" spans="1:25" s="2" customFormat="1" ht="16.5" customHeight="1" x14ac:dyDescent="0.2">
      <c r="A561" s="162"/>
      <c r="B561" s="126"/>
      <c r="C561" s="127">
        <f t="shared" si="74"/>
        <v>196</v>
      </c>
      <c r="D561" s="127" t="s">
        <v>96</v>
      </c>
      <c r="E561" s="139"/>
      <c r="F561" s="129" t="s">
        <v>189</v>
      </c>
      <c r="G561" s="130" t="s">
        <v>187</v>
      </c>
      <c r="H561" s="132">
        <v>250</v>
      </c>
      <c r="I561" s="132"/>
      <c r="J561" s="132">
        <f>+H561*I561</f>
        <v>0</v>
      </c>
      <c r="K561" s="144"/>
      <c r="L561" s="145"/>
      <c r="M561" s="146"/>
      <c r="N561" s="147"/>
      <c r="O561" s="136"/>
      <c r="P561" s="136"/>
      <c r="Q561" s="136"/>
      <c r="R561" s="136"/>
      <c r="S561" s="136"/>
      <c r="T561" s="137"/>
      <c r="U561" s="162"/>
      <c r="V561" s="162"/>
      <c r="W561" s="162"/>
      <c r="X561" s="162"/>
      <c r="Y561" s="183"/>
    </row>
    <row r="562" spans="1:25" s="2" customFormat="1" ht="16.5" customHeight="1" x14ac:dyDescent="0.2">
      <c r="A562" s="163"/>
      <c r="B562" s="126"/>
      <c r="C562" s="138">
        <f t="shared" si="74"/>
        <v>197</v>
      </c>
      <c r="D562" s="138" t="s">
        <v>98</v>
      </c>
      <c r="E562" s="139"/>
      <c r="F562" s="140" t="s">
        <v>193</v>
      </c>
      <c r="G562" s="141" t="s">
        <v>187</v>
      </c>
      <c r="H562" s="142">
        <f>+H561</f>
        <v>250</v>
      </c>
      <c r="I562" s="143"/>
      <c r="J562" s="143">
        <f t="shared" ref="J562" si="78">ROUND(I562*H562,1)</f>
        <v>0</v>
      </c>
      <c r="K562" s="144"/>
      <c r="L562" s="145"/>
      <c r="M562" s="146"/>
      <c r="N562" s="147"/>
      <c r="O562" s="136"/>
      <c r="P562" s="136"/>
      <c r="Q562" s="136"/>
      <c r="R562" s="136"/>
      <c r="S562" s="136"/>
      <c r="T562" s="137"/>
      <c r="U562" s="163"/>
      <c r="V562" s="163"/>
      <c r="W562" s="163"/>
      <c r="X562" s="163"/>
      <c r="Y562" s="183"/>
    </row>
    <row r="563" spans="1:25" s="2" customFormat="1" ht="16.5" customHeight="1" x14ac:dyDescent="0.2">
      <c r="A563" s="162"/>
      <c r="B563" s="126"/>
      <c r="C563" s="127">
        <f t="shared" si="74"/>
        <v>198</v>
      </c>
      <c r="D563" s="127" t="s">
        <v>96</v>
      </c>
      <c r="E563" s="139"/>
      <c r="F563" s="129" t="s">
        <v>191</v>
      </c>
      <c r="G563" s="130" t="s">
        <v>118</v>
      </c>
      <c r="H563" s="132">
        <v>120</v>
      </c>
      <c r="I563" s="132"/>
      <c r="J563" s="132">
        <f>+H563*I563</f>
        <v>0</v>
      </c>
      <c r="K563" s="144"/>
      <c r="L563" s="145"/>
      <c r="M563" s="146"/>
      <c r="N563" s="147"/>
      <c r="O563" s="136"/>
      <c r="P563" s="136"/>
      <c r="Q563" s="136"/>
      <c r="R563" s="136"/>
      <c r="S563" s="136"/>
      <c r="T563" s="137"/>
      <c r="U563" s="162"/>
      <c r="V563" s="162"/>
      <c r="W563" s="162"/>
      <c r="X563" s="162"/>
      <c r="Y563" s="183"/>
    </row>
    <row r="564" spans="1:25" s="2" customFormat="1" ht="16.5" customHeight="1" x14ac:dyDescent="0.2">
      <c r="A564" s="163"/>
      <c r="B564" s="126"/>
      <c r="C564" s="138">
        <f t="shared" si="74"/>
        <v>199</v>
      </c>
      <c r="D564" s="138" t="s">
        <v>98</v>
      </c>
      <c r="E564" s="139"/>
      <c r="F564" s="140" t="s">
        <v>194</v>
      </c>
      <c r="G564" s="141" t="s">
        <v>118</v>
      </c>
      <c r="H564" s="142">
        <f>+H563</f>
        <v>120</v>
      </c>
      <c r="I564" s="143"/>
      <c r="J564" s="143">
        <f t="shared" ref="J564" si="79">ROUND(I564*H564,1)</f>
        <v>0</v>
      </c>
      <c r="K564" s="144"/>
      <c r="L564" s="145"/>
      <c r="M564" s="146"/>
      <c r="N564" s="147"/>
      <c r="O564" s="136"/>
      <c r="P564" s="136"/>
      <c r="Q564" s="136"/>
      <c r="R564" s="136"/>
      <c r="S564" s="136"/>
      <c r="T564" s="137"/>
      <c r="U564" s="163"/>
      <c r="V564" s="163"/>
      <c r="W564" s="163"/>
      <c r="X564" s="163"/>
      <c r="Y564" s="183"/>
    </row>
    <row r="565" spans="1:25" s="2" customFormat="1" ht="16.5" customHeight="1" x14ac:dyDescent="0.2">
      <c r="A565" s="162"/>
      <c r="B565" s="126"/>
      <c r="C565" s="127">
        <f t="shared" si="74"/>
        <v>200</v>
      </c>
      <c r="D565" s="127" t="s">
        <v>96</v>
      </c>
      <c r="E565" s="139"/>
      <c r="F565" s="129" t="s">
        <v>197</v>
      </c>
      <c r="G565" s="130" t="s">
        <v>118</v>
      </c>
      <c r="H565" s="132">
        <v>20</v>
      </c>
      <c r="I565" s="132"/>
      <c r="J565" s="132">
        <f>+H565*I565</f>
        <v>0</v>
      </c>
      <c r="K565" s="144"/>
      <c r="L565" s="145"/>
      <c r="M565" s="146"/>
      <c r="N565" s="147"/>
      <c r="O565" s="136"/>
      <c r="P565" s="136"/>
      <c r="Q565" s="136"/>
      <c r="R565" s="136"/>
      <c r="S565" s="136"/>
      <c r="T565" s="137"/>
      <c r="U565" s="162"/>
      <c r="V565" s="162"/>
      <c r="W565" s="162"/>
      <c r="X565" s="162"/>
      <c r="Y565" s="183"/>
    </row>
    <row r="566" spans="1:25" s="2" customFormat="1" ht="16.5" customHeight="1" x14ac:dyDescent="0.2">
      <c r="A566" s="163"/>
      <c r="B566" s="126"/>
      <c r="C566" s="138">
        <f t="shared" si="74"/>
        <v>201</v>
      </c>
      <c r="D566" s="138" t="s">
        <v>98</v>
      </c>
      <c r="E566" s="139"/>
      <c r="F566" s="140" t="s">
        <v>195</v>
      </c>
      <c r="G566" s="141" t="s">
        <v>118</v>
      </c>
      <c r="H566" s="142">
        <f>+H565</f>
        <v>20</v>
      </c>
      <c r="I566" s="143"/>
      <c r="J566" s="143">
        <f t="shared" ref="J566" si="80">ROUND(I566*H566,1)</f>
        <v>0</v>
      </c>
      <c r="K566" s="144"/>
      <c r="L566" s="145"/>
      <c r="M566" s="146"/>
      <c r="N566" s="147"/>
      <c r="O566" s="136"/>
      <c r="P566" s="136"/>
      <c r="Q566" s="136"/>
      <c r="R566" s="136"/>
      <c r="S566" s="136"/>
      <c r="T566" s="137"/>
      <c r="U566" s="163"/>
      <c r="V566" s="163"/>
      <c r="W566" s="163"/>
      <c r="X566" s="163"/>
      <c r="Y566" s="183"/>
    </row>
    <row r="567" spans="1:25" s="2" customFormat="1" ht="16.5" customHeight="1" x14ac:dyDescent="0.2">
      <c r="A567" s="162"/>
      <c r="B567" s="126"/>
      <c r="C567" s="127">
        <f t="shared" si="74"/>
        <v>202</v>
      </c>
      <c r="D567" s="127" t="s">
        <v>96</v>
      </c>
      <c r="E567" s="139"/>
      <c r="F567" s="129" t="s">
        <v>192</v>
      </c>
      <c r="G567" s="130" t="s">
        <v>187</v>
      </c>
      <c r="H567" s="132">
        <v>250</v>
      </c>
      <c r="I567" s="132"/>
      <c r="J567" s="132">
        <f>+H567*I567</f>
        <v>0</v>
      </c>
      <c r="K567" s="144"/>
      <c r="L567" s="145"/>
      <c r="M567" s="146"/>
      <c r="N567" s="147"/>
      <c r="O567" s="136"/>
      <c r="P567" s="136"/>
      <c r="Q567" s="136"/>
      <c r="R567" s="136"/>
      <c r="S567" s="136"/>
      <c r="T567" s="137"/>
      <c r="U567" s="162"/>
      <c r="V567" s="162"/>
      <c r="W567" s="162"/>
      <c r="X567" s="162"/>
      <c r="Y567" s="183"/>
    </row>
    <row r="568" spans="1:25" s="2" customFormat="1" ht="16.5" customHeight="1" x14ac:dyDescent="0.2">
      <c r="A568" s="162"/>
      <c r="B568" s="126"/>
      <c r="C568" s="138">
        <f t="shared" si="74"/>
        <v>203</v>
      </c>
      <c r="D568" s="138" t="s">
        <v>98</v>
      </c>
      <c r="E568" s="139"/>
      <c r="F568" s="140" t="s">
        <v>196</v>
      </c>
      <c r="G568" s="141" t="s">
        <v>118</v>
      </c>
      <c r="H568" s="142">
        <f>+H567</f>
        <v>250</v>
      </c>
      <c r="I568" s="143"/>
      <c r="J568" s="143">
        <f t="shared" ref="J568:J569" si="81">ROUND(I568*H568,1)</f>
        <v>0</v>
      </c>
      <c r="K568" s="144"/>
      <c r="L568" s="145"/>
      <c r="M568" s="146"/>
      <c r="N568" s="147"/>
      <c r="O568" s="136"/>
      <c r="P568" s="136"/>
      <c r="Q568" s="136"/>
      <c r="R568" s="136"/>
      <c r="S568" s="136"/>
      <c r="T568" s="137"/>
      <c r="U568" s="162"/>
      <c r="V568" s="162"/>
      <c r="W568" s="162"/>
      <c r="X568" s="162"/>
      <c r="Y568" s="183"/>
    </row>
    <row r="569" spans="1:25" s="2" customFormat="1" ht="16.5" customHeight="1" x14ac:dyDescent="0.2">
      <c r="A569" s="162"/>
      <c r="B569" s="126"/>
      <c r="C569" s="138">
        <f t="shared" si="74"/>
        <v>204</v>
      </c>
      <c r="D569" s="138" t="s">
        <v>98</v>
      </c>
      <c r="E569" s="139"/>
      <c r="F569" s="139" t="s">
        <v>107</v>
      </c>
      <c r="G569" s="141" t="s">
        <v>97</v>
      </c>
      <c r="H569" s="142">
        <v>10</v>
      </c>
      <c r="I569" s="142"/>
      <c r="J569" s="143">
        <f t="shared" si="81"/>
        <v>0</v>
      </c>
      <c r="K569" s="144"/>
      <c r="L569" s="145"/>
      <c r="M569" s="146"/>
      <c r="N569" s="147"/>
      <c r="O569" s="136"/>
      <c r="P569" s="136"/>
      <c r="Q569" s="136"/>
      <c r="R569" s="136"/>
      <c r="S569" s="136"/>
      <c r="T569" s="137"/>
      <c r="U569" s="162"/>
      <c r="V569" s="162"/>
      <c r="W569" s="162"/>
      <c r="X569" s="162"/>
      <c r="Y569" s="183"/>
    </row>
    <row r="570" spans="1:25" s="2" customFormat="1" ht="16.5" customHeight="1" x14ac:dyDescent="0.2">
      <c r="A570" s="162"/>
      <c r="B570" s="126"/>
      <c r="C570" s="138">
        <f t="shared" si="74"/>
        <v>205</v>
      </c>
      <c r="D570" s="138" t="s">
        <v>98</v>
      </c>
      <c r="E570" s="139"/>
      <c r="F570" s="139" t="s">
        <v>199</v>
      </c>
      <c r="G570" s="141" t="s">
        <v>97</v>
      </c>
      <c r="H570" s="142">
        <v>20</v>
      </c>
      <c r="I570" s="142"/>
      <c r="J570" s="143">
        <f t="shared" ref="J570:J572" si="82">ROUND(I570*H570,1)</f>
        <v>0</v>
      </c>
      <c r="K570" s="144"/>
      <c r="L570" s="145"/>
      <c r="M570" s="146"/>
      <c r="N570" s="147"/>
      <c r="O570" s="136"/>
      <c r="P570" s="136"/>
      <c r="Q570" s="136"/>
      <c r="R570" s="136"/>
      <c r="S570" s="136"/>
      <c r="T570" s="137"/>
      <c r="U570" s="162"/>
      <c r="V570" s="162"/>
      <c r="W570" s="162"/>
      <c r="X570" s="162"/>
      <c r="Y570" s="183"/>
    </row>
    <row r="571" spans="1:25" s="2" customFormat="1" ht="16.5" customHeight="1" x14ac:dyDescent="0.2">
      <c r="A571" s="162"/>
      <c r="B571" s="126"/>
      <c r="C571" s="138">
        <f t="shared" si="74"/>
        <v>206</v>
      </c>
      <c r="D571" s="138" t="s">
        <v>98</v>
      </c>
      <c r="E571" s="139"/>
      <c r="F571" s="139" t="s">
        <v>200</v>
      </c>
      <c r="G571" s="141" t="s">
        <v>97</v>
      </c>
      <c r="H571" s="142">
        <v>5</v>
      </c>
      <c r="I571" s="142"/>
      <c r="J571" s="143">
        <f t="shared" si="82"/>
        <v>0</v>
      </c>
      <c r="K571" s="144"/>
      <c r="L571" s="145"/>
      <c r="M571" s="146"/>
      <c r="N571" s="147"/>
      <c r="O571" s="136"/>
      <c r="P571" s="136"/>
      <c r="Q571" s="136"/>
      <c r="R571" s="136"/>
      <c r="S571" s="136"/>
      <c r="T571" s="137"/>
      <c r="U571" s="162"/>
      <c r="V571" s="162"/>
      <c r="W571" s="162"/>
      <c r="X571" s="162"/>
      <c r="Y571" s="183"/>
    </row>
    <row r="572" spans="1:25" s="2" customFormat="1" ht="16.5" customHeight="1" x14ac:dyDescent="0.2">
      <c r="A572" s="162"/>
      <c r="B572" s="126"/>
      <c r="C572" s="138">
        <f t="shared" si="74"/>
        <v>207</v>
      </c>
      <c r="D572" s="138" t="s">
        <v>98</v>
      </c>
      <c r="E572" s="139"/>
      <c r="F572" s="139" t="s">
        <v>201</v>
      </c>
      <c r="G572" s="141" t="s">
        <v>118</v>
      </c>
      <c r="H572" s="142">
        <v>5</v>
      </c>
      <c r="I572" s="142"/>
      <c r="J572" s="143">
        <f t="shared" si="82"/>
        <v>0</v>
      </c>
      <c r="K572" s="144"/>
      <c r="L572" s="145"/>
      <c r="M572" s="146"/>
      <c r="N572" s="147"/>
      <c r="O572" s="136"/>
      <c r="P572" s="136"/>
      <c r="Q572" s="136"/>
      <c r="R572" s="136"/>
      <c r="S572" s="136"/>
      <c r="T572" s="137"/>
      <c r="U572" s="162"/>
      <c r="V572" s="162"/>
      <c r="W572" s="162"/>
      <c r="X572" s="162"/>
      <c r="Y572" s="183"/>
    </row>
    <row r="573" spans="1:25" s="2" customFormat="1" ht="16.5" customHeight="1" x14ac:dyDescent="0.2">
      <c r="A573" s="162"/>
      <c r="B573" s="126"/>
      <c r="C573" s="138"/>
      <c r="D573" s="138"/>
      <c r="E573" s="139"/>
      <c r="F573" s="139"/>
      <c r="G573" s="141"/>
      <c r="H573" s="142"/>
      <c r="I573" s="142"/>
      <c r="J573" s="143"/>
      <c r="K573" s="144"/>
      <c r="L573" s="145"/>
      <c r="M573" s="146"/>
      <c r="N573" s="147"/>
      <c r="O573" s="136"/>
      <c r="P573" s="136"/>
      <c r="Q573" s="136"/>
      <c r="R573" s="136"/>
      <c r="S573" s="136"/>
      <c r="T573" s="137"/>
      <c r="U573" s="162"/>
      <c r="V573" s="162"/>
      <c r="W573" s="162"/>
      <c r="X573" s="162"/>
      <c r="Y573" s="183"/>
    </row>
    <row r="574" spans="1:25" s="2" customFormat="1" ht="16.5" customHeight="1" x14ac:dyDescent="0.2">
      <c r="A574" s="162"/>
      <c r="B574" s="126"/>
      <c r="C574" s="153"/>
      <c r="D574" s="153"/>
      <c r="E574" s="154"/>
      <c r="F574" s="155"/>
      <c r="G574" s="156"/>
      <c r="H574" s="157"/>
      <c r="I574" s="158"/>
      <c r="J574" s="158"/>
      <c r="K574" s="159"/>
      <c r="L574" s="164"/>
      <c r="M574" s="146"/>
      <c r="N574" s="147"/>
      <c r="O574" s="136"/>
      <c r="P574" s="136"/>
      <c r="Q574" s="136"/>
      <c r="R574" s="136"/>
      <c r="S574" s="136"/>
      <c r="T574" s="137"/>
      <c r="U574" s="162"/>
      <c r="V574" s="162"/>
      <c r="W574" s="162"/>
      <c r="X574" s="162"/>
      <c r="Y574" s="183"/>
    </row>
    <row r="575" spans="1:25" s="2" customFormat="1" ht="16.5" customHeight="1" x14ac:dyDescent="0.2">
      <c r="A575" s="162"/>
      <c r="B575" s="126"/>
      <c r="C575" s="112" t="s">
        <v>84</v>
      </c>
      <c r="D575" s="113" t="s">
        <v>57</v>
      </c>
      <c r="E575" s="113"/>
      <c r="F575" s="113" t="s">
        <v>54</v>
      </c>
      <c r="G575" s="113" t="s">
        <v>85</v>
      </c>
      <c r="H575" s="113" t="s">
        <v>86</v>
      </c>
      <c r="I575" s="113" t="s">
        <v>87</v>
      </c>
      <c r="J575" s="114" t="s">
        <v>81</v>
      </c>
      <c r="K575" s="115" t="s">
        <v>88</v>
      </c>
      <c r="L575" s="164"/>
      <c r="M575" s="146"/>
      <c r="N575" s="147"/>
      <c r="O575" s="136"/>
      <c r="P575" s="136"/>
      <c r="Q575" s="136"/>
      <c r="R575" s="136"/>
      <c r="S575" s="136"/>
      <c r="T575" s="137"/>
      <c r="U575" s="162"/>
      <c r="V575" s="162"/>
      <c r="W575" s="162"/>
      <c r="X575" s="162"/>
      <c r="Y575" s="183"/>
    </row>
    <row r="576" spans="1:25" s="2" customFormat="1" ht="16.5" customHeight="1" x14ac:dyDescent="0.25">
      <c r="A576" s="162"/>
      <c r="B576" s="126"/>
      <c r="C576" s="63" t="s">
        <v>82</v>
      </c>
      <c r="J576" s="117">
        <f>SUBTOTAL(9,J578:J681)</f>
        <v>0</v>
      </c>
      <c r="L576" s="164"/>
      <c r="M576" s="146"/>
      <c r="N576" s="147"/>
      <c r="O576" s="136"/>
      <c r="P576" s="136"/>
      <c r="Q576" s="136"/>
      <c r="R576" s="136"/>
      <c r="S576" s="136"/>
      <c r="T576" s="137"/>
      <c r="U576" s="162"/>
      <c r="V576" s="162"/>
      <c r="W576" s="162"/>
      <c r="X576" s="162"/>
      <c r="Y576" s="183"/>
    </row>
    <row r="577" spans="1:25" s="2" customFormat="1" ht="16.5" customHeight="1" x14ac:dyDescent="0.2">
      <c r="A577" s="162"/>
      <c r="B577" s="126"/>
      <c r="C577" s="153"/>
      <c r="D577" s="121" t="s">
        <v>71</v>
      </c>
      <c r="E577" s="121" t="s">
        <v>95</v>
      </c>
      <c r="F577" s="121" t="str">
        <f>+D98</f>
        <v>ELI ROZVODY</v>
      </c>
      <c r="G577" s="156"/>
      <c r="H577" s="157"/>
      <c r="I577" s="158"/>
      <c r="K577" s="159"/>
      <c r="L577" s="145"/>
      <c r="M577" s="146"/>
      <c r="N577" s="147"/>
      <c r="O577" s="136"/>
      <c r="P577" s="136"/>
      <c r="Q577" s="136"/>
      <c r="R577" s="136"/>
      <c r="S577" s="136"/>
      <c r="T577" s="137"/>
      <c r="U577" s="162"/>
      <c r="V577" s="162"/>
      <c r="W577" s="162"/>
      <c r="X577" s="162"/>
      <c r="Y577" s="183"/>
    </row>
    <row r="578" spans="1:25" s="2" customFormat="1" ht="16.5" customHeight="1" x14ac:dyDescent="0.2">
      <c r="A578" s="162"/>
      <c r="B578" s="126"/>
      <c r="C578" s="127">
        <f>+C572+1</f>
        <v>208</v>
      </c>
      <c r="D578" s="127" t="s">
        <v>96</v>
      </c>
      <c r="E578" s="139"/>
      <c r="F578" s="129" t="s">
        <v>204</v>
      </c>
      <c r="G578" s="130" t="s">
        <v>118</v>
      </c>
      <c r="H578" s="132">
        <v>1</v>
      </c>
      <c r="I578" s="132"/>
      <c r="J578" s="132">
        <f>+H578*I578</f>
        <v>0</v>
      </c>
      <c r="K578" s="144"/>
      <c r="L578" s="145"/>
      <c r="M578" s="146"/>
      <c r="N578" s="147"/>
      <c r="O578" s="136"/>
      <c r="P578" s="136"/>
      <c r="Q578" s="136"/>
      <c r="R578" s="136"/>
      <c r="S578" s="136"/>
      <c r="T578" s="137"/>
      <c r="U578" s="162"/>
      <c r="V578" s="162"/>
      <c r="W578" s="162"/>
      <c r="X578" s="162"/>
      <c r="Y578" s="183"/>
    </row>
    <row r="579" spans="1:25" s="2" customFormat="1" ht="16.5" customHeight="1" x14ac:dyDescent="0.2">
      <c r="A579" s="162"/>
      <c r="B579" s="126"/>
      <c r="C579" s="127"/>
      <c r="D579" s="127"/>
      <c r="E579" s="139"/>
      <c r="F579" s="129" t="s">
        <v>202</v>
      </c>
      <c r="G579" s="130"/>
      <c r="H579" s="132"/>
      <c r="I579" s="132"/>
      <c r="J579" s="132"/>
      <c r="K579" s="144"/>
      <c r="L579" s="145"/>
      <c r="M579" s="146"/>
      <c r="N579" s="147"/>
      <c r="O579" s="136"/>
      <c r="P579" s="136"/>
      <c r="Q579" s="136"/>
      <c r="R579" s="136"/>
      <c r="S579" s="136"/>
      <c r="T579" s="137"/>
      <c r="U579" s="162"/>
      <c r="V579" s="162"/>
      <c r="W579" s="162"/>
      <c r="X579" s="162"/>
      <c r="Y579" s="183"/>
    </row>
    <row r="580" spans="1:25" s="2" customFormat="1" ht="16.5" customHeight="1" x14ac:dyDescent="0.2">
      <c r="A580" s="162"/>
      <c r="B580" s="126"/>
      <c r="C580" s="138">
        <f>+C578+1</f>
        <v>209</v>
      </c>
      <c r="D580" s="138" t="s">
        <v>98</v>
      </c>
      <c r="E580" s="139"/>
      <c r="F580" s="140" t="s">
        <v>203</v>
      </c>
      <c r="G580" s="141" t="s">
        <v>118</v>
      </c>
      <c r="H580" s="142">
        <f>+H578</f>
        <v>1</v>
      </c>
      <c r="I580" s="143"/>
      <c r="J580" s="143">
        <f t="shared" ref="J580" si="83">ROUND(I580*H580,1)</f>
        <v>0</v>
      </c>
      <c r="K580" s="144"/>
      <c r="L580" s="145"/>
      <c r="M580" s="146"/>
      <c r="N580" s="147"/>
      <c r="O580" s="136"/>
      <c r="P580" s="136"/>
      <c r="Q580" s="136"/>
      <c r="R580" s="136"/>
      <c r="S580" s="136"/>
      <c r="T580" s="137"/>
      <c r="U580" s="162"/>
      <c r="V580" s="162"/>
      <c r="W580" s="162"/>
      <c r="X580" s="162"/>
      <c r="Y580" s="183"/>
    </row>
    <row r="581" spans="1:25" s="2" customFormat="1" ht="16.5" customHeight="1" x14ac:dyDescent="0.2">
      <c r="A581" s="162"/>
      <c r="B581" s="126"/>
      <c r="C581" s="127">
        <f>+C580+1</f>
        <v>210</v>
      </c>
      <c r="D581" s="127" t="s">
        <v>96</v>
      </c>
      <c r="E581" s="139"/>
      <c r="F581" s="129" t="s">
        <v>205</v>
      </c>
      <c r="G581" s="130" t="s">
        <v>118</v>
      </c>
      <c r="H581" s="132">
        <v>1</v>
      </c>
      <c r="I581" s="132"/>
      <c r="J581" s="132">
        <f>+H581*I581</f>
        <v>0</v>
      </c>
      <c r="K581" s="144"/>
      <c r="L581" s="145"/>
      <c r="M581" s="146"/>
      <c r="N581" s="147"/>
      <c r="O581" s="136"/>
      <c r="P581" s="136"/>
      <c r="Q581" s="136"/>
      <c r="R581" s="136"/>
      <c r="S581" s="136"/>
      <c r="T581" s="137"/>
      <c r="U581" s="162"/>
      <c r="V581" s="162"/>
      <c r="W581" s="162"/>
      <c r="X581" s="162"/>
      <c r="Y581" s="183"/>
    </row>
    <row r="582" spans="1:25" s="2" customFormat="1" ht="25.5" customHeight="1" x14ac:dyDescent="0.2">
      <c r="A582" s="162"/>
      <c r="B582" s="126"/>
      <c r="C582" s="138"/>
      <c r="D582" s="138"/>
      <c r="E582" s="139"/>
      <c r="F582" s="129" t="s">
        <v>206</v>
      </c>
      <c r="G582" s="130"/>
      <c r="H582" s="132"/>
      <c r="I582" s="132"/>
      <c r="J582" s="132"/>
      <c r="K582" s="144"/>
      <c r="L582" s="145"/>
      <c r="M582" s="146"/>
      <c r="N582" s="147"/>
      <c r="O582" s="136"/>
      <c r="P582" s="136"/>
      <c r="Q582" s="136"/>
      <c r="R582" s="136"/>
      <c r="S582" s="136"/>
      <c r="T582" s="137"/>
      <c r="U582" s="162"/>
      <c r="V582" s="162"/>
      <c r="W582" s="162"/>
      <c r="X582" s="162"/>
      <c r="Y582" s="183"/>
    </row>
    <row r="583" spans="1:25" s="2" customFormat="1" ht="16.5" customHeight="1" x14ac:dyDescent="0.2">
      <c r="A583" s="162"/>
      <c r="B583" s="126"/>
      <c r="C583" s="138">
        <f>+C581+1</f>
        <v>211</v>
      </c>
      <c r="D583" s="138" t="s">
        <v>98</v>
      </c>
      <c r="E583" s="139"/>
      <c r="F583" s="140" t="s">
        <v>203</v>
      </c>
      <c r="G583" s="141" t="s">
        <v>118</v>
      </c>
      <c r="H583" s="142">
        <f>+H581</f>
        <v>1</v>
      </c>
      <c r="I583" s="143"/>
      <c r="J583" s="143">
        <f t="shared" ref="J583" si="84">ROUND(I583*H583,1)</f>
        <v>0</v>
      </c>
      <c r="K583" s="144"/>
      <c r="L583" s="145"/>
      <c r="M583" s="146"/>
      <c r="N583" s="147"/>
      <c r="O583" s="136"/>
      <c r="P583" s="136"/>
      <c r="Q583" s="136"/>
      <c r="R583" s="136"/>
      <c r="S583" s="136"/>
      <c r="T583" s="137"/>
      <c r="U583" s="162"/>
      <c r="V583" s="162"/>
      <c r="W583" s="162"/>
      <c r="X583" s="162"/>
      <c r="Y583" s="183"/>
    </row>
    <row r="584" spans="1:25" s="2" customFormat="1" ht="16.5" customHeight="1" x14ac:dyDescent="0.2">
      <c r="A584" s="162"/>
      <c r="B584" s="126"/>
      <c r="C584" s="138">
        <f>+C583+1</f>
        <v>212</v>
      </c>
      <c r="D584" s="138" t="s">
        <v>98</v>
      </c>
      <c r="E584" s="139"/>
      <c r="F584" s="140" t="s">
        <v>207</v>
      </c>
      <c r="G584" s="141" t="s">
        <v>97</v>
      </c>
      <c r="H584" s="142">
        <v>15</v>
      </c>
      <c r="I584" s="143"/>
      <c r="J584" s="143">
        <f t="shared" ref="J584" si="85">ROUND(I584*H584,1)</f>
        <v>0</v>
      </c>
      <c r="K584" s="144"/>
      <c r="L584" s="145"/>
      <c r="M584" s="146"/>
      <c r="N584" s="147"/>
      <c r="O584" s="136"/>
      <c r="P584" s="136"/>
      <c r="Q584" s="136"/>
      <c r="R584" s="136"/>
      <c r="S584" s="136"/>
      <c r="T584" s="137"/>
      <c r="U584" s="162"/>
      <c r="V584" s="162"/>
      <c r="W584" s="162"/>
      <c r="X584" s="162"/>
      <c r="Y584" s="183"/>
    </row>
    <row r="585" spans="1:25" s="2" customFormat="1" ht="16.5" customHeight="1" x14ac:dyDescent="0.2">
      <c r="A585" s="165"/>
      <c r="B585" s="126"/>
      <c r="C585" s="127">
        <f>+C584+1</f>
        <v>213</v>
      </c>
      <c r="D585" s="127" t="s">
        <v>96</v>
      </c>
      <c r="E585" s="139"/>
      <c r="F585" s="129" t="s">
        <v>213</v>
      </c>
      <c r="G585" s="130" t="s">
        <v>118</v>
      </c>
      <c r="H585" s="132">
        <v>1</v>
      </c>
      <c r="I585" s="132"/>
      <c r="J585" s="132">
        <f>+H585*I585</f>
        <v>0</v>
      </c>
      <c r="K585" s="144"/>
      <c r="L585" s="145"/>
      <c r="M585" s="146"/>
      <c r="N585" s="147"/>
      <c r="O585" s="136"/>
      <c r="P585" s="136"/>
      <c r="Q585" s="136"/>
      <c r="R585" s="136"/>
      <c r="S585" s="136"/>
      <c r="T585" s="137"/>
      <c r="U585" s="165"/>
      <c r="V585" s="165"/>
      <c r="W585" s="165"/>
      <c r="X585" s="165"/>
      <c r="Y585" s="183"/>
    </row>
    <row r="586" spans="1:25" s="2" customFormat="1" ht="30" customHeight="1" x14ac:dyDescent="0.2">
      <c r="A586" s="165"/>
      <c r="B586" s="126"/>
      <c r="C586" s="127"/>
      <c r="D586" s="127"/>
      <c r="E586" s="139"/>
      <c r="F586" s="129" t="s">
        <v>214</v>
      </c>
      <c r="G586" s="130"/>
      <c r="H586" s="132"/>
      <c r="I586" s="132"/>
      <c r="J586" s="132"/>
      <c r="K586" s="144"/>
      <c r="L586" s="145"/>
      <c r="M586" s="146"/>
      <c r="N586" s="147"/>
      <c r="O586" s="136"/>
      <c r="P586" s="136"/>
      <c r="Q586" s="136"/>
      <c r="R586" s="136"/>
      <c r="S586" s="136"/>
      <c r="T586" s="137"/>
      <c r="U586" s="165"/>
      <c r="V586" s="165"/>
      <c r="W586" s="165"/>
      <c r="X586" s="165"/>
      <c r="Y586" s="183"/>
    </row>
    <row r="587" spans="1:25" s="2" customFormat="1" ht="16.5" customHeight="1" x14ac:dyDescent="0.2">
      <c r="A587" s="165"/>
      <c r="B587" s="126"/>
      <c r="C587" s="127"/>
      <c r="D587" s="127"/>
      <c r="E587" s="139"/>
      <c r="F587" s="129" t="s">
        <v>215</v>
      </c>
      <c r="G587" s="130"/>
      <c r="H587" s="132"/>
      <c r="I587" s="132"/>
      <c r="J587" s="132"/>
      <c r="K587" s="144"/>
      <c r="L587" s="145"/>
      <c r="M587" s="146"/>
      <c r="N587" s="147"/>
      <c r="O587" s="136"/>
      <c r="P587" s="136"/>
      <c r="Q587" s="136"/>
      <c r="R587" s="136"/>
      <c r="S587" s="136"/>
      <c r="T587" s="137"/>
      <c r="U587" s="165"/>
      <c r="V587" s="165"/>
      <c r="W587" s="165"/>
      <c r="X587" s="165"/>
      <c r="Y587" s="183"/>
    </row>
    <row r="588" spans="1:25" s="2" customFormat="1" ht="16.5" customHeight="1" x14ac:dyDescent="0.2">
      <c r="A588" s="165"/>
      <c r="B588" s="126"/>
      <c r="C588" s="127"/>
      <c r="D588" s="127"/>
      <c r="E588" s="139"/>
      <c r="F588" s="129" t="s">
        <v>216</v>
      </c>
      <c r="G588" s="130"/>
      <c r="H588" s="132"/>
      <c r="I588" s="132"/>
      <c r="J588" s="132"/>
      <c r="K588" s="144"/>
      <c r="L588" s="145"/>
      <c r="M588" s="146"/>
      <c r="N588" s="147"/>
      <c r="O588" s="136"/>
      <c r="P588" s="136"/>
      <c r="Q588" s="136"/>
      <c r="R588" s="136"/>
      <c r="S588" s="136"/>
      <c r="T588" s="137"/>
      <c r="U588" s="165"/>
      <c r="V588" s="165"/>
      <c r="W588" s="165"/>
      <c r="X588" s="165"/>
      <c r="Y588" s="183"/>
    </row>
    <row r="589" spans="1:25" s="2" customFormat="1" ht="16.5" customHeight="1" x14ac:dyDescent="0.2">
      <c r="A589" s="165"/>
      <c r="B589" s="126"/>
      <c r="C589" s="127"/>
      <c r="D589" s="127"/>
      <c r="E589" s="139"/>
      <c r="F589" s="129" t="s">
        <v>217</v>
      </c>
      <c r="G589" s="130"/>
      <c r="H589" s="132"/>
      <c r="I589" s="132"/>
      <c r="J589" s="132"/>
      <c r="K589" s="168"/>
      <c r="L589" s="145"/>
      <c r="M589" s="146"/>
      <c r="N589" s="147"/>
      <c r="O589" s="136"/>
      <c r="P589" s="136"/>
      <c r="Q589" s="136"/>
      <c r="R589" s="136"/>
      <c r="S589" s="136"/>
      <c r="T589" s="137"/>
      <c r="U589" s="165"/>
      <c r="V589" s="165"/>
      <c r="W589" s="165"/>
      <c r="X589" s="165"/>
      <c r="Y589" s="183"/>
    </row>
    <row r="590" spans="1:25" s="2" customFormat="1" ht="16.5" customHeight="1" x14ac:dyDescent="0.2">
      <c r="A590" s="165"/>
      <c r="B590" s="126"/>
      <c r="C590" s="127"/>
      <c r="D590" s="127"/>
      <c r="E590" s="139"/>
      <c r="F590" s="129" t="s">
        <v>218</v>
      </c>
      <c r="G590" s="130"/>
      <c r="H590" s="132"/>
      <c r="I590" s="132"/>
      <c r="J590" s="132"/>
      <c r="K590" s="168"/>
      <c r="L590" s="145"/>
      <c r="M590" s="146"/>
      <c r="N590" s="147"/>
      <c r="O590" s="136"/>
      <c r="P590" s="136"/>
      <c r="Q590" s="136"/>
      <c r="R590" s="136"/>
      <c r="S590" s="136"/>
      <c r="T590" s="137"/>
      <c r="U590" s="165"/>
      <c r="V590" s="165"/>
      <c r="W590" s="165"/>
      <c r="X590" s="165"/>
      <c r="Y590" s="183"/>
    </row>
    <row r="591" spans="1:25" s="2" customFormat="1" ht="46.5" customHeight="1" x14ac:dyDescent="0.2">
      <c r="A591" s="165"/>
      <c r="B591" s="126"/>
      <c r="C591" s="127"/>
      <c r="D591" s="127"/>
      <c r="E591" s="139"/>
      <c r="F591" s="129" t="s">
        <v>219</v>
      </c>
      <c r="G591" s="130"/>
      <c r="H591" s="132"/>
      <c r="I591" s="132"/>
      <c r="J591" s="132"/>
      <c r="K591" s="168"/>
      <c r="L591" s="145"/>
      <c r="M591" s="146"/>
      <c r="N591" s="147"/>
      <c r="O591" s="136"/>
      <c r="P591" s="136"/>
      <c r="Q591" s="136"/>
      <c r="R591" s="136"/>
      <c r="S591" s="136"/>
      <c r="T591" s="137"/>
      <c r="U591" s="165"/>
      <c r="V591" s="165"/>
      <c r="W591" s="165"/>
      <c r="X591" s="165"/>
      <c r="Y591" s="183"/>
    </row>
    <row r="592" spans="1:25" s="2" customFormat="1" ht="36" customHeight="1" x14ac:dyDescent="0.2">
      <c r="A592" s="165"/>
      <c r="B592" s="126"/>
      <c r="C592" s="127"/>
      <c r="D592" s="127"/>
      <c r="E592" s="139"/>
      <c r="F592" s="129" t="s">
        <v>220</v>
      </c>
      <c r="G592" s="130"/>
      <c r="H592" s="132"/>
      <c r="I592" s="132"/>
      <c r="J592" s="132"/>
      <c r="K592" s="168"/>
      <c r="L592" s="145"/>
      <c r="M592" s="146"/>
      <c r="N592" s="147"/>
      <c r="O592" s="136"/>
      <c r="P592" s="136"/>
      <c r="Q592" s="136"/>
      <c r="R592" s="136"/>
      <c r="S592" s="136"/>
      <c r="T592" s="137"/>
      <c r="U592" s="165"/>
      <c r="V592" s="165"/>
      <c r="W592" s="165"/>
      <c r="X592" s="165"/>
      <c r="Y592" s="183"/>
    </row>
    <row r="593" spans="1:27" s="2" customFormat="1" ht="16.5" customHeight="1" x14ac:dyDescent="0.2">
      <c r="A593" s="165"/>
      <c r="B593" s="126"/>
      <c r="C593" s="127"/>
      <c r="D593" s="127"/>
      <c r="E593" s="139"/>
      <c r="F593" s="129" t="s">
        <v>312</v>
      </c>
      <c r="G593" s="130"/>
      <c r="H593" s="132"/>
      <c r="I593" s="132"/>
      <c r="J593" s="132"/>
      <c r="K593" s="168"/>
      <c r="L593" s="145"/>
      <c r="M593" s="146"/>
      <c r="N593" s="147"/>
      <c r="O593" s="136"/>
      <c r="P593" s="136"/>
      <c r="Q593" s="136"/>
      <c r="R593" s="136"/>
      <c r="S593" s="136"/>
      <c r="T593" s="137"/>
      <c r="U593" s="165"/>
      <c r="V593" s="165"/>
      <c r="W593" s="165"/>
      <c r="X593" s="165"/>
      <c r="Y593" s="183"/>
      <c r="Z593" s="174"/>
      <c r="AA593" s="174"/>
    </row>
    <row r="594" spans="1:27" s="2" customFormat="1" ht="16.5" customHeight="1" x14ac:dyDescent="0.2">
      <c r="A594" s="165"/>
      <c r="B594" s="126"/>
      <c r="C594" s="127"/>
      <c r="D594" s="127"/>
      <c r="E594" s="139"/>
      <c r="F594" s="129" t="s">
        <v>221</v>
      </c>
      <c r="G594" s="130"/>
      <c r="H594" s="132"/>
      <c r="I594" s="132"/>
      <c r="J594" s="132"/>
      <c r="K594" s="168"/>
      <c r="L594" s="145"/>
      <c r="M594" s="146"/>
      <c r="N594" s="147"/>
      <c r="O594" s="136"/>
      <c r="P594" s="136"/>
      <c r="Q594" s="136"/>
      <c r="R594" s="136"/>
      <c r="S594" s="136"/>
      <c r="T594" s="137"/>
      <c r="U594" s="165"/>
      <c r="V594" s="165"/>
      <c r="W594" s="165"/>
      <c r="X594" s="165"/>
      <c r="Y594" s="183"/>
      <c r="Z594" s="174"/>
      <c r="AA594" s="174"/>
    </row>
    <row r="595" spans="1:27" s="2" customFormat="1" ht="16.5" customHeight="1" x14ac:dyDescent="0.2">
      <c r="A595" s="165"/>
      <c r="B595" s="126"/>
      <c r="C595" s="127"/>
      <c r="D595" s="127"/>
      <c r="E595" s="139"/>
      <c r="F595" s="129" t="s">
        <v>222</v>
      </c>
      <c r="G595" s="130"/>
      <c r="H595" s="132"/>
      <c r="I595" s="132"/>
      <c r="J595" s="132"/>
      <c r="K595" s="168"/>
      <c r="L595" s="145"/>
      <c r="M595" s="146"/>
      <c r="N595" s="147"/>
      <c r="O595" s="136"/>
      <c r="P595" s="136"/>
      <c r="Q595" s="136"/>
      <c r="R595" s="136"/>
      <c r="S595" s="136"/>
      <c r="T595" s="137"/>
      <c r="U595" s="165"/>
      <c r="V595" s="165"/>
      <c r="W595" s="165"/>
      <c r="X595" s="165"/>
      <c r="Y595" s="183"/>
      <c r="Z595" s="175"/>
      <c r="AA595" s="175"/>
    </row>
    <row r="596" spans="1:27" s="2" customFormat="1" ht="16.5" customHeight="1" x14ac:dyDescent="0.2">
      <c r="A596" s="165"/>
      <c r="B596" s="126"/>
      <c r="C596" s="127"/>
      <c r="D596" s="127"/>
      <c r="E596" s="139"/>
      <c r="F596" s="129" t="s">
        <v>223</v>
      </c>
      <c r="G596" s="130"/>
      <c r="H596" s="132"/>
      <c r="I596" s="132"/>
      <c r="J596" s="132"/>
      <c r="K596" s="168"/>
      <c r="L596" s="145"/>
      <c r="M596" s="146"/>
      <c r="N596" s="147"/>
      <c r="O596" s="136"/>
      <c r="P596" s="136"/>
      <c r="Q596" s="136"/>
      <c r="R596" s="136"/>
      <c r="S596" s="136"/>
      <c r="T596" s="137"/>
      <c r="U596" s="165"/>
      <c r="V596" s="165"/>
      <c r="W596" s="165"/>
      <c r="X596" s="165"/>
      <c r="Y596" s="183"/>
      <c r="Z596" s="175"/>
      <c r="AA596" s="176"/>
    </row>
    <row r="597" spans="1:27" s="2" customFormat="1" ht="16.5" customHeight="1" x14ac:dyDescent="0.2">
      <c r="A597" s="165"/>
      <c r="B597" s="126"/>
      <c r="C597" s="127"/>
      <c r="D597" s="127"/>
      <c r="E597" s="139"/>
      <c r="F597" s="129" t="s">
        <v>224</v>
      </c>
      <c r="G597" s="130"/>
      <c r="H597" s="132"/>
      <c r="I597" s="132"/>
      <c r="J597" s="132"/>
      <c r="K597" s="168"/>
      <c r="L597" s="145"/>
      <c r="M597" s="146"/>
      <c r="N597" s="147"/>
      <c r="O597" s="136"/>
      <c r="P597" s="136"/>
      <c r="Q597" s="136"/>
      <c r="R597" s="136"/>
      <c r="S597" s="136"/>
      <c r="T597" s="137"/>
      <c r="U597" s="165"/>
      <c r="V597" s="165"/>
      <c r="W597" s="165"/>
      <c r="X597" s="165"/>
      <c r="Y597" s="183"/>
      <c r="Z597" s="177"/>
      <c r="AA597" s="177"/>
    </row>
    <row r="598" spans="1:27" s="2" customFormat="1" ht="30.75" customHeight="1" x14ac:dyDescent="0.2">
      <c r="A598" s="165"/>
      <c r="B598" s="126"/>
      <c r="C598" s="127"/>
      <c r="D598" s="127"/>
      <c r="E598" s="139"/>
      <c r="F598" s="129" t="s">
        <v>228</v>
      </c>
      <c r="G598" s="130"/>
      <c r="H598" s="132"/>
      <c r="I598" s="132"/>
      <c r="J598" s="132"/>
      <c r="K598" s="168"/>
      <c r="L598" s="145"/>
      <c r="M598" s="146"/>
      <c r="N598" s="147"/>
      <c r="O598" s="136"/>
      <c r="P598" s="136"/>
      <c r="Q598" s="136"/>
      <c r="R598" s="136"/>
      <c r="S598" s="136"/>
      <c r="T598" s="137"/>
      <c r="U598" s="165"/>
      <c r="V598" s="165"/>
      <c r="W598" s="165"/>
      <c r="X598" s="165"/>
      <c r="Y598" s="183"/>
      <c r="Z598" s="175"/>
      <c r="AA598" s="175"/>
    </row>
    <row r="599" spans="1:27" s="2" customFormat="1" ht="29.25" customHeight="1" x14ac:dyDescent="0.2">
      <c r="A599" s="165"/>
      <c r="B599" s="126"/>
      <c r="C599" s="127"/>
      <c r="D599" s="127"/>
      <c r="E599" s="139"/>
      <c r="F599" s="129" t="s">
        <v>225</v>
      </c>
      <c r="G599" s="130"/>
      <c r="H599" s="132"/>
      <c r="I599" s="132"/>
      <c r="J599" s="132"/>
      <c r="K599" s="168"/>
      <c r="L599" s="145"/>
      <c r="M599" s="146"/>
      <c r="N599" s="147"/>
      <c r="O599" s="136"/>
      <c r="P599" s="136"/>
      <c r="Q599" s="136"/>
      <c r="R599" s="136"/>
      <c r="S599" s="136"/>
      <c r="T599" s="137"/>
      <c r="U599" s="165"/>
      <c r="V599" s="165"/>
      <c r="W599" s="165"/>
      <c r="X599" s="165"/>
      <c r="Y599" s="183"/>
      <c r="Z599" s="176"/>
      <c r="AA599" s="178"/>
    </row>
    <row r="600" spans="1:27" s="2" customFormat="1" ht="16.5" customHeight="1" x14ac:dyDescent="0.2">
      <c r="A600" s="165"/>
      <c r="B600" s="126"/>
      <c r="C600" s="138">
        <f>+C585+1</f>
        <v>214</v>
      </c>
      <c r="D600" s="138" t="s">
        <v>98</v>
      </c>
      <c r="E600" s="139"/>
      <c r="F600" s="140" t="s">
        <v>226</v>
      </c>
      <c r="G600" s="141" t="s">
        <v>97</v>
      </c>
      <c r="H600" s="142">
        <v>6</v>
      </c>
      <c r="I600" s="143"/>
      <c r="J600" s="143">
        <f t="shared" ref="J600" si="86">ROUND(I600*H600,1)</f>
        <v>0</v>
      </c>
      <c r="K600" s="168"/>
      <c r="L600" s="145"/>
      <c r="M600" s="146"/>
      <c r="N600" s="147"/>
      <c r="O600" s="136"/>
      <c r="P600" s="136"/>
      <c r="Q600" s="136"/>
      <c r="R600" s="136"/>
      <c r="S600" s="136"/>
      <c r="T600" s="137"/>
      <c r="U600" s="165"/>
      <c r="V600" s="165"/>
      <c r="W600" s="165"/>
      <c r="X600" s="165"/>
      <c r="Y600" s="183"/>
      <c r="Z600" s="177"/>
      <c r="AA600" s="177"/>
    </row>
    <row r="601" spans="1:27" s="2" customFormat="1" ht="16.5" customHeight="1" x14ac:dyDescent="0.2">
      <c r="A601" s="165"/>
      <c r="B601" s="126"/>
      <c r="C601" s="127">
        <f t="shared" ref="C601:C623" si="87">+C600+1</f>
        <v>215</v>
      </c>
      <c r="D601" s="127" t="s">
        <v>96</v>
      </c>
      <c r="E601" s="139"/>
      <c r="F601" s="129" t="s">
        <v>229</v>
      </c>
      <c r="G601" s="130" t="s">
        <v>118</v>
      </c>
      <c r="H601" s="171">
        <v>2</v>
      </c>
      <c r="I601" s="132"/>
      <c r="J601" s="132">
        <f>+H601*I601</f>
        <v>0</v>
      </c>
      <c r="K601" s="168"/>
      <c r="L601" s="145"/>
      <c r="M601" s="146"/>
      <c r="N601" s="147"/>
      <c r="O601" s="136"/>
      <c r="P601" s="136"/>
      <c r="Q601" s="136"/>
      <c r="R601" s="136"/>
      <c r="S601" s="136"/>
      <c r="T601" s="137"/>
      <c r="U601" s="165"/>
      <c r="V601" s="165"/>
      <c r="W601" s="165"/>
      <c r="X601" s="165"/>
      <c r="Y601" s="183"/>
      <c r="Z601" s="177"/>
      <c r="AA601" s="177"/>
    </row>
    <row r="602" spans="1:27" s="2" customFormat="1" ht="16.5" customHeight="1" x14ac:dyDescent="0.2">
      <c r="A602" s="165"/>
      <c r="B602" s="126"/>
      <c r="C602" s="138">
        <f t="shared" si="87"/>
        <v>216</v>
      </c>
      <c r="D602" s="138" t="s">
        <v>98</v>
      </c>
      <c r="E602" s="139"/>
      <c r="F602" s="140" t="s">
        <v>210</v>
      </c>
      <c r="G602" s="141" t="s">
        <v>118</v>
      </c>
      <c r="H602" s="142">
        <f>+H601</f>
        <v>2</v>
      </c>
      <c r="I602" s="143"/>
      <c r="J602" s="143">
        <f t="shared" ref="J602" si="88">ROUND(I602*H602,1)</f>
        <v>0</v>
      </c>
      <c r="K602" s="168"/>
      <c r="L602" s="145"/>
      <c r="M602" s="146"/>
      <c r="N602" s="147"/>
      <c r="O602" s="136"/>
      <c r="P602" s="136"/>
      <c r="Q602" s="136"/>
      <c r="R602" s="136"/>
      <c r="S602" s="136"/>
      <c r="T602" s="137"/>
      <c r="U602" s="165"/>
      <c r="V602" s="165"/>
      <c r="W602" s="165"/>
      <c r="X602" s="165"/>
      <c r="Y602" s="183"/>
      <c r="Z602" s="177"/>
      <c r="AA602" s="177"/>
    </row>
    <row r="603" spans="1:27" s="2" customFormat="1" ht="16.5" customHeight="1" x14ac:dyDescent="0.2">
      <c r="A603" s="165"/>
      <c r="B603" s="126"/>
      <c r="C603" s="127">
        <f t="shared" si="87"/>
        <v>217</v>
      </c>
      <c r="D603" s="127" t="s">
        <v>96</v>
      </c>
      <c r="E603" s="139"/>
      <c r="F603" s="129" t="s">
        <v>208</v>
      </c>
      <c r="G603" s="130" t="s">
        <v>118</v>
      </c>
      <c r="H603" s="132">
        <v>3</v>
      </c>
      <c r="I603" s="132"/>
      <c r="J603" s="132">
        <f>+H603*I603</f>
        <v>0</v>
      </c>
      <c r="K603" s="168"/>
      <c r="L603" s="145"/>
      <c r="M603" s="146"/>
      <c r="N603" s="147"/>
      <c r="O603" s="136"/>
      <c r="P603" s="136"/>
      <c r="Q603" s="136"/>
      <c r="R603" s="136"/>
      <c r="S603" s="136"/>
      <c r="T603" s="137"/>
      <c r="U603" s="165"/>
      <c r="V603" s="165"/>
      <c r="W603" s="165"/>
      <c r="X603" s="165"/>
      <c r="Y603" s="183"/>
      <c r="Z603" s="177"/>
      <c r="AA603" s="177"/>
    </row>
    <row r="604" spans="1:27" s="2" customFormat="1" ht="16.5" customHeight="1" x14ac:dyDescent="0.2">
      <c r="A604" s="165"/>
      <c r="B604" s="126"/>
      <c r="C604" s="138">
        <f t="shared" si="87"/>
        <v>218</v>
      </c>
      <c r="D604" s="138" t="s">
        <v>98</v>
      </c>
      <c r="E604" s="139"/>
      <c r="F604" s="140" t="s">
        <v>209</v>
      </c>
      <c r="G604" s="141" t="s">
        <v>118</v>
      </c>
      <c r="H604" s="142">
        <f>+H603</f>
        <v>3</v>
      </c>
      <c r="I604" s="143"/>
      <c r="J604" s="143">
        <f t="shared" ref="J604" si="89">ROUND(I604*H604,1)</f>
        <v>0</v>
      </c>
      <c r="K604" s="168"/>
      <c r="L604" s="145"/>
      <c r="M604" s="146"/>
      <c r="N604" s="147"/>
      <c r="O604" s="136"/>
      <c r="P604" s="136"/>
      <c r="Q604" s="136"/>
      <c r="R604" s="136"/>
      <c r="S604" s="136"/>
      <c r="T604" s="137"/>
      <c r="U604" s="165"/>
      <c r="V604" s="165"/>
      <c r="W604" s="165"/>
      <c r="X604" s="165"/>
      <c r="Y604" s="183"/>
      <c r="Z604" s="177"/>
      <c r="AA604" s="177"/>
    </row>
    <row r="605" spans="1:27" s="2" customFormat="1" ht="16.5" customHeight="1" x14ac:dyDescent="0.2">
      <c r="A605" s="165"/>
      <c r="B605" s="126"/>
      <c r="C605" s="127">
        <f t="shared" si="87"/>
        <v>219</v>
      </c>
      <c r="D605" s="127" t="s">
        <v>96</v>
      </c>
      <c r="E605" s="139"/>
      <c r="F605" s="129" t="s">
        <v>211</v>
      </c>
      <c r="G605" s="130" t="s">
        <v>118</v>
      </c>
      <c r="H605" s="132">
        <v>5</v>
      </c>
      <c r="I605" s="132"/>
      <c r="J605" s="132">
        <f>+H605*I605</f>
        <v>0</v>
      </c>
      <c r="K605" s="168"/>
      <c r="L605" s="145"/>
      <c r="M605" s="146"/>
      <c r="N605" s="147"/>
      <c r="O605" s="136"/>
      <c r="P605" s="136"/>
      <c r="Q605" s="136"/>
      <c r="R605" s="136"/>
      <c r="S605" s="136"/>
      <c r="T605" s="137"/>
      <c r="U605" s="165"/>
      <c r="V605" s="165"/>
      <c r="W605" s="165"/>
      <c r="X605" s="165"/>
      <c r="Y605" s="183"/>
      <c r="Z605" s="177"/>
      <c r="AA605" s="177"/>
    </row>
    <row r="606" spans="1:27" s="2" customFormat="1" ht="16.5" customHeight="1" x14ac:dyDescent="0.2">
      <c r="A606" s="165"/>
      <c r="B606" s="126"/>
      <c r="C606" s="138">
        <f t="shared" si="87"/>
        <v>220</v>
      </c>
      <c r="D606" s="138" t="s">
        <v>98</v>
      </c>
      <c r="E606" s="139"/>
      <c r="F606" s="140" t="s">
        <v>212</v>
      </c>
      <c r="G606" s="141" t="s">
        <v>118</v>
      </c>
      <c r="H606" s="142">
        <f>+H605</f>
        <v>5</v>
      </c>
      <c r="I606" s="143"/>
      <c r="J606" s="143">
        <f t="shared" ref="J606" si="90">ROUND(I606*H606,1)</f>
        <v>0</v>
      </c>
      <c r="K606" s="168"/>
      <c r="L606" s="145"/>
      <c r="M606" s="146"/>
      <c r="N606" s="147"/>
      <c r="O606" s="136"/>
      <c r="P606" s="136"/>
      <c r="Q606" s="136"/>
      <c r="R606" s="136"/>
      <c r="S606" s="136"/>
      <c r="T606" s="137"/>
      <c r="U606" s="165"/>
      <c r="V606" s="165"/>
      <c r="W606" s="165"/>
      <c r="X606" s="165"/>
      <c r="Y606" s="183"/>
      <c r="Z606" s="177"/>
      <c r="AA606" s="177"/>
    </row>
    <row r="607" spans="1:27" s="2" customFormat="1" ht="16.5" customHeight="1" x14ac:dyDescent="0.2">
      <c r="A607" s="165"/>
      <c r="B607" s="126"/>
      <c r="C607" s="127">
        <f t="shared" si="87"/>
        <v>221</v>
      </c>
      <c r="D607" s="127" t="s">
        <v>96</v>
      </c>
      <c r="E607" s="139"/>
      <c r="F607" s="129" t="s">
        <v>227</v>
      </c>
      <c r="G607" s="130" t="s">
        <v>118</v>
      </c>
      <c r="H607" s="132">
        <v>2</v>
      </c>
      <c r="I607" s="132"/>
      <c r="J607" s="132">
        <f>+H607*I607</f>
        <v>0</v>
      </c>
      <c r="K607" s="168"/>
      <c r="L607" s="145"/>
      <c r="M607" s="146"/>
      <c r="N607" s="147"/>
      <c r="O607" s="136"/>
      <c r="P607" s="136"/>
      <c r="Q607" s="136"/>
      <c r="R607" s="136"/>
      <c r="S607" s="136"/>
      <c r="T607" s="137"/>
      <c r="U607" s="165"/>
      <c r="V607" s="165"/>
      <c r="W607" s="165"/>
      <c r="X607" s="165"/>
      <c r="Y607" s="183"/>
      <c r="Z607" s="166"/>
      <c r="AA607" s="166"/>
    </row>
    <row r="608" spans="1:27" s="2" customFormat="1" ht="16.5" customHeight="1" x14ac:dyDescent="0.2">
      <c r="A608" s="162"/>
      <c r="B608" s="126"/>
      <c r="C608" s="138">
        <f t="shared" si="87"/>
        <v>222</v>
      </c>
      <c r="D608" s="138" t="s">
        <v>98</v>
      </c>
      <c r="E608" s="139"/>
      <c r="F608" s="140" t="s">
        <v>230</v>
      </c>
      <c r="G608" s="141" t="s">
        <v>118</v>
      </c>
      <c r="H608" s="142">
        <f>+H607</f>
        <v>2</v>
      </c>
      <c r="I608" s="143"/>
      <c r="J608" s="143">
        <f t="shared" ref="J608" si="91">ROUND(I608*H608,1)</f>
        <v>0</v>
      </c>
      <c r="K608" s="168"/>
      <c r="L608" s="145"/>
      <c r="M608" s="146"/>
      <c r="N608" s="147"/>
      <c r="O608" s="136"/>
      <c r="P608" s="136"/>
      <c r="Q608" s="136"/>
      <c r="R608" s="136"/>
      <c r="S608" s="136"/>
      <c r="T608" s="137"/>
      <c r="U608" s="162"/>
      <c r="V608" s="162"/>
      <c r="W608" s="162"/>
      <c r="X608" s="162"/>
      <c r="Y608" s="183"/>
      <c r="Z608" s="166"/>
      <c r="AA608" s="166"/>
    </row>
    <row r="609" spans="1:27" s="2" customFormat="1" ht="16.5" customHeight="1" x14ac:dyDescent="0.2">
      <c r="A609" s="162"/>
      <c r="B609" s="126"/>
      <c r="C609" s="127">
        <f t="shared" si="87"/>
        <v>223</v>
      </c>
      <c r="D609" s="127" t="s">
        <v>96</v>
      </c>
      <c r="E609" s="139"/>
      <c r="F609" s="129" t="s">
        <v>234</v>
      </c>
      <c r="G609" s="130" t="s">
        <v>118</v>
      </c>
      <c r="H609" s="132">
        <v>2</v>
      </c>
      <c r="I609" s="132"/>
      <c r="J609" s="132">
        <f>+H609*I609</f>
        <v>0</v>
      </c>
      <c r="K609" s="168"/>
      <c r="L609" s="145"/>
      <c r="M609" s="146"/>
      <c r="N609" s="147"/>
      <c r="O609" s="136"/>
      <c r="P609" s="136"/>
      <c r="Q609" s="136"/>
      <c r="R609" s="136"/>
      <c r="S609" s="136"/>
      <c r="T609" s="137"/>
      <c r="U609" s="162"/>
      <c r="V609" s="162"/>
      <c r="W609" s="162"/>
      <c r="X609" s="162"/>
      <c r="Y609" s="183"/>
      <c r="Z609" s="166"/>
      <c r="AA609" s="166"/>
    </row>
    <row r="610" spans="1:27" s="2" customFormat="1" ht="16.5" customHeight="1" x14ac:dyDescent="0.2">
      <c r="A610" s="162"/>
      <c r="B610" s="126"/>
      <c r="C610" s="127">
        <f t="shared" si="87"/>
        <v>224</v>
      </c>
      <c r="D610" s="127" t="s">
        <v>96</v>
      </c>
      <c r="E610" s="139"/>
      <c r="F610" s="129" t="s">
        <v>236</v>
      </c>
      <c r="G610" s="130" t="s">
        <v>118</v>
      </c>
      <c r="H610" s="132">
        <f>+H609</f>
        <v>2</v>
      </c>
      <c r="I610" s="132"/>
      <c r="J610" s="132">
        <f>+H610*I610</f>
        <v>0</v>
      </c>
      <c r="K610" s="168"/>
      <c r="L610" s="145"/>
      <c r="M610" s="146"/>
      <c r="N610" s="147"/>
      <c r="O610" s="136"/>
      <c r="P610" s="136"/>
      <c r="Q610" s="136"/>
      <c r="R610" s="136"/>
      <c r="S610" s="136"/>
      <c r="T610" s="137"/>
      <c r="U610" s="162"/>
      <c r="V610" s="162"/>
      <c r="W610" s="162"/>
      <c r="X610" s="162"/>
      <c r="Y610" s="183"/>
    </row>
    <row r="611" spans="1:27" s="2" customFormat="1" ht="16.5" customHeight="1" x14ac:dyDescent="0.2">
      <c r="A611" s="162"/>
      <c r="B611" s="126"/>
      <c r="C611" s="138">
        <f t="shared" si="87"/>
        <v>225</v>
      </c>
      <c r="D611" s="138" t="s">
        <v>98</v>
      </c>
      <c r="E611" s="139"/>
      <c r="F611" s="140" t="s">
        <v>235</v>
      </c>
      <c r="G611" s="141" t="s">
        <v>118</v>
      </c>
      <c r="H611" s="142">
        <f>+H609</f>
        <v>2</v>
      </c>
      <c r="I611" s="143"/>
      <c r="J611" s="143">
        <f t="shared" ref="J611" si="92">ROUND(I611*H611,1)</f>
        <v>0</v>
      </c>
      <c r="K611" s="168"/>
      <c r="L611" s="145"/>
      <c r="M611" s="146"/>
      <c r="N611" s="147"/>
      <c r="O611" s="136"/>
      <c r="P611" s="136"/>
      <c r="Q611" s="136"/>
      <c r="R611" s="136"/>
      <c r="S611" s="136"/>
      <c r="T611" s="137"/>
      <c r="U611" s="162"/>
      <c r="V611" s="162"/>
      <c r="W611" s="162"/>
      <c r="X611" s="162"/>
      <c r="Y611" s="183"/>
    </row>
    <row r="612" spans="1:27" s="2" customFormat="1" ht="16.5" customHeight="1" x14ac:dyDescent="0.2">
      <c r="A612" s="162"/>
      <c r="B612" s="126"/>
      <c r="C612" s="127">
        <f t="shared" si="87"/>
        <v>226</v>
      </c>
      <c r="D612" s="127" t="s">
        <v>96</v>
      </c>
      <c r="E612" s="139"/>
      <c r="F612" s="129" t="s">
        <v>240</v>
      </c>
      <c r="G612" s="130" t="s">
        <v>118</v>
      </c>
      <c r="H612" s="132">
        <v>5</v>
      </c>
      <c r="I612" s="132"/>
      <c r="J612" s="143">
        <f t="shared" ref="J612" si="93">ROUND(I612*H612,1)</f>
        <v>0</v>
      </c>
      <c r="K612" s="168"/>
      <c r="L612" s="145"/>
      <c r="M612" s="146"/>
      <c r="N612" s="147"/>
      <c r="O612" s="136"/>
      <c r="P612" s="136"/>
      <c r="Q612" s="136"/>
      <c r="R612" s="136"/>
      <c r="S612" s="136"/>
      <c r="T612" s="137"/>
      <c r="U612" s="162"/>
      <c r="V612" s="162"/>
      <c r="W612" s="162"/>
      <c r="X612" s="162"/>
      <c r="Y612" s="183"/>
    </row>
    <row r="613" spans="1:27" s="2" customFormat="1" ht="16.5" customHeight="1" x14ac:dyDescent="0.2">
      <c r="A613" s="162"/>
      <c r="B613" s="126"/>
      <c r="C613" s="127">
        <f t="shared" si="87"/>
        <v>227</v>
      </c>
      <c r="D613" s="127" t="s">
        <v>96</v>
      </c>
      <c r="E613" s="139"/>
      <c r="F613" s="129" t="s">
        <v>265</v>
      </c>
      <c r="G613" s="130" t="s">
        <v>118</v>
      </c>
      <c r="H613" s="132">
        <f>+H612</f>
        <v>5</v>
      </c>
      <c r="I613" s="132"/>
      <c r="J613" s="132">
        <f>+H613*I613</f>
        <v>0</v>
      </c>
      <c r="K613" s="168"/>
      <c r="L613" s="145"/>
      <c r="M613" s="146"/>
      <c r="N613" s="147"/>
      <c r="O613" s="136"/>
      <c r="P613" s="136"/>
      <c r="Q613" s="136"/>
      <c r="R613" s="136"/>
      <c r="S613" s="136"/>
      <c r="T613" s="137"/>
      <c r="U613" s="162"/>
      <c r="V613" s="162"/>
      <c r="W613" s="162"/>
      <c r="X613" s="162"/>
      <c r="Y613" s="183"/>
    </row>
    <row r="614" spans="1:27" s="2" customFormat="1" ht="16.5" customHeight="1" x14ac:dyDescent="0.2">
      <c r="A614" s="162"/>
      <c r="B614" s="126"/>
      <c r="C614" s="127">
        <f t="shared" si="87"/>
        <v>228</v>
      </c>
      <c r="D614" s="127" t="s">
        <v>96</v>
      </c>
      <c r="E614" s="139"/>
      <c r="F614" s="129" t="s">
        <v>236</v>
      </c>
      <c r="G614" s="130" t="s">
        <v>118</v>
      </c>
      <c r="H614" s="132">
        <f>+H613</f>
        <v>5</v>
      </c>
      <c r="I614" s="132"/>
      <c r="J614" s="132">
        <f>+H614*I614</f>
        <v>0</v>
      </c>
      <c r="K614" s="168"/>
      <c r="L614" s="145"/>
      <c r="M614" s="146"/>
      <c r="N614" s="147"/>
      <c r="O614" s="136"/>
      <c r="P614" s="136"/>
      <c r="Q614" s="136"/>
      <c r="R614" s="136"/>
      <c r="S614" s="136"/>
      <c r="T614" s="137"/>
      <c r="U614" s="162"/>
      <c r="V614" s="162"/>
      <c r="W614" s="162"/>
      <c r="X614" s="162"/>
      <c r="Y614" s="183"/>
    </row>
    <row r="615" spans="1:27" s="2" customFormat="1" ht="16.5" customHeight="1" x14ac:dyDescent="0.2">
      <c r="A615" s="162"/>
      <c r="B615" s="126"/>
      <c r="C615" s="138">
        <f t="shared" si="87"/>
        <v>229</v>
      </c>
      <c r="D615" s="138" t="s">
        <v>98</v>
      </c>
      <c r="E615" s="139"/>
      <c r="F615" s="140" t="s">
        <v>247</v>
      </c>
      <c r="G615" s="141" t="s">
        <v>118</v>
      </c>
      <c r="H615" s="142">
        <f>+H612</f>
        <v>5</v>
      </c>
      <c r="I615" s="143"/>
      <c r="J615" s="143">
        <f t="shared" ref="J615:J616" si="94">ROUND(I615*H615,1)</f>
        <v>0</v>
      </c>
      <c r="K615" s="168"/>
      <c r="L615" s="145"/>
      <c r="M615" s="146"/>
      <c r="N615" s="147"/>
      <c r="O615" s="136"/>
      <c r="P615" s="136"/>
      <c r="Q615" s="136"/>
      <c r="R615" s="136"/>
      <c r="S615" s="136"/>
      <c r="T615" s="137"/>
      <c r="U615" s="162"/>
      <c r="V615" s="162"/>
      <c r="W615" s="162"/>
      <c r="X615" s="162"/>
      <c r="Y615" s="183"/>
    </row>
    <row r="616" spans="1:27" s="2" customFormat="1" ht="16.5" customHeight="1" x14ac:dyDescent="0.2">
      <c r="A616" s="162"/>
      <c r="B616" s="126"/>
      <c r="C616" s="138">
        <f t="shared" si="87"/>
        <v>230</v>
      </c>
      <c r="D616" s="138" t="s">
        <v>98</v>
      </c>
      <c r="E616" s="139"/>
      <c r="F616" s="140" t="s">
        <v>248</v>
      </c>
      <c r="G616" s="141" t="s">
        <v>118</v>
      </c>
      <c r="H616" s="142">
        <f>+H615</f>
        <v>5</v>
      </c>
      <c r="I616" s="143"/>
      <c r="J616" s="143">
        <f t="shared" si="94"/>
        <v>0</v>
      </c>
      <c r="K616" s="168"/>
      <c r="L616" s="145"/>
      <c r="M616" s="146"/>
      <c r="N616" s="147"/>
      <c r="O616" s="136"/>
      <c r="P616" s="136"/>
      <c r="Q616" s="136"/>
      <c r="R616" s="136"/>
      <c r="S616" s="136"/>
      <c r="T616" s="137"/>
      <c r="U616" s="162"/>
      <c r="V616" s="162"/>
      <c r="W616" s="162"/>
      <c r="X616" s="162"/>
      <c r="Y616" s="183"/>
    </row>
    <row r="617" spans="1:27" s="2" customFormat="1" ht="16.5" customHeight="1" x14ac:dyDescent="0.2">
      <c r="A617" s="162"/>
      <c r="B617" s="126"/>
      <c r="C617" s="127">
        <f t="shared" si="87"/>
        <v>231</v>
      </c>
      <c r="D617" s="127" t="s">
        <v>96</v>
      </c>
      <c r="E617" s="139"/>
      <c r="F617" s="129" t="s">
        <v>232</v>
      </c>
      <c r="G617" s="130" t="s">
        <v>118</v>
      </c>
      <c r="H617" s="132">
        <v>2</v>
      </c>
      <c r="I617" s="132"/>
      <c r="J617" s="132">
        <f>+H617*I617</f>
        <v>0</v>
      </c>
      <c r="K617" s="168"/>
      <c r="L617" s="145"/>
      <c r="M617" s="146"/>
      <c r="N617" s="147"/>
      <c r="O617" s="136"/>
      <c r="P617" s="136"/>
      <c r="Q617" s="136"/>
      <c r="R617" s="136"/>
      <c r="S617" s="136"/>
      <c r="T617" s="137"/>
      <c r="U617" s="162"/>
      <c r="V617" s="162"/>
      <c r="W617" s="162"/>
      <c r="X617" s="162"/>
      <c r="Y617" s="183"/>
    </row>
    <row r="618" spans="1:27" s="2" customFormat="1" ht="16.5" customHeight="1" x14ac:dyDescent="0.2">
      <c r="A618" s="162"/>
      <c r="B618" s="126"/>
      <c r="C618" s="138">
        <f t="shared" si="87"/>
        <v>232</v>
      </c>
      <c r="D618" s="138" t="s">
        <v>98</v>
      </c>
      <c r="E618" s="139"/>
      <c r="F618" s="140" t="s">
        <v>264</v>
      </c>
      <c r="G618" s="141" t="s">
        <v>118</v>
      </c>
      <c r="H618" s="142">
        <f>+H617</f>
        <v>2</v>
      </c>
      <c r="I618" s="143"/>
      <c r="J618" s="143">
        <f t="shared" ref="J618" si="95">ROUND(I618*H618,1)</f>
        <v>0</v>
      </c>
      <c r="K618" s="168"/>
      <c r="L618" s="145"/>
      <c r="M618" s="146"/>
      <c r="N618" s="147"/>
      <c r="O618" s="136"/>
      <c r="P618" s="136"/>
      <c r="Q618" s="136"/>
      <c r="R618" s="136"/>
      <c r="S618" s="136"/>
      <c r="T618" s="137"/>
      <c r="U618" s="162"/>
      <c r="V618" s="162"/>
      <c r="W618" s="162"/>
      <c r="X618" s="162"/>
      <c r="Y618" s="183"/>
    </row>
    <row r="619" spans="1:27" s="2" customFormat="1" ht="16.5" customHeight="1" x14ac:dyDescent="0.2">
      <c r="A619" s="162"/>
      <c r="B619" s="126"/>
      <c r="C619" s="127">
        <f t="shared" si="87"/>
        <v>233</v>
      </c>
      <c r="D619" s="127" t="s">
        <v>96</v>
      </c>
      <c r="E619" s="139"/>
      <c r="F619" s="129" t="s">
        <v>233</v>
      </c>
      <c r="G619" s="130" t="s">
        <v>118</v>
      </c>
      <c r="H619" s="132">
        <v>3</v>
      </c>
      <c r="I619" s="132"/>
      <c r="J619" s="132">
        <f>+H619*I619</f>
        <v>0</v>
      </c>
      <c r="K619" s="168"/>
      <c r="L619" s="145"/>
      <c r="M619" s="146"/>
      <c r="N619" s="147"/>
      <c r="O619" s="136"/>
      <c r="P619" s="136"/>
      <c r="Q619" s="136"/>
      <c r="R619" s="136"/>
      <c r="S619" s="136"/>
      <c r="T619" s="137"/>
      <c r="U619" s="162"/>
      <c r="V619" s="162"/>
      <c r="W619" s="162"/>
      <c r="X619" s="162"/>
      <c r="Y619" s="183"/>
    </row>
    <row r="620" spans="1:27" s="2" customFormat="1" ht="16.5" customHeight="1" x14ac:dyDescent="0.2">
      <c r="A620" s="162"/>
      <c r="B620" s="126"/>
      <c r="C620" s="138">
        <f t="shared" si="87"/>
        <v>234</v>
      </c>
      <c r="D620" s="138" t="s">
        <v>98</v>
      </c>
      <c r="E620" s="139"/>
      <c r="F620" s="140" t="s">
        <v>264</v>
      </c>
      <c r="G620" s="141" t="s">
        <v>118</v>
      </c>
      <c r="H620" s="142">
        <f>+H619</f>
        <v>3</v>
      </c>
      <c r="I620" s="143"/>
      <c r="J620" s="143">
        <f t="shared" ref="J620" si="96">ROUND(I620*H620,1)</f>
        <v>0</v>
      </c>
      <c r="K620" s="168"/>
      <c r="L620" s="145"/>
      <c r="M620" s="146"/>
      <c r="N620" s="147"/>
      <c r="O620" s="136"/>
      <c r="P620" s="136"/>
      <c r="Q620" s="136"/>
      <c r="R620" s="136"/>
      <c r="S620" s="136"/>
      <c r="T620" s="137"/>
      <c r="U620" s="162"/>
      <c r="V620" s="162"/>
      <c r="W620" s="162"/>
      <c r="X620" s="162"/>
      <c r="Y620" s="183"/>
    </row>
    <row r="621" spans="1:27" s="2" customFormat="1" ht="16.5" customHeight="1" x14ac:dyDescent="0.2">
      <c r="A621" s="162"/>
      <c r="B621" s="126"/>
      <c r="C621" s="127">
        <f t="shared" si="87"/>
        <v>235</v>
      </c>
      <c r="D621" s="127" t="s">
        <v>96</v>
      </c>
      <c r="E621" s="139"/>
      <c r="F621" s="129" t="s">
        <v>266</v>
      </c>
      <c r="G621" s="130" t="s">
        <v>118</v>
      </c>
      <c r="H621" s="132">
        <v>2</v>
      </c>
      <c r="I621" s="132"/>
      <c r="J621" s="132">
        <f>+H621*I621</f>
        <v>0</v>
      </c>
      <c r="K621" s="168"/>
      <c r="L621" s="145"/>
      <c r="M621" s="146"/>
      <c r="N621" s="147"/>
      <c r="O621" s="136"/>
      <c r="P621" s="136"/>
      <c r="Q621" s="136"/>
      <c r="R621" s="136"/>
      <c r="S621" s="136"/>
      <c r="T621" s="137"/>
      <c r="U621" s="162"/>
      <c r="V621" s="162"/>
      <c r="W621" s="162"/>
      <c r="X621" s="162"/>
      <c r="Y621" s="183"/>
    </row>
    <row r="622" spans="1:27" s="2" customFormat="1" ht="16.5" customHeight="1" x14ac:dyDescent="0.2">
      <c r="A622" s="162"/>
      <c r="B622" s="126"/>
      <c r="C622" s="138">
        <f t="shared" si="87"/>
        <v>236</v>
      </c>
      <c r="D622" s="138" t="s">
        <v>98</v>
      </c>
      <c r="E622" s="139"/>
      <c r="F622" s="140" t="s">
        <v>209</v>
      </c>
      <c r="G622" s="141" t="s">
        <v>118</v>
      </c>
      <c r="H622" s="142">
        <f>+H621</f>
        <v>2</v>
      </c>
      <c r="I622" s="143"/>
      <c r="J622" s="143">
        <f t="shared" ref="J622" si="97">ROUND(I622*H622,1)</f>
        <v>0</v>
      </c>
      <c r="K622" s="168"/>
      <c r="L622" s="145"/>
      <c r="M622" s="146"/>
      <c r="N622" s="147"/>
      <c r="O622" s="136"/>
      <c r="P622" s="136"/>
      <c r="Q622" s="136"/>
      <c r="R622" s="136"/>
      <c r="S622" s="136"/>
      <c r="T622" s="137"/>
      <c r="U622" s="162"/>
      <c r="V622" s="162"/>
      <c r="W622" s="162"/>
      <c r="X622" s="162"/>
      <c r="Y622" s="183"/>
    </row>
    <row r="623" spans="1:27" s="2" customFormat="1" ht="16.5" customHeight="1" x14ac:dyDescent="0.2">
      <c r="A623" s="162"/>
      <c r="B623" s="126"/>
      <c r="C623" s="127">
        <f t="shared" si="87"/>
        <v>237</v>
      </c>
      <c r="D623" s="127" t="s">
        <v>96</v>
      </c>
      <c r="E623" s="139"/>
      <c r="F623" s="129" t="s">
        <v>234</v>
      </c>
      <c r="G623" s="130" t="s">
        <v>118</v>
      </c>
      <c r="H623" s="132">
        <v>16</v>
      </c>
      <c r="I623" s="132"/>
      <c r="J623" s="132">
        <f>+H623*I623</f>
        <v>0</v>
      </c>
      <c r="K623" s="180"/>
      <c r="L623" s="145"/>
      <c r="M623" s="146"/>
      <c r="N623" s="147"/>
      <c r="O623" s="136"/>
      <c r="P623" s="136"/>
      <c r="Q623" s="136"/>
      <c r="R623" s="136"/>
      <c r="S623" s="136"/>
      <c r="T623" s="137"/>
      <c r="U623" s="162"/>
      <c r="V623" s="162"/>
      <c r="W623" s="162"/>
      <c r="X623" s="162"/>
      <c r="Y623" s="183"/>
    </row>
    <row r="624" spans="1:27" s="2" customFormat="1" ht="16.5" customHeight="1" x14ac:dyDescent="0.2">
      <c r="A624" s="162"/>
      <c r="B624" s="126"/>
      <c r="C624" s="138">
        <f>+C623+1</f>
        <v>238</v>
      </c>
      <c r="D624" s="138" t="s">
        <v>98</v>
      </c>
      <c r="E624" s="139"/>
      <c r="F624" s="140" t="s">
        <v>235</v>
      </c>
      <c r="G624" s="141" t="s">
        <v>118</v>
      </c>
      <c r="H624" s="142">
        <f>+H623</f>
        <v>16</v>
      </c>
      <c r="I624" s="143"/>
      <c r="J624" s="143">
        <f t="shared" ref="J624" si="98">ROUND(I624*H624,1)</f>
        <v>0</v>
      </c>
      <c r="K624" s="180"/>
      <c r="L624" s="145"/>
      <c r="M624" s="146"/>
      <c r="N624" s="147"/>
      <c r="O624" s="136"/>
      <c r="P624" s="136"/>
      <c r="Q624" s="136"/>
      <c r="R624" s="136"/>
      <c r="S624" s="136"/>
      <c r="T624" s="137"/>
      <c r="U624" s="162"/>
      <c r="V624" s="162"/>
      <c r="W624" s="162"/>
      <c r="X624" s="162"/>
      <c r="Y624" s="183"/>
    </row>
    <row r="625" spans="1:25" s="2" customFormat="1" ht="16.5" customHeight="1" x14ac:dyDescent="0.2">
      <c r="A625" s="162"/>
      <c r="B625" s="126"/>
      <c r="C625" s="127">
        <f>+C624+1</f>
        <v>239</v>
      </c>
      <c r="D625" s="127" t="s">
        <v>96</v>
      </c>
      <c r="E625" s="139"/>
      <c r="F625" s="129" t="s">
        <v>237</v>
      </c>
      <c r="G625" s="130" t="s">
        <v>187</v>
      </c>
      <c r="H625" s="132">
        <v>80</v>
      </c>
      <c r="I625" s="132"/>
      <c r="J625" s="132">
        <f>+H625*I625</f>
        <v>0</v>
      </c>
      <c r="K625" s="168"/>
      <c r="L625" s="145"/>
      <c r="M625" s="146"/>
      <c r="N625" s="147"/>
      <c r="O625" s="136"/>
      <c r="P625" s="136"/>
      <c r="Q625" s="136"/>
      <c r="R625" s="136"/>
      <c r="S625" s="136"/>
      <c r="T625" s="137"/>
      <c r="U625" s="162"/>
      <c r="V625" s="162"/>
      <c r="W625" s="162"/>
      <c r="X625" s="162"/>
      <c r="Y625" s="183"/>
    </row>
    <row r="626" spans="1:25" s="2" customFormat="1" ht="16.5" customHeight="1" x14ac:dyDescent="0.2">
      <c r="A626" s="162"/>
      <c r="B626" s="126"/>
      <c r="C626" s="138">
        <f>+C625+1</f>
        <v>240</v>
      </c>
      <c r="D626" s="138" t="s">
        <v>98</v>
      </c>
      <c r="E626" s="139"/>
      <c r="F626" s="140" t="s">
        <v>256</v>
      </c>
      <c r="G626" s="141" t="s">
        <v>187</v>
      </c>
      <c r="H626" s="142">
        <f>+H625</f>
        <v>80</v>
      </c>
      <c r="I626" s="143"/>
      <c r="J626" s="143">
        <f t="shared" ref="J626" si="99">ROUND(I626*H626,1)</f>
        <v>0</v>
      </c>
      <c r="K626" s="168"/>
      <c r="L626" s="145"/>
      <c r="M626" s="146"/>
      <c r="N626" s="147"/>
      <c r="O626" s="136"/>
      <c r="P626" s="136"/>
      <c r="Q626" s="136"/>
      <c r="R626" s="136"/>
      <c r="S626" s="136"/>
      <c r="T626" s="137"/>
      <c r="U626" s="162"/>
      <c r="V626" s="162"/>
      <c r="W626" s="162"/>
      <c r="X626" s="162"/>
      <c r="Y626" s="183"/>
    </row>
    <row r="627" spans="1:25" s="2" customFormat="1" ht="16.5" customHeight="1" x14ac:dyDescent="0.2">
      <c r="A627" s="162"/>
      <c r="B627" s="126"/>
      <c r="C627" s="127">
        <f>+C626+1</f>
        <v>241</v>
      </c>
      <c r="D627" s="127" t="s">
        <v>96</v>
      </c>
      <c r="E627" s="139"/>
      <c r="F627" s="129" t="s">
        <v>239</v>
      </c>
      <c r="G627" s="170" t="s">
        <v>187</v>
      </c>
      <c r="H627" s="132">
        <v>60</v>
      </c>
      <c r="I627" s="132"/>
      <c r="J627" s="132">
        <f>+H627*I627</f>
        <v>0</v>
      </c>
      <c r="K627" s="168"/>
      <c r="L627" s="145"/>
      <c r="M627" s="146"/>
      <c r="N627" s="147"/>
      <c r="O627" s="136"/>
      <c r="P627" s="136"/>
      <c r="Q627" s="136"/>
      <c r="R627" s="136"/>
      <c r="S627" s="136"/>
      <c r="T627" s="137"/>
      <c r="U627" s="162"/>
      <c r="V627" s="162"/>
      <c r="W627" s="162"/>
      <c r="X627" s="162"/>
      <c r="Y627" s="183"/>
    </row>
    <row r="628" spans="1:25" s="2" customFormat="1" ht="16.5" customHeight="1" x14ac:dyDescent="0.2">
      <c r="A628" s="162"/>
      <c r="B628" s="126"/>
      <c r="C628" s="138">
        <f>+C627+1</f>
        <v>242</v>
      </c>
      <c r="D628" s="138" t="s">
        <v>98</v>
      </c>
      <c r="E628" s="139"/>
      <c r="F628" s="140" t="s">
        <v>257</v>
      </c>
      <c r="G628" s="141" t="s">
        <v>187</v>
      </c>
      <c r="H628" s="142">
        <f>+H627</f>
        <v>60</v>
      </c>
      <c r="I628" s="143"/>
      <c r="J628" s="143">
        <f t="shared" ref="J628" si="100">ROUND(I628*H628,1)</f>
        <v>0</v>
      </c>
      <c r="K628" s="168"/>
      <c r="L628" s="145"/>
      <c r="M628" s="146"/>
      <c r="N628" s="147"/>
      <c r="O628" s="136"/>
      <c r="P628" s="136"/>
      <c r="Q628" s="136"/>
      <c r="R628" s="136"/>
      <c r="S628" s="136"/>
      <c r="T628" s="137"/>
      <c r="U628" s="162"/>
      <c r="V628" s="162"/>
      <c r="W628" s="162"/>
      <c r="X628" s="162"/>
      <c r="Y628" s="183"/>
    </row>
    <row r="629" spans="1:25" s="2" customFormat="1" ht="16.5" customHeight="1" x14ac:dyDescent="0.2">
      <c r="A629" s="162"/>
      <c r="B629" s="126"/>
      <c r="C629" s="127">
        <f t="shared" ref="C629:C650" si="101">+C628+1</f>
        <v>243</v>
      </c>
      <c r="D629" s="127" t="s">
        <v>96</v>
      </c>
      <c r="E629" s="139"/>
      <c r="F629" s="129" t="s">
        <v>267</v>
      </c>
      <c r="G629" s="130" t="s">
        <v>187</v>
      </c>
      <c r="H629" s="171">
        <v>0</v>
      </c>
      <c r="I629" s="132"/>
      <c r="J629" s="132">
        <f>+H629*I629</f>
        <v>0</v>
      </c>
      <c r="K629" s="168"/>
      <c r="L629" s="145"/>
      <c r="M629" s="146"/>
      <c r="N629" s="147"/>
      <c r="O629" s="136"/>
      <c r="P629" s="136"/>
      <c r="Q629" s="136"/>
      <c r="R629" s="136"/>
      <c r="S629" s="136"/>
      <c r="T629" s="137"/>
      <c r="U629" s="162"/>
      <c r="V629" s="162"/>
      <c r="W629" s="162"/>
      <c r="X629" s="162"/>
      <c r="Y629" s="183"/>
    </row>
    <row r="630" spans="1:25" s="2" customFormat="1" ht="16.5" customHeight="1" x14ac:dyDescent="0.2">
      <c r="A630" s="167"/>
      <c r="B630" s="126"/>
      <c r="C630" s="138">
        <f t="shared" si="101"/>
        <v>244</v>
      </c>
      <c r="D630" s="138" t="s">
        <v>98</v>
      </c>
      <c r="E630" s="139"/>
      <c r="F630" s="140" t="s">
        <v>256</v>
      </c>
      <c r="G630" s="141" t="s">
        <v>187</v>
      </c>
      <c r="H630" s="142">
        <f>+H629</f>
        <v>0</v>
      </c>
      <c r="I630" s="143"/>
      <c r="J630" s="143">
        <f t="shared" ref="J630" si="102">ROUND(I630*H630,1)</f>
        <v>0</v>
      </c>
      <c r="K630" s="168"/>
      <c r="L630" s="145"/>
      <c r="M630" s="146"/>
      <c r="N630" s="147"/>
      <c r="O630" s="136"/>
      <c r="P630" s="136"/>
      <c r="Q630" s="136"/>
      <c r="R630" s="136"/>
      <c r="S630" s="136"/>
      <c r="T630" s="137"/>
      <c r="U630" s="167"/>
      <c r="V630" s="167"/>
      <c r="W630" s="167"/>
      <c r="X630" s="167"/>
      <c r="Y630" s="183"/>
    </row>
    <row r="631" spans="1:25" s="2" customFormat="1" ht="16.5" customHeight="1" x14ac:dyDescent="0.2">
      <c r="A631" s="167"/>
      <c r="B631" s="126"/>
      <c r="C631" s="127">
        <f t="shared" si="101"/>
        <v>245</v>
      </c>
      <c r="D631" s="127" t="s">
        <v>96</v>
      </c>
      <c r="E631" s="139"/>
      <c r="F631" s="129" t="s">
        <v>268</v>
      </c>
      <c r="G631" s="130" t="s">
        <v>187</v>
      </c>
      <c r="H631" s="171">
        <v>0</v>
      </c>
      <c r="I631" s="132"/>
      <c r="J631" s="132">
        <f>+H631*I631</f>
        <v>0</v>
      </c>
      <c r="K631" s="168"/>
      <c r="L631" s="145"/>
      <c r="M631" s="146"/>
      <c r="N631" s="147"/>
      <c r="O631" s="136"/>
      <c r="P631" s="136"/>
      <c r="Q631" s="136"/>
      <c r="R631" s="136"/>
      <c r="S631" s="136"/>
      <c r="T631" s="137"/>
      <c r="U631" s="167"/>
      <c r="V631" s="167"/>
      <c r="W631" s="167"/>
      <c r="X631" s="167"/>
      <c r="Y631" s="183"/>
    </row>
    <row r="632" spans="1:25" s="2" customFormat="1" ht="16.5" customHeight="1" x14ac:dyDescent="0.2">
      <c r="A632" s="167"/>
      <c r="B632" s="126"/>
      <c r="C632" s="138">
        <f t="shared" si="101"/>
        <v>246</v>
      </c>
      <c r="D632" s="138" t="s">
        <v>98</v>
      </c>
      <c r="E632" s="139"/>
      <c r="F632" s="140" t="s">
        <v>256</v>
      </c>
      <c r="G632" s="141" t="s">
        <v>187</v>
      </c>
      <c r="H632" s="142">
        <f>+H631</f>
        <v>0</v>
      </c>
      <c r="I632" s="143"/>
      <c r="J632" s="143">
        <f t="shared" ref="J632" si="103">ROUND(I632*H632,1)</f>
        <v>0</v>
      </c>
      <c r="K632" s="168"/>
      <c r="L632" s="145"/>
      <c r="M632" s="146"/>
      <c r="N632" s="147"/>
      <c r="O632" s="136"/>
      <c r="P632" s="136"/>
      <c r="Q632" s="136"/>
      <c r="R632" s="136"/>
      <c r="S632" s="136"/>
      <c r="T632" s="137"/>
      <c r="U632" s="167"/>
      <c r="V632" s="167"/>
      <c r="W632" s="167"/>
      <c r="X632" s="167"/>
      <c r="Y632" s="183"/>
    </row>
    <row r="633" spans="1:25" s="2" customFormat="1" ht="16.5" customHeight="1" x14ac:dyDescent="0.2">
      <c r="A633" s="167"/>
      <c r="B633" s="126"/>
      <c r="C633" s="127">
        <f t="shared" si="101"/>
        <v>247</v>
      </c>
      <c r="D633" s="127" t="s">
        <v>96</v>
      </c>
      <c r="E633" s="139"/>
      <c r="F633" s="129" t="s">
        <v>269</v>
      </c>
      <c r="G633" s="130" t="s">
        <v>187</v>
      </c>
      <c r="H633" s="171">
        <v>0</v>
      </c>
      <c r="I633" s="132"/>
      <c r="J633" s="132">
        <f>+H633*I633</f>
        <v>0</v>
      </c>
      <c r="K633" s="168"/>
      <c r="L633" s="145"/>
      <c r="M633" s="146"/>
      <c r="N633" s="147"/>
      <c r="O633" s="136"/>
      <c r="P633" s="136"/>
      <c r="Q633" s="136"/>
      <c r="R633" s="136"/>
      <c r="S633" s="136"/>
      <c r="T633" s="137"/>
      <c r="U633" s="167"/>
      <c r="V633" s="167"/>
      <c r="W633" s="167"/>
      <c r="X633" s="167"/>
      <c r="Y633" s="183"/>
    </row>
    <row r="634" spans="1:25" s="2" customFormat="1" ht="16.5" customHeight="1" x14ac:dyDescent="0.2">
      <c r="A634" s="167"/>
      <c r="B634" s="126"/>
      <c r="C634" s="138">
        <f t="shared" si="101"/>
        <v>248</v>
      </c>
      <c r="D634" s="138" t="s">
        <v>98</v>
      </c>
      <c r="E634" s="139"/>
      <c r="F634" s="140" t="s">
        <v>256</v>
      </c>
      <c r="G634" s="141" t="s">
        <v>187</v>
      </c>
      <c r="H634" s="142">
        <f>+H633</f>
        <v>0</v>
      </c>
      <c r="I634" s="143"/>
      <c r="J634" s="143">
        <f t="shared" ref="J634" si="104">ROUND(I634*H634,1)</f>
        <v>0</v>
      </c>
      <c r="K634" s="168"/>
      <c r="L634" s="145"/>
      <c r="M634" s="146"/>
      <c r="N634" s="147"/>
      <c r="O634" s="136"/>
      <c r="P634" s="136"/>
      <c r="Q634" s="136"/>
      <c r="R634" s="136"/>
      <c r="S634" s="136"/>
      <c r="T634" s="137"/>
      <c r="U634" s="167"/>
      <c r="V634" s="167"/>
      <c r="W634" s="167"/>
      <c r="X634" s="167"/>
      <c r="Y634" s="183"/>
    </row>
    <row r="635" spans="1:25" s="2" customFormat="1" ht="16.5" customHeight="1" x14ac:dyDescent="0.2">
      <c r="A635" s="167"/>
      <c r="B635" s="126"/>
      <c r="C635" s="127">
        <f t="shared" si="101"/>
        <v>249</v>
      </c>
      <c r="D635" s="127" t="s">
        <v>96</v>
      </c>
      <c r="E635" s="139"/>
      <c r="F635" s="129" t="s">
        <v>270</v>
      </c>
      <c r="G635" s="130" t="s">
        <v>187</v>
      </c>
      <c r="H635" s="171">
        <v>0</v>
      </c>
      <c r="I635" s="132"/>
      <c r="J635" s="132">
        <f>+H635*I635</f>
        <v>0</v>
      </c>
      <c r="K635" s="168"/>
      <c r="L635" s="145"/>
      <c r="M635" s="146"/>
      <c r="N635" s="147"/>
      <c r="O635" s="136"/>
      <c r="P635" s="136"/>
      <c r="Q635" s="136"/>
      <c r="R635" s="136"/>
      <c r="S635" s="136"/>
      <c r="T635" s="137"/>
      <c r="U635" s="167"/>
      <c r="V635" s="167"/>
      <c r="W635" s="167"/>
      <c r="X635" s="167"/>
      <c r="Y635" s="183"/>
    </row>
    <row r="636" spans="1:25" s="2" customFormat="1" ht="16.5" customHeight="1" x14ac:dyDescent="0.2">
      <c r="A636" s="167"/>
      <c r="B636" s="126"/>
      <c r="C636" s="138">
        <f t="shared" si="101"/>
        <v>250</v>
      </c>
      <c r="D636" s="138" t="s">
        <v>98</v>
      </c>
      <c r="E636" s="139"/>
      <c r="F636" s="140" t="s">
        <v>256</v>
      </c>
      <c r="G636" s="141" t="s">
        <v>187</v>
      </c>
      <c r="H636" s="142">
        <f>+H635</f>
        <v>0</v>
      </c>
      <c r="I636" s="143"/>
      <c r="J636" s="143">
        <f t="shared" ref="J636" si="105">ROUND(I636*H636,1)</f>
        <v>0</v>
      </c>
      <c r="K636" s="168"/>
      <c r="L636" s="145"/>
      <c r="M636" s="146"/>
      <c r="N636" s="147"/>
      <c r="O636" s="136"/>
      <c r="P636" s="136"/>
      <c r="Q636" s="136"/>
      <c r="R636" s="136"/>
      <c r="S636" s="136"/>
      <c r="T636" s="137"/>
      <c r="U636" s="167"/>
      <c r="V636" s="167"/>
      <c r="W636" s="167"/>
      <c r="X636" s="167"/>
      <c r="Y636" s="183"/>
    </row>
    <row r="637" spans="1:25" s="2" customFormat="1" ht="16.5" customHeight="1" x14ac:dyDescent="0.2">
      <c r="A637" s="167"/>
      <c r="B637" s="126"/>
      <c r="C637" s="127">
        <f t="shared" si="101"/>
        <v>251</v>
      </c>
      <c r="D637" s="127" t="s">
        <v>96</v>
      </c>
      <c r="E637" s="139"/>
      <c r="F637" s="129" t="s">
        <v>271</v>
      </c>
      <c r="G637" s="130" t="s">
        <v>187</v>
      </c>
      <c r="H637" s="171">
        <v>0</v>
      </c>
      <c r="I637" s="132"/>
      <c r="J637" s="132">
        <f>+H637*I637</f>
        <v>0</v>
      </c>
      <c r="K637" s="168"/>
      <c r="L637" s="145"/>
      <c r="M637" s="146"/>
      <c r="N637" s="147"/>
      <c r="O637" s="136"/>
      <c r="P637" s="136"/>
      <c r="Q637" s="136"/>
      <c r="R637" s="136"/>
      <c r="S637" s="136"/>
      <c r="T637" s="137"/>
      <c r="U637" s="167"/>
      <c r="V637" s="167"/>
      <c r="W637" s="167"/>
      <c r="X637" s="167"/>
      <c r="Y637" s="183"/>
    </row>
    <row r="638" spans="1:25" s="2" customFormat="1" ht="16.5" customHeight="1" x14ac:dyDescent="0.2">
      <c r="A638" s="167"/>
      <c r="B638" s="126"/>
      <c r="C638" s="138">
        <f t="shared" si="101"/>
        <v>252</v>
      </c>
      <c r="D638" s="138" t="s">
        <v>98</v>
      </c>
      <c r="E638" s="139"/>
      <c r="F638" s="140" t="s">
        <v>258</v>
      </c>
      <c r="G638" s="141" t="s">
        <v>187</v>
      </c>
      <c r="H638" s="142">
        <f>+H637</f>
        <v>0</v>
      </c>
      <c r="I638" s="143"/>
      <c r="J638" s="143">
        <f t="shared" ref="J638" si="106">ROUND(I638*H638,1)</f>
        <v>0</v>
      </c>
      <c r="K638" s="168"/>
      <c r="L638" s="145"/>
      <c r="M638" s="146"/>
      <c r="N638" s="147"/>
      <c r="O638" s="136"/>
      <c r="P638" s="136"/>
      <c r="Q638" s="136"/>
      <c r="R638" s="136"/>
      <c r="S638" s="136"/>
      <c r="T638" s="137"/>
      <c r="U638" s="167"/>
      <c r="V638" s="167"/>
      <c r="W638" s="167"/>
      <c r="X638" s="167"/>
      <c r="Y638" s="183"/>
    </row>
    <row r="639" spans="1:25" s="2" customFormat="1" ht="16.5" customHeight="1" x14ac:dyDescent="0.2">
      <c r="A639" s="167"/>
      <c r="B639" s="126"/>
      <c r="C639" s="127">
        <f t="shared" si="101"/>
        <v>253</v>
      </c>
      <c r="D639" s="127" t="s">
        <v>96</v>
      </c>
      <c r="E639" s="139"/>
      <c r="F639" s="129" t="s">
        <v>272</v>
      </c>
      <c r="G639" s="130" t="s">
        <v>187</v>
      </c>
      <c r="H639" s="171">
        <v>0</v>
      </c>
      <c r="I639" s="132"/>
      <c r="J639" s="132">
        <f>+H639*I639</f>
        <v>0</v>
      </c>
      <c r="K639" s="168"/>
      <c r="L639" s="145"/>
      <c r="M639" s="146"/>
      <c r="N639" s="147"/>
      <c r="O639" s="136"/>
      <c r="P639" s="136"/>
      <c r="Q639" s="136"/>
      <c r="R639" s="136"/>
      <c r="S639" s="136"/>
      <c r="T639" s="137"/>
      <c r="U639" s="167"/>
      <c r="V639" s="167"/>
      <c r="W639" s="167"/>
      <c r="X639" s="167"/>
      <c r="Y639" s="183"/>
    </row>
    <row r="640" spans="1:25" s="2" customFormat="1" ht="16.5" customHeight="1" x14ac:dyDescent="0.2">
      <c r="A640" s="167"/>
      <c r="B640" s="126"/>
      <c r="C640" s="138">
        <f t="shared" si="101"/>
        <v>254</v>
      </c>
      <c r="D640" s="138" t="s">
        <v>98</v>
      </c>
      <c r="E640" s="139"/>
      <c r="F640" s="140" t="s">
        <v>258</v>
      </c>
      <c r="G640" s="141" t="s">
        <v>187</v>
      </c>
      <c r="H640" s="142">
        <f>+H639</f>
        <v>0</v>
      </c>
      <c r="I640" s="143"/>
      <c r="J640" s="143">
        <f t="shared" ref="J640" si="107">ROUND(I640*H640,1)</f>
        <v>0</v>
      </c>
      <c r="K640" s="168"/>
      <c r="L640" s="145"/>
      <c r="M640" s="146"/>
      <c r="N640" s="147"/>
      <c r="O640" s="136"/>
      <c r="P640" s="136"/>
      <c r="Q640" s="136"/>
      <c r="R640" s="136"/>
      <c r="S640" s="136"/>
      <c r="T640" s="137"/>
      <c r="U640" s="167"/>
      <c r="V640" s="167"/>
      <c r="W640" s="167"/>
      <c r="X640" s="167"/>
      <c r="Y640" s="183"/>
    </row>
    <row r="641" spans="1:25" s="2" customFormat="1" ht="16.5" customHeight="1" x14ac:dyDescent="0.2">
      <c r="A641" s="167"/>
      <c r="B641" s="126"/>
      <c r="C641" s="127">
        <f t="shared" si="101"/>
        <v>255</v>
      </c>
      <c r="D641" s="127" t="s">
        <v>96</v>
      </c>
      <c r="E641" s="139"/>
      <c r="F641" s="129" t="s">
        <v>273</v>
      </c>
      <c r="G641" s="130" t="s">
        <v>187</v>
      </c>
      <c r="H641" s="171">
        <v>0</v>
      </c>
      <c r="I641" s="132"/>
      <c r="J641" s="132">
        <f>+H641*I641</f>
        <v>0</v>
      </c>
      <c r="K641" s="168"/>
      <c r="L641" s="145"/>
      <c r="M641" s="146"/>
      <c r="N641" s="147"/>
      <c r="O641" s="136"/>
      <c r="P641" s="136"/>
      <c r="Q641" s="136"/>
      <c r="R641" s="136"/>
      <c r="S641" s="136"/>
      <c r="T641" s="137"/>
      <c r="U641" s="167"/>
      <c r="V641" s="167"/>
      <c r="W641" s="167"/>
      <c r="X641" s="167"/>
      <c r="Y641" s="183"/>
    </row>
    <row r="642" spans="1:25" s="2" customFormat="1" ht="16.5" customHeight="1" x14ac:dyDescent="0.2">
      <c r="A642" s="167"/>
      <c r="B642" s="126"/>
      <c r="C642" s="138">
        <f t="shared" si="101"/>
        <v>256</v>
      </c>
      <c r="D642" s="138" t="s">
        <v>98</v>
      </c>
      <c r="E642" s="139"/>
      <c r="F642" s="140" t="s">
        <v>258</v>
      </c>
      <c r="G642" s="141" t="s">
        <v>187</v>
      </c>
      <c r="H642" s="142">
        <f>+H641</f>
        <v>0</v>
      </c>
      <c r="I642" s="143"/>
      <c r="J642" s="143">
        <f t="shared" ref="J642" si="108">ROUND(I642*H642,1)</f>
        <v>0</v>
      </c>
      <c r="K642" s="168"/>
      <c r="L642" s="145"/>
      <c r="M642" s="146"/>
      <c r="N642" s="147"/>
      <c r="O642" s="136"/>
      <c r="P642" s="136"/>
      <c r="Q642" s="136"/>
      <c r="R642" s="136"/>
      <c r="S642" s="136"/>
      <c r="T642" s="137"/>
      <c r="U642" s="167"/>
      <c r="V642" s="167"/>
      <c r="W642" s="167"/>
      <c r="X642" s="167"/>
      <c r="Y642" s="183"/>
    </row>
    <row r="643" spans="1:25" s="2" customFormat="1" ht="16.5" customHeight="1" x14ac:dyDescent="0.2">
      <c r="A643" s="167"/>
      <c r="B643" s="126"/>
      <c r="C643" s="127">
        <f t="shared" si="101"/>
        <v>257</v>
      </c>
      <c r="D643" s="127" t="s">
        <v>96</v>
      </c>
      <c r="E643" s="139"/>
      <c r="F643" s="129" t="s">
        <v>261</v>
      </c>
      <c r="G643" s="130" t="s">
        <v>187</v>
      </c>
      <c r="H643" s="171">
        <v>50</v>
      </c>
      <c r="I643" s="132"/>
      <c r="J643" s="132">
        <f>+H643*I643</f>
        <v>0</v>
      </c>
      <c r="K643" s="168"/>
      <c r="L643" s="145"/>
      <c r="M643" s="146"/>
      <c r="N643" s="147"/>
      <c r="O643" s="136"/>
      <c r="P643" s="136"/>
      <c r="Q643" s="136"/>
      <c r="R643" s="136"/>
      <c r="S643" s="136"/>
      <c r="T643" s="137"/>
      <c r="U643" s="167"/>
      <c r="V643" s="167"/>
      <c r="W643" s="167"/>
      <c r="X643" s="167"/>
      <c r="Y643" s="183"/>
    </row>
    <row r="644" spans="1:25" s="2" customFormat="1" ht="16.5" customHeight="1" x14ac:dyDescent="0.2">
      <c r="A644" s="167"/>
      <c r="B644" s="126"/>
      <c r="C644" s="138">
        <f t="shared" si="101"/>
        <v>258</v>
      </c>
      <c r="D644" s="138" t="s">
        <v>98</v>
      </c>
      <c r="E644" s="139"/>
      <c r="F644" s="140" t="s">
        <v>258</v>
      </c>
      <c r="G644" s="141" t="s">
        <v>187</v>
      </c>
      <c r="H644" s="142">
        <f>+H643</f>
        <v>50</v>
      </c>
      <c r="I644" s="143"/>
      <c r="J644" s="143">
        <f t="shared" ref="J644" si="109">ROUND(I644*H644,1)</f>
        <v>0</v>
      </c>
      <c r="K644" s="168"/>
      <c r="L644" s="145"/>
      <c r="M644" s="146"/>
      <c r="N644" s="147"/>
      <c r="O644" s="136"/>
      <c r="P644" s="136"/>
      <c r="Q644" s="136"/>
      <c r="R644" s="136"/>
      <c r="S644" s="136"/>
      <c r="T644" s="137"/>
      <c r="U644" s="167"/>
      <c r="V644" s="167"/>
      <c r="W644" s="167"/>
      <c r="X644" s="167"/>
      <c r="Y644" s="183"/>
    </row>
    <row r="645" spans="1:25" s="2" customFormat="1" ht="16.5" customHeight="1" x14ac:dyDescent="0.2">
      <c r="A645" s="167"/>
      <c r="B645" s="126"/>
      <c r="C645" s="127">
        <f t="shared" si="101"/>
        <v>259</v>
      </c>
      <c r="D645" s="127" t="s">
        <v>96</v>
      </c>
      <c r="E645" s="139"/>
      <c r="F645" s="129" t="s">
        <v>262</v>
      </c>
      <c r="G645" s="130" t="s">
        <v>187</v>
      </c>
      <c r="H645" s="171">
        <v>50</v>
      </c>
      <c r="I645" s="132"/>
      <c r="J645" s="132">
        <f t="shared" ref="J645:J647" si="110">+H645*I645</f>
        <v>0</v>
      </c>
      <c r="K645" s="168"/>
      <c r="L645" s="145"/>
      <c r="M645" s="146"/>
      <c r="N645" s="147"/>
      <c r="O645" s="136"/>
      <c r="P645" s="136"/>
      <c r="Q645" s="136"/>
      <c r="R645" s="136"/>
      <c r="S645" s="136"/>
      <c r="T645" s="137"/>
      <c r="U645" s="167"/>
      <c r="V645" s="167"/>
      <c r="W645" s="167"/>
      <c r="X645" s="167"/>
      <c r="Y645" s="183"/>
    </row>
    <row r="646" spans="1:25" s="2" customFormat="1" ht="16.5" customHeight="1" x14ac:dyDescent="0.2">
      <c r="A646" s="162"/>
      <c r="B646" s="126"/>
      <c r="C646" s="138">
        <f t="shared" si="101"/>
        <v>260</v>
      </c>
      <c r="D646" s="138" t="s">
        <v>98</v>
      </c>
      <c r="E646" s="139"/>
      <c r="F646" s="140" t="s">
        <v>259</v>
      </c>
      <c r="G646" s="141" t="s">
        <v>187</v>
      </c>
      <c r="H646" s="142">
        <f>+H645</f>
        <v>50</v>
      </c>
      <c r="I646" s="143"/>
      <c r="J646" s="143">
        <f t="shared" ref="J646" si="111">ROUND(I646*H646,1)</f>
        <v>0</v>
      </c>
      <c r="K646" s="168"/>
      <c r="L646" s="145"/>
      <c r="M646" s="146"/>
      <c r="N646" s="147"/>
      <c r="O646" s="136"/>
      <c r="P646" s="136"/>
      <c r="Q646" s="136"/>
      <c r="R646" s="136"/>
      <c r="S646" s="136"/>
      <c r="T646" s="137"/>
      <c r="U646" s="162"/>
      <c r="V646" s="162"/>
      <c r="W646" s="162"/>
      <c r="X646" s="162"/>
      <c r="Y646" s="183"/>
    </row>
    <row r="647" spans="1:25" s="2" customFormat="1" ht="16.5" customHeight="1" x14ac:dyDescent="0.2">
      <c r="A647" s="162"/>
      <c r="B647" s="126"/>
      <c r="C647" s="127">
        <f t="shared" si="101"/>
        <v>261</v>
      </c>
      <c r="D647" s="127" t="s">
        <v>96</v>
      </c>
      <c r="E647" s="139"/>
      <c r="F647" s="129" t="s">
        <v>263</v>
      </c>
      <c r="G647" s="130" t="s">
        <v>187</v>
      </c>
      <c r="H647" s="171">
        <v>1</v>
      </c>
      <c r="I647" s="132"/>
      <c r="J647" s="132">
        <f t="shared" si="110"/>
        <v>0</v>
      </c>
      <c r="K647" s="168"/>
      <c r="L647" s="145"/>
      <c r="M647" s="146"/>
      <c r="N647" s="147"/>
      <c r="O647" s="136"/>
      <c r="P647" s="136"/>
      <c r="Q647" s="136"/>
      <c r="R647" s="136"/>
      <c r="S647" s="136"/>
      <c r="T647" s="137"/>
      <c r="U647" s="162"/>
      <c r="V647" s="162"/>
      <c r="W647" s="162"/>
      <c r="X647" s="162"/>
      <c r="Y647" s="183"/>
    </row>
    <row r="648" spans="1:25" s="2" customFormat="1" ht="16.5" customHeight="1" x14ac:dyDescent="0.2">
      <c r="A648" s="162"/>
      <c r="B648" s="126"/>
      <c r="C648" s="138">
        <f t="shared" si="101"/>
        <v>262</v>
      </c>
      <c r="D648" s="138" t="s">
        <v>98</v>
      </c>
      <c r="E648" s="139"/>
      <c r="F648" s="140" t="s">
        <v>259</v>
      </c>
      <c r="G648" s="141" t="s">
        <v>187</v>
      </c>
      <c r="H648" s="142">
        <f>+H647</f>
        <v>1</v>
      </c>
      <c r="I648" s="143"/>
      <c r="J648" s="143">
        <f t="shared" ref="J648" si="112">ROUND(I648*H648,1)</f>
        <v>0</v>
      </c>
      <c r="K648" s="168"/>
      <c r="L648" s="145"/>
      <c r="M648" s="146"/>
      <c r="N648" s="147"/>
      <c r="O648" s="136"/>
      <c r="P648" s="136"/>
      <c r="Q648" s="136"/>
      <c r="R648" s="136"/>
      <c r="S648" s="136"/>
      <c r="T648" s="137"/>
      <c r="U648" s="162"/>
      <c r="V648" s="162"/>
      <c r="W648" s="162"/>
      <c r="X648" s="162"/>
      <c r="Y648" s="183"/>
    </row>
    <row r="649" spans="1:25" s="2" customFormat="1" ht="16.5" customHeight="1" x14ac:dyDescent="0.2">
      <c r="A649" s="162"/>
      <c r="B649" s="126"/>
      <c r="C649" s="127">
        <f t="shared" si="101"/>
        <v>263</v>
      </c>
      <c r="D649" s="127" t="s">
        <v>96</v>
      </c>
      <c r="E649" s="139"/>
      <c r="F649" s="129" t="s">
        <v>238</v>
      </c>
      <c r="G649" s="130" t="s">
        <v>187</v>
      </c>
      <c r="H649" s="171">
        <v>1</v>
      </c>
      <c r="I649" s="132"/>
      <c r="J649" s="132">
        <f>+H649*I649</f>
        <v>0</v>
      </c>
      <c r="K649" s="168"/>
      <c r="L649" s="145"/>
      <c r="M649" s="146"/>
      <c r="N649" s="147"/>
      <c r="O649" s="136"/>
      <c r="P649" s="136"/>
      <c r="Q649" s="136"/>
      <c r="R649" s="136"/>
      <c r="S649" s="136"/>
      <c r="T649" s="137"/>
      <c r="U649" s="162"/>
      <c r="V649" s="162"/>
      <c r="W649" s="162"/>
      <c r="X649" s="162"/>
      <c r="Y649" s="183"/>
    </row>
    <row r="650" spans="1:25" s="2" customFormat="1" ht="16.5" customHeight="1" x14ac:dyDescent="0.2">
      <c r="A650" s="167"/>
      <c r="B650" s="126"/>
      <c r="C650" s="138">
        <f t="shared" si="101"/>
        <v>264</v>
      </c>
      <c r="D650" s="138" t="s">
        <v>98</v>
      </c>
      <c r="E650" s="139"/>
      <c r="F650" s="140" t="s">
        <v>260</v>
      </c>
      <c r="G650" s="141" t="s">
        <v>187</v>
      </c>
      <c r="H650" s="142">
        <v>1</v>
      </c>
      <c r="I650" s="143"/>
      <c r="J650" s="143">
        <f t="shared" ref="J650" si="113">ROUND(I650*H650,1)</f>
        <v>0</v>
      </c>
      <c r="K650" s="168"/>
      <c r="L650" s="145"/>
      <c r="M650" s="146"/>
      <c r="N650" s="147"/>
      <c r="O650" s="136"/>
      <c r="P650" s="136"/>
      <c r="Q650" s="136"/>
      <c r="R650" s="136"/>
      <c r="S650" s="136"/>
      <c r="T650" s="137"/>
      <c r="U650" s="167"/>
      <c r="V650" s="167"/>
      <c r="W650" s="167"/>
      <c r="X650" s="167"/>
      <c r="Y650" s="183"/>
    </row>
    <row r="651" spans="1:25" s="2" customFormat="1" ht="16.5" customHeight="1" x14ac:dyDescent="0.2">
      <c r="A651" s="167"/>
      <c r="B651" s="126"/>
      <c r="C651" s="127">
        <f>+C650</f>
        <v>264</v>
      </c>
      <c r="D651" s="127" t="s">
        <v>96</v>
      </c>
      <c r="E651" s="139"/>
      <c r="F651" s="129" t="s">
        <v>241</v>
      </c>
      <c r="G651" s="170" t="s">
        <v>187</v>
      </c>
      <c r="H651" s="132">
        <v>200</v>
      </c>
      <c r="I651" s="171"/>
      <c r="J651" s="132">
        <f t="shared" ref="J651:J657" si="114">+H651*I651</f>
        <v>0</v>
      </c>
      <c r="K651" s="168"/>
      <c r="L651" s="145"/>
      <c r="M651" s="146"/>
      <c r="N651" s="147"/>
      <c r="O651" s="136"/>
      <c r="P651" s="136"/>
      <c r="Q651" s="136"/>
      <c r="R651" s="136"/>
      <c r="S651" s="136"/>
      <c r="T651" s="137"/>
      <c r="U651" s="167"/>
      <c r="V651" s="167"/>
      <c r="W651" s="167"/>
      <c r="X651" s="167"/>
      <c r="Y651" s="183"/>
    </row>
    <row r="652" spans="1:25" s="2" customFormat="1" ht="16.5" customHeight="1" x14ac:dyDescent="0.2">
      <c r="A652" s="167"/>
      <c r="B652" s="126"/>
      <c r="C652" s="138">
        <f>+C651+1</f>
        <v>265</v>
      </c>
      <c r="D652" s="138" t="s">
        <v>98</v>
      </c>
      <c r="E652" s="139"/>
      <c r="F652" s="140" t="s">
        <v>251</v>
      </c>
      <c r="G652" s="141" t="s">
        <v>187</v>
      </c>
      <c r="H652" s="142">
        <f>+H651</f>
        <v>200</v>
      </c>
      <c r="I652" s="172"/>
      <c r="J652" s="143">
        <f t="shared" ref="J652" si="115">ROUND(I652*H652,1)</f>
        <v>0</v>
      </c>
      <c r="K652" s="168"/>
      <c r="L652" s="145"/>
      <c r="M652" s="146"/>
      <c r="N652" s="147"/>
      <c r="O652" s="136"/>
      <c r="P652" s="136"/>
      <c r="Q652" s="136"/>
      <c r="R652" s="136"/>
      <c r="S652" s="136"/>
      <c r="T652" s="137"/>
      <c r="U652" s="167"/>
      <c r="V652" s="167"/>
      <c r="W652" s="167"/>
      <c r="X652" s="167"/>
      <c r="Y652" s="183"/>
    </row>
    <row r="653" spans="1:25" s="2" customFormat="1" ht="16.5" customHeight="1" x14ac:dyDescent="0.2">
      <c r="A653" s="167"/>
      <c r="B653" s="126"/>
      <c r="C653" s="127">
        <f t="shared" ref="C653:C681" si="116">+C652+1</f>
        <v>266</v>
      </c>
      <c r="D653" s="127" t="s">
        <v>96</v>
      </c>
      <c r="E653" s="139"/>
      <c r="F653" s="129" t="s">
        <v>242</v>
      </c>
      <c r="G653" s="170" t="s">
        <v>187</v>
      </c>
      <c r="H653" s="132">
        <v>450</v>
      </c>
      <c r="I653" s="171"/>
      <c r="J653" s="132">
        <f t="shared" si="114"/>
        <v>0</v>
      </c>
      <c r="K653" s="168"/>
      <c r="L653" s="145"/>
      <c r="M653" s="146"/>
      <c r="N653" s="147"/>
      <c r="O653" s="136"/>
      <c r="P653" s="136"/>
      <c r="Q653" s="136"/>
      <c r="R653" s="136"/>
      <c r="S653" s="136"/>
      <c r="T653" s="137"/>
      <c r="U653" s="167"/>
      <c r="V653" s="167"/>
      <c r="W653" s="167"/>
      <c r="X653" s="167"/>
      <c r="Y653" s="183"/>
    </row>
    <row r="654" spans="1:25" s="2" customFormat="1" ht="16.5" customHeight="1" x14ac:dyDescent="0.2">
      <c r="A654" s="167"/>
      <c r="B654" s="126"/>
      <c r="C654" s="138">
        <f t="shared" si="116"/>
        <v>267</v>
      </c>
      <c r="D654" s="138" t="s">
        <v>98</v>
      </c>
      <c r="E654" s="139"/>
      <c r="F654" s="140" t="s">
        <v>251</v>
      </c>
      <c r="G654" s="141" t="s">
        <v>187</v>
      </c>
      <c r="H654" s="142">
        <f>+H653</f>
        <v>450</v>
      </c>
      <c r="I654" s="172"/>
      <c r="J654" s="143">
        <f t="shared" ref="J654" si="117">ROUND(I654*H654,1)</f>
        <v>0</v>
      </c>
      <c r="K654" s="168"/>
      <c r="L654" s="145"/>
      <c r="M654" s="146"/>
      <c r="N654" s="147"/>
      <c r="O654" s="136"/>
      <c r="P654" s="136"/>
      <c r="Q654" s="136"/>
      <c r="R654" s="136"/>
      <c r="S654" s="136"/>
      <c r="T654" s="137"/>
      <c r="U654" s="167"/>
      <c r="V654" s="167"/>
      <c r="W654" s="167"/>
      <c r="X654" s="167"/>
      <c r="Y654" s="183"/>
    </row>
    <row r="655" spans="1:25" s="2" customFormat="1" ht="16.5" customHeight="1" x14ac:dyDescent="0.2">
      <c r="A655" s="167"/>
      <c r="B655" s="126"/>
      <c r="C655" s="127">
        <f t="shared" si="116"/>
        <v>268</v>
      </c>
      <c r="D655" s="127" t="s">
        <v>96</v>
      </c>
      <c r="E655" s="139"/>
      <c r="F655" s="129" t="s">
        <v>243</v>
      </c>
      <c r="G655" s="170" t="s">
        <v>187</v>
      </c>
      <c r="H655" s="132">
        <v>250</v>
      </c>
      <c r="I655" s="171"/>
      <c r="J655" s="132">
        <f t="shared" si="114"/>
        <v>0</v>
      </c>
      <c r="K655" s="168"/>
      <c r="L655" s="145"/>
      <c r="M655" s="146"/>
      <c r="N655" s="147"/>
      <c r="O655" s="136"/>
      <c r="P655" s="136"/>
      <c r="Q655" s="136"/>
      <c r="R655" s="136"/>
      <c r="S655" s="136"/>
      <c r="T655" s="137"/>
      <c r="U655" s="167"/>
      <c r="V655" s="167"/>
      <c r="W655" s="167"/>
      <c r="X655" s="167"/>
      <c r="Y655" s="183"/>
    </row>
    <row r="656" spans="1:25" s="2" customFormat="1" ht="16.5" customHeight="1" x14ac:dyDescent="0.2">
      <c r="A656" s="167"/>
      <c r="B656" s="126"/>
      <c r="C656" s="138">
        <f t="shared" si="116"/>
        <v>269</v>
      </c>
      <c r="D656" s="138" t="s">
        <v>98</v>
      </c>
      <c r="E656" s="139"/>
      <c r="F656" s="140" t="s">
        <v>251</v>
      </c>
      <c r="G656" s="141" t="s">
        <v>187</v>
      </c>
      <c r="H656" s="142">
        <f>+H655</f>
        <v>250</v>
      </c>
      <c r="I656" s="143"/>
      <c r="J656" s="143">
        <f t="shared" ref="J656" si="118">ROUND(I656*H656,1)</f>
        <v>0</v>
      </c>
      <c r="K656" s="168"/>
      <c r="L656" s="145"/>
      <c r="M656" s="146"/>
      <c r="N656" s="147"/>
      <c r="O656" s="136"/>
      <c r="P656" s="136"/>
      <c r="Q656" s="136"/>
      <c r="R656" s="136"/>
      <c r="S656" s="136"/>
      <c r="T656" s="137"/>
      <c r="U656" s="167"/>
      <c r="V656" s="167"/>
      <c r="W656" s="167"/>
      <c r="X656" s="167"/>
      <c r="Y656" s="183"/>
    </row>
    <row r="657" spans="1:25" s="2" customFormat="1" ht="16.5" customHeight="1" x14ac:dyDescent="0.2">
      <c r="A657" s="162"/>
      <c r="B657" s="126"/>
      <c r="C657" s="127">
        <f t="shared" si="116"/>
        <v>270</v>
      </c>
      <c r="D657" s="127" t="s">
        <v>96</v>
      </c>
      <c r="E657" s="139"/>
      <c r="F657" s="129" t="s">
        <v>244</v>
      </c>
      <c r="G657" s="170" t="s">
        <v>187</v>
      </c>
      <c r="H657" s="132">
        <v>350</v>
      </c>
      <c r="I657" s="171"/>
      <c r="J657" s="132">
        <f t="shared" si="114"/>
        <v>0</v>
      </c>
      <c r="K657" s="168"/>
      <c r="L657" s="145"/>
      <c r="M657" s="146"/>
      <c r="N657" s="147"/>
      <c r="O657" s="136"/>
      <c r="P657" s="136"/>
      <c r="Q657" s="136"/>
      <c r="R657" s="136"/>
      <c r="S657" s="136"/>
      <c r="T657" s="137"/>
      <c r="U657" s="162"/>
      <c r="V657" s="162"/>
      <c r="W657" s="162"/>
      <c r="X657" s="162"/>
      <c r="Y657" s="183"/>
    </row>
    <row r="658" spans="1:25" s="2" customFormat="1" ht="16.5" customHeight="1" x14ac:dyDescent="0.2">
      <c r="A658" s="167"/>
      <c r="B658" s="126"/>
      <c r="C658" s="138">
        <f t="shared" si="116"/>
        <v>271</v>
      </c>
      <c r="D658" s="138" t="s">
        <v>98</v>
      </c>
      <c r="E658" s="139"/>
      <c r="F658" s="140" t="s">
        <v>252</v>
      </c>
      <c r="G658" s="141" t="s">
        <v>187</v>
      </c>
      <c r="H658" s="142">
        <v>1</v>
      </c>
      <c r="I658" s="143"/>
      <c r="J658" s="143">
        <f t="shared" ref="J658" si="119">ROUND(I658*H658,1)</f>
        <v>0</v>
      </c>
      <c r="K658" s="168"/>
      <c r="L658" s="145"/>
      <c r="M658" s="146"/>
      <c r="N658" s="147"/>
      <c r="O658" s="136"/>
      <c r="P658" s="136"/>
      <c r="Q658" s="136"/>
      <c r="R658" s="136"/>
      <c r="S658" s="136"/>
      <c r="T658" s="137"/>
      <c r="U658" s="167"/>
      <c r="V658" s="167"/>
      <c r="W658" s="167"/>
      <c r="X658" s="167"/>
      <c r="Y658" s="183"/>
    </row>
    <row r="659" spans="1:25" s="2" customFormat="1" ht="16.5" customHeight="1" x14ac:dyDescent="0.2">
      <c r="A659" s="162"/>
      <c r="B659" s="126"/>
      <c r="C659" s="127">
        <f t="shared" si="116"/>
        <v>272</v>
      </c>
      <c r="D659" s="127" t="s">
        <v>96</v>
      </c>
      <c r="E659" s="139"/>
      <c r="F659" s="129" t="s">
        <v>245</v>
      </c>
      <c r="G659" s="170" t="s">
        <v>187</v>
      </c>
      <c r="H659" s="132">
        <v>150</v>
      </c>
      <c r="I659" s="171"/>
      <c r="J659" s="132">
        <f>+H659*I659</f>
        <v>0</v>
      </c>
      <c r="K659" s="168"/>
      <c r="L659" s="145"/>
      <c r="M659" s="146"/>
      <c r="N659" s="147"/>
      <c r="O659" s="136"/>
      <c r="P659" s="136"/>
      <c r="Q659" s="136"/>
      <c r="R659" s="136"/>
      <c r="S659" s="136"/>
      <c r="T659" s="137"/>
      <c r="U659" s="162"/>
      <c r="V659" s="162"/>
      <c r="W659" s="162"/>
      <c r="X659" s="162"/>
      <c r="Y659" s="183"/>
    </row>
    <row r="660" spans="1:25" s="2" customFormat="1" ht="16.5" customHeight="1" x14ac:dyDescent="0.2">
      <c r="A660" s="167"/>
      <c r="B660" s="126"/>
      <c r="C660" s="138">
        <f t="shared" si="116"/>
        <v>273</v>
      </c>
      <c r="D660" s="138" t="s">
        <v>98</v>
      </c>
      <c r="E660" s="139"/>
      <c r="F660" s="140" t="s">
        <v>253</v>
      </c>
      <c r="G660" s="141" t="s">
        <v>187</v>
      </c>
      <c r="H660" s="142">
        <v>1</v>
      </c>
      <c r="I660" s="143"/>
      <c r="J660" s="143">
        <f t="shared" ref="J660" si="120">ROUND(I660*H660,1)</f>
        <v>0</v>
      </c>
      <c r="K660" s="168"/>
      <c r="L660" s="145"/>
      <c r="M660" s="146"/>
      <c r="N660" s="147"/>
      <c r="O660" s="136"/>
      <c r="P660" s="136"/>
      <c r="Q660" s="136"/>
      <c r="R660" s="136"/>
      <c r="S660" s="136"/>
      <c r="T660" s="137"/>
      <c r="U660" s="167"/>
      <c r="V660" s="167"/>
      <c r="W660" s="167"/>
      <c r="X660" s="167"/>
      <c r="Y660" s="183"/>
    </row>
    <row r="661" spans="1:25" s="2" customFormat="1" ht="16.5" customHeight="1" x14ac:dyDescent="0.2">
      <c r="A661" s="162"/>
      <c r="B661" s="126"/>
      <c r="C661" s="127">
        <f t="shared" si="116"/>
        <v>274</v>
      </c>
      <c r="D661" s="127" t="s">
        <v>96</v>
      </c>
      <c r="E661" s="139"/>
      <c r="F661" s="129" t="s">
        <v>249</v>
      </c>
      <c r="G661" s="170" t="s">
        <v>187</v>
      </c>
      <c r="H661" s="132">
        <v>100</v>
      </c>
      <c r="I661" s="171"/>
      <c r="J661" s="132">
        <f>+H661*I661</f>
        <v>0</v>
      </c>
      <c r="K661" s="168"/>
      <c r="L661" s="145"/>
      <c r="M661" s="146"/>
      <c r="N661" s="147"/>
      <c r="O661" s="136"/>
      <c r="P661" s="136"/>
      <c r="Q661" s="136"/>
      <c r="R661" s="136"/>
      <c r="S661" s="136"/>
      <c r="T661" s="137"/>
      <c r="U661" s="162"/>
      <c r="V661" s="162"/>
      <c r="W661" s="162"/>
      <c r="X661" s="162"/>
      <c r="Y661" s="183"/>
    </row>
    <row r="662" spans="1:25" s="2" customFormat="1" ht="16.5" customHeight="1" x14ac:dyDescent="0.2">
      <c r="A662" s="167"/>
      <c r="B662" s="126"/>
      <c r="C662" s="138">
        <f t="shared" si="116"/>
        <v>275</v>
      </c>
      <c r="D662" s="138" t="s">
        <v>98</v>
      </c>
      <c r="E662" s="139"/>
      <c r="F662" s="140" t="s">
        <v>253</v>
      </c>
      <c r="G662" s="141" t="s">
        <v>187</v>
      </c>
      <c r="H662" s="142">
        <v>1</v>
      </c>
      <c r="I662" s="143"/>
      <c r="J662" s="143">
        <f t="shared" ref="J662" si="121">ROUND(I662*H662,1)</f>
        <v>0</v>
      </c>
      <c r="K662" s="168"/>
      <c r="L662" s="145"/>
      <c r="M662" s="146"/>
      <c r="N662" s="147"/>
      <c r="O662" s="136"/>
      <c r="P662" s="136"/>
      <c r="Q662" s="136"/>
      <c r="R662" s="136"/>
      <c r="S662" s="136"/>
      <c r="T662" s="137"/>
      <c r="U662" s="167"/>
      <c r="V662" s="167"/>
      <c r="W662" s="167"/>
      <c r="X662" s="167"/>
      <c r="Y662" s="183"/>
    </row>
    <row r="663" spans="1:25" s="2" customFormat="1" ht="16.5" customHeight="1" x14ac:dyDescent="0.2">
      <c r="A663" s="162"/>
      <c r="B663" s="126"/>
      <c r="C663" s="127">
        <f t="shared" si="116"/>
        <v>276</v>
      </c>
      <c r="D663" s="127" t="s">
        <v>96</v>
      </c>
      <c r="E663" s="139"/>
      <c r="F663" s="129" t="s">
        <v>246</v>
      </c>
      <c r="G663" s="170" t="s">
        <v>187</v>
      </c>
      <c r="H663" s="132">
        <v>120</v>
      </c>
      <c r="I663" s="171"/>
      <c r="J663" s="132">
        <f>+H663*I663</f>
        <v>0</v>
      </c>
      <c r="K663" s="168"/>
      <c r="L663" s="145"/>
      <c r="M663" s="146"/>
      <c r="N663" s="147"/>
      <c r="O663" s="136"/>
      <c r="P663" s="136"/>
      <c r="Q663" s="136"/>
      <c r="R663" s="136"/>
      <c r="S663" s="136"/>
      <c r="T663" s="137"/>
      <c r="U663" s="162"/>
      <c r="V663" s="162"/>
      <c r="W663" s="162"/>
      <c r="X663" s="162"/>
      <c r="Y663" s="183"/>
    </row>
    <row r="664" spans="1:25" s="2" customFormat="1" ht="16.5" customHeight="1" x14ac:dyDescent="0.2">
      <c r="A664" s="167"/>
      <c r="B664" s="126"/>
      <c r="C664" s="138">
        <f t="shared" si="116"/>
        <v>277</v>
      </c>
      <c r="D664" s="138" t="s">
        <v>98</v>
      </c>
      <c r="E664" s="139"/>
      <c r="F664" s="140" t="s">
        <v>254</v>
      </c>
      <c r="G664" s="141" t="s">
        <v>187</v>
      </c>
      <c r="H664" s="142">
        <v>1</v>
      </c>
      <c r="I664" s="143"/>
      <c r="J664" s="143">
        <f t="shared" ref="J664" si="122">ROUND(I664*H664,1)</f>
        <v>0</v>
      </c>
      <c r="K664" s="168"/>
      <c r="L664" s="145"/>
      <c r="M664" s="146"/>
      <c r="N664" s="147"/>
      <c r="O664" s="136"/>
      <c r="P664" s="136"/>
      <c r="Q664" s="136"/>
      <c r="R664" s="136"/>
      <c r="S664" s="136"/>
      <c r="T664" s="137"/>
      <c r="U664" s="167"/>
      <c r="V664" s="167"/>
      <c r="W664" s="167"/>
      <c r="X664" s="167"/>
      <c r="Y664" s="183"/>
    </row>
    <row r="665" spans="1:25" s="2" customFormat="1" ht="16.5" customHeight="1" x14ac:dyDescent="0.2">
      <c r="A665" s="162"/>
      <c r="B665" s="126"/>
      <c r="C665" s="127">
        <f t="shared" si="116"/>
        <v>278</v>
      </c>
      <c r="D665" s="127" t="s">
        <v>96</v>
      </c>
      <c r="E665" s="139"/>
      <c r="F665" s="129" t="s">
        <v>250</v>
      </c>
      <c r="G665" s="170" t="s">
        <v>118</v>
      </c>
      <c r="H665" s="132">
        <v>3</v>
      </c>
      <c r="I665" s="171"/>
      <c r="J665" s="132">
        <f>+H665*I665</f>
        <v>0</v>
      </c>
      <c r="K665" s="168"/>
      <c r="L665" s="145"/>
      <c r="M665" s="146"/>
      <c r="N665" s="147"/>
      <c r="O665" s="136"/>
      <c r="P665" s="136"/>
      <c r="Q665" s="136"/>
      <c r="R665" s="136"/>
      <c r="S665" s="136"/>
      <c r="T665" s="137"/>
      <c r="U665" s="162"/>
      <c r="V665" s="162"/>
      <c r="W665" s="162"/>
      <c r="X665" s="162"/>
      <c r="Y665" s="183"/>
    </row>
    <row r="666" spans="1:25" s="2" customFormat="1" ht="16.5" customHeight="1" x14ac:dyDescent="0.2">
      <c r="A666" s="162"/>
      <c r="B666" s="126"/>
      <c r="C666" s="138">
        <f t="shared" si="116"/>
        <v>279</v>
      </c>
      <c r="D666" s="138" t="s">
        <v>98</v>
      </c>
      <c r="E666" s="139"/>
      <c r="F666" s="140" t="s">
        <v>255</v>
      </c>
      <c r="G666" s="141" t="s">
        <v>187</v>
      </c>
      <c r="H666" s="142">
        <f>+H665</f>
        <v>3</v>
      </c>
      <c r="I666" s="143"/>
      <c r="J666" s="143">
        <f t="shared" ref="J666" si="123">ROUND(I666*H666,1)</f>
        <v>0</v>
      </c>
      <c r="K666" s="168"/>
      <c r="L666" s="145"/>
      <c r="M666" s="146"/>
      <c r="N666" s="147"/>
      <c r="O666" s="136"/>
      <c r="P666" s="136"/>
      <c r="Q666" s="136"/>
      <c r="R666" s="136"/>
      <c r="S666" s="136"/>
      <c r="T666" s="137"/>
      <c r="U666" s="162"/>
      <c r="V666" s="162"/>
      <c r="W666" s="162"/>
      <c r="X666" s="162"/>
      <c r="Y666" s="183"/>
    </row>
    <row r="667" spans="1:25" s="2" customFormat="1" ht="16.5" customHeight="1" x14ac:dyDescent="0.2">
      <c r="A667" s="173"/>
      <c r="B667" s="126"/>
      <c r="C667" s="127">
        <f t="shared" si="116"/>
        <v>280</v>
      </c>
      <c r="D667" s="127" t="s">
        <v>96</v>
      </c>
      <c r="E667" s="139"/>
      <c r="F667" s="129" t="s">
        <v>310</v>
      </c>
      <c r="G667" s="170" t="s">
        <v>187</v>
      </c>
      <c r="H667" s="132">
        <v>220</v>
      </c>
      <c r="I667" s="171"/>
      <c r="J667" s="132">
        <f>+H667*I667</f>
        <v>0</v>
      </c>
      <c r="K667" s="168"/>
      <c r="L667" s="145"/>
      <c r="M667" s="146"/>
      <c r="N667" s="147"/>
      <c r="O667" s="136"/>
      <c r="P667" s="136"/>
      <c r="Q667" s="136"/>
      <c r="R667" s="136"/>
      <c r="S667" s="136"/>
      <c r="T667" s="137"/>
      <c r="U667" s="173"/>
      <c r="V667" s="173"/>
      <c r="W667" s="173"/>
      <c r="X667" s="173"/>
      <c r="Y667" s="183"/>
    </row>
    <row r="668" spans="1:25" s="2" customFormat="1" ht="16.5" customHeight="1" x14ac:dyDescent="0.2">
      <c r="A668" s="173"/>
      <c r="B668" s="126"/>
      <c r="C668" s="127">
        <f t="shared" si="116"/>
        <v>281</v>
      </c>
      <c r="D668" s="127" t="s">
        <v>96</v>
      </c>
      <c r="E668" s="139"/>
      <c r="F668" s="129" t="s">
        <v>311</v>
      </c>
      <c r="G668" s="170" t="s">
        <v>118</v>
      </c>
      <c r="H668" s="132">
        <v>130</v>
      </c>
      <c r="I668" s="171"/>
      <c r="J668" s="132">
        <f>+H668*I668</f>
        <v>0</v>
      </c>
      <c r="K668" s="168"/>
      <c r="L668" s="145"/>
      <c r="M668" s="146"/>
      <c r="N668" s="147"/>
      <c r="O668" s="136"/>
      <c r="P668" s="136"/>
      <c r="Q668" s="136"/>
      <c r="R668" s="136"/>
      <c r="S668" s="136"/>
      <c r="T668" s="137"/>
      <c r="U668" s="173"/>
      <c r="V668" s="173"/>
      <c r="W668" s="173"/>
      <c r="X668" s="173"/>
      <c r="Y668" s="183"/>
    </row>
    <row r="669" spans="1:25" s="2" customFormat="1" ht="16.5" customHeight="1" x14ac:dyDescent="0.2">
      <c r="A669" s="179"/>
      <c r="B669" s="126"/>
      <c r="C669" s="138">
        <f t="shared" si="116"/>
        <v>282</v>
      </c>
      <c r="D669" s="138" t="s">
        <v>98</v>
      </c>
      <c r="E669" s="139"/>
      <c r="F669" s="140" t="s">
        <v>314</v>
      </c>
      <c r="G669" s="141" t="s">
        <v>118</v>
      </c>
      <c r="H669" s="142">
        <v>2</v>
      </c>
      <c r="I669" s="143"/>
      <c r="J669" s="143">
        <f t="shared" ref="J669:J680" si="124">ROUND(I669*H669,1)</f>
        <v>0</v>
      </c>
      <c r="K669" s="168"/>
      <c r="L669" s="145"/>
      <c r="M669" s="146"/>
      <c r="N669" s="147"/>
      <c r="O669" s="136"/>
      <c r="P669" s="136"/>
      <c r="Q669" s="136"/>
      <c r="R669" s="136"/>
      <c r="S669" s="136"/>
      <c r="T669" s="137"/>
      <c r="U669" s="179"/>
      <c r="V669" s="179"/>
      <c r="W669" s="179"/>
      <c r="X669" s="179"/>
      <c r="Y669" s="183"/>
    </row>
    <row r="670" spans="1:25" s="2" customFormat="1" ht="16.5" customHeight="1" x14ac:dyDescent="0.2">
      <c r="A670" s="179"/>
      <c r="B670" s="126"/>
      <c r="C670" s="138">
        <f t="shared" si="116"/>
        <v>283</v>
      </c>
      <c r="D670" s="138" t="s">
        <v>98</v>
      </c>
      <c r="E670" s="139"/>
      <c r="F670" s="140" t="s">
        <v>315</v>
      </c>
      <c r="G670" s="141" t="s">
        <v>118</v>
      </c>
      <c r="H670" s="142">
        <v>4</v>
      </c>
      <c r="I670" s="143"/>
      <c r="J670" s="143">
        <f t="shared" si="124"/>
        <v>0</v>
      </c>
      <c r="K670" s="168"/>
      <c r="L670" s="145"/>
      <c r="M670" s="146"/>
      <c r="N670" s="147"/>
      <c r="O670" s="136"/>
      <c r="P670" s="136"/>
      <c r="Q670" s="136"/>
      <c r="R670" s="136"/>
      <c r="S670" s="136"/>
      <c r="T670" s="137"/>
      <c r="U670" s="179"/>
      <c r="V670" s="179"/>
      <c r="W670" s="179"/>
      <c r="X670" s="179"/>
      <c r="Y670" s="183"/>
    </row>
    <row r="671" spans="1:25" s="2" customFormat="1" ht="16.5" customHeight="1" x14ac:dyDescent="0.2">
      <c r="A671" s="179"/>
      <c r="B671" s="126"/>
      <c r="C671" s="138">
        <f t="shared" si="116"/>
        <v>284</v>
      </c>
      <c r="D671" s="138" t="s">
        <v>98</v>
      </c>
      <c r="E671" s="139"/>
      <c r="F671" s="140" t="s">
        <v>316</v>
      </c>
      <c r="G671" s="141" t="s">
        <v>118</v>
      </c>
      <c r="H671" s="142">
        <v>8</v>
      </c>
      <c r="I671" s="143"/>
      <c r="J671" s="143">
        <f t="shared" si="124"/>
        <v>0</v>
      </c>
      <c r="K671" s="168"/>
      <c r="L671" s="145"/>
      <c r="M671" s="146"/>
      <c r="N671" s="147"/>
      <c r="O671" s="136"/>
      <c r="P671" s="136"/>
      <c r="Q671" s="136"/>
      <c r="R671" s="136"/>
      <c r="S671" s="136"/>
      <c r="T671" s="137"/>
      <c r="U671" s="179"/>
      <c r="V671" s="179"/>
      <c r="W671" s="179"/>
      <c r="X671" s="179"/>
      <c r="Y671" s="183"/>
    </row>
    <row r="672" spans="1:25" s="2" customFormat="1" ht="16.5" customHeight="1" x14ac:dyDescent="0.2">
      <c r="A672" s="179"/>
      <c r="B672" s="126"/>
      <c r="C672" s="138">
        <f t="shared" si="116"/>
        <v>285</v>
      </c>
      <c r="D672" s="138" t="s">
        <v>98</v>
      </c>
      <c r="E672" s="139"/>
      <c r="F672" s="140" t="s">
        <v>317</v>
      </c>
      <c r="G672" s="141" t="s">
        <v>118</v>
      </c>
      <c r="H672" s="142">
        <v>5</v>
      </c>
      <c r="I672" s="143"/>
      <c r="J672" s="143">
        <f t="shared" si="124"/>
        <v>0</v>
      </c>
      <c r="K672" s="168"/>
      <c r="L672" s="145"/>
      <c r="M672" s="146"/>
      <c r="N672" s="147"/>
      <c r="O672" s="136"/>
      <c r="P672" s="136"/>
      <c r="Q672" s="136"/>
      <c r="R672" s="136"/>
      <c r="S672" s="136"/>
      <c r="T672" s="137"/>
      <c r="U672" s="179"/>
      <c r="V672" s="179"/>
      <c r="W672" s="179"/>
      <c r="X672" s="179"/>
      <c r="Y672" s="183"/>
    </row>
    <row r="673" spans="1:25" s="2" customFormat="1" ht="16.5" customHeight="1" x14ac:dyDescent="0.2">
      <c r="A673" s="179"/>
      <c r="B673" s="126"/>
      <c r="C673" s="138">
        <f t="shared" si="116"/>
        <v>286</v>
      </c>
      <c r="D673" s="138" t="s">
        <v>98</v>
      </c>
      <c r="E673" s="139"/>
      <c r="F673" s="140" t="s">
        <v>318</v>
      </c>
      <c r="G673" s="141" t="s">
        <v>118</v>
      </c>
      <c r="H673" s="142">
        <v>10</v>
      </c>
      <c r="I673" s="143"/>
      <c r="J673" s="143">
        <f t="shared" si="124"/>
        <v>0</v>
      </c>
      <c r="K673" s="168"/>
      <c r="L673" s="145"/>
      <c r="M673" s="146"/>
      <c r="N673" s="147"/>
      <c r="O673" s="136"/>
      <c r="P673" s="136"/>
      <c r="Q673" s="136"/>
      <c r="R673" s="136"/>
      <c r="S673" s="136"/>
      <c r="T673" s="137"/>
      <c r="U673" s="179"/>
      <c r="V673" s="179"/>
      <c r="W673" s="179"/>
      <c r="X673" s="179"/>
      <c r="Y673" s="183"/>
    </row>
    <row r="674" spans="1:25" s="2" customFormat="1" ht="16.5" customHeight="1" x14ac:dyDescent="0.2">
      <c r="A674" s="179"/>
      <c r="B674" s="126"/>
      <c r="C674" s="138">
        <f t="shared" si="116"/>
        <v>287</v>
      </c>
      <c r="D674" s="138" t="s">
        <v>98</v>
      </c>
      <c r="E674" s="139"/>
      <c r="F674" s="140" t="s">
        <v>319</v>
      </c>
      <c r="G674" s="141" t="s">
        <v>118</v>
      </c>
      <c r="H674" s="142">
        <v>10</v>
      </c>
      <c r="I674" s="143"/>
      <c r="J674" s="143">
        <f t="shared" si="124"/>
        <v>0</v>
      </c>
      <c r="K674" s="168"/>
      <c r="L674" s="145"/>
      <c r="M674" s="146"/>
      <c r="N674" s="147"/>
      <c r="O674" s="136"/>
      <c r="P674" s="136"/>
      <c r="Q674" s="136"/>
      <c r="R674" s="136"/>
      <c r="S674" s="136"/>
      <c r="T674" s="137"/>
      <c r="U674" s="179"/>
      <c r="V674" s="179"/>
      <c r="W674" s="179"/>
      <c r="X674" s="179"/>
      <c r="Y674" s="183"/>
    </row>
    <row r="675" spans="1:25" s="2" customFormat="1" ht="16.5" customHeight="1" x14ac:dyDescent="0.2">
      <c r="A675" s="179"/>
      <c r="B675" s="126"/>
      <c r="C675" s="138">
        <f t="shared" si="116"/>
        <v>288</v>
      </c>
      <c r="D675" s="138" t="s">
        <v>98</v>
      </c>
      <c r="E675" s="139"/>
      <c r="F675" s="140" t="s">
        <v>320</v>
      </c>
      <c r="G675" s="141" t="s">
        <v>118</v>
      </c>
      <c r="H675" s="142">
        <v>15</v>
      </c>
      <c r="I675" s="143"/>
      <c r="J675" s="143">
        <f t="shared" si="124"/>
        <v>0</v>
      </c>
      <c r="K675" s="168"/>
      <c r="L675" s="145"/>
      <c r="M675" s="146"/>
      <c r="N675" s="147"/>
      <c r="O675" s="136"/>
      <c r="P675" s="136"/>
      <c r="Q675" s="136"/>
      <c r="R675" s="136"/>
      <c r="S675" s="136"/>
      <c r="T675" s="137"/>
      <c r="U675" s="179"/>
      <c r="V675" s="179"/>
      <c r="W675" s="179"/>
      <c r="X675" s="179"/>
      <c r="Y675" s="183"/>
    </row>
    <row r="676" spans="1:25" s="2" customFormat="1" ht="16.5" customHeight="1" x14ac:dyDescent="0.2">
      <c r="A676" s="179"/>
      <c r="B676" s="126"/>
      <c r="C676" s="138">
        <f t="shared" si="116"/>
        <v>289</v>
      </c>
      <c r="D676" s="138" t="s">
        <v>98</v>
      </c>
      <c r="E676" s="139"/>
      <c r="F676" s="140" t="s">
        <v>321</v>
      </c>
      <c r="G676" s="141" t="s">
        <v>118</v>
      </c>
      <c r="H676" s="142">
        <v>5</v>
      </c>
      <c r="I676" s="143"/>
      <c r="J676" s="143">
        <f t="shared" si="124"/>
        <v>0</v>
      </c>
      <c r="K676" s="168"/>
      <c r="L676" s="145"/>
      <c r="M676" s="146"/>
      <c r="N676" s="147"/>
      <c r="O676" s="136"/>
      <c r="P676" s="136"/>
      <c r="Q676" s="136"/>
      <c r="R676" s="136"/>
      <c r="S676" s="136"/>
      <c r="T676" s="137"/>
      <c r="U676" s="179"/>
      <c r="V676" s="179"/>
      <c r="W676" s="179"/>
      <c r="X676" s="179"/>
      <c r="Y676" s="183"/>
    </row>
    <row r="677" spans="1:25" s="2" customFormat="1" ht="16.5" customHeight="1" x14ac:dyDescent="0.2">
      <c r="A677" s="179"/>
      <c r="B677" s="126"/>
      <c r="C677" s="138">
        <f t="shared" si="116"/>
        <v>290</v>
      </c>
      <c r="D677" s="138" t="s">
        <v>98</v>
      </c>
      <c r="E677" s="139"/>
      <c r="F677" s="140" t="s">
        <v>322</v>
      </c>
      <c r="G677" s="141" t="s">
        <v>118</v>
      </c>
      <c r="H677" s="142">
        <v>5</v>
      </c>
      <c r="I677" s="143"/>
      <c r="J677" s="143">
        <f t="shared" si="124"/>
        <v>0</v>
      </c>
      <c r="K677" s="168"/>
      <c r="L677" s="145"/>
      <c r="M677" s="146"/>
      <c r="N677" s="147"/>
      <c r="O677" s="136"/>
      <c r="P677" s="136"/>
      <c r="Q677" s="136"/>
      <c r="R677" s="136"/>
      <c r="S677" s="136"/>
      <c r="T677" s="137"/>
      <c r="U677" s="179"/>
      <c r="V677" s="179"/>
      <c r="W677" s="179"/>
      <c r="X677" s="179"/>
      <c r="Y677" s="183"/>
    </row>
    <row r="678" spans="1:25" s="2" customFormat="1" ht="16.5" customHeight="1" x14ac:dyDescent="0.2">
      <c r="A678" s="179"/>
      <c r="B678" s="126"/>
      <c r="C678" s="138">
        <f t="shared" si="116"/>
        <v>291</v>
      </c>
      <c r="D678" s="138" t="s">
        <v>98</v>
      </c>
      <c r="E678" s="139"/>
      <c r="F678" s="140" t="s">
        <v>323</v>
      </c>
      <c r="G678" s="141" t="s">
        <v>118</v>
      </c>
      <c r="H678" s="142">
        <v>8</v>
      </c>
      <c r="I678" s="143"/>
      <c r="J678" s="143">
        <f t="shared" si="124"/>
        <v>0</v>
      </c>
      <c r="K678" s="168"/>
      <c r="L678" s="145"/>
      <c r="M678" s="146"/>
      <c r="N678" s="147"/>
      <c r="O678" s="136"/>
      <c r="P678" s="136"/>
      <c r="Q678" s="136"/>
      <c r="R678" s="136"/>
      <c r="S678" s="136"/>
      <c r="T678" s="137"/>
      <c r="U678" s="179"/>
      <c r="V678" s="179"/>
      <c r="W678" s="179"/>
      <c r="X678" s="179"/>
      <c r="Y678" s="183"/>
    </row>
    <row r="679" spans="1:25" s="2" customFormat="1" ht="16.5" customHeight="1" x14ac:dyDescent="0.2">
      <c r="A679" s="179"/>
      <c r="B679" s="126"/>
      <c r="C679" s="138">
        <f t="shared" si="116"/>
        <v>292</v>
      </c>
      <c r="D679" s="138" t="s">
        <v>98</v>
      </c>
      <c r="E679" s="139"/>
      <c r="F679" s="140" t="s">
        <v>325</v>
      </c>
      <c r="G679" s="141" t="s">
        <v>118</v>
      </c>
      <c r="H679" s="142">
        <v>15</v>
      </c>
      <c r="I679" s="143"/>
      <c r="J679" s="143">
        <f t="shared" si="124"/>
        <v>0</v>
      </c>
      <c r="K679" s="168"/>
      <c r="L679" s="145"/>
      <c r="M679" s="146"/>
      <c r="N679" s="147"/>
      <c r="O679" s="136"/>
      <c r="P679" s="136"/>
      <c r="Q679" s="136"/>
      <c r="R679" s="136"/>
      <c r="S679" s="136"/>
      <c r="T679" s="137"/>
      <c r="U679" s="179"/>
      <c r="V679" s="179"/>
      <c r="W679" s="179"/>
      <c r="X679" s="179"/>
      <c r="Y679" s="183"/>
    </row>
    <row r="680" spans="1:25" s="2" customFormat="1" ht="16.5" customHeight="1" x14ac:dyDescent="0.2">
      <c r="A680" s="179"/>
      <c r="B680" s="126"/>
      <c r="C680" s="138">
        <f t="shared" si="116"/>
        <v>293</v>
      </c>
      <c r="D680" s="138" t="s">
        <v>98</v>
      </c>
      <c r="E680" s="139"/>
      <c r="F680" s="140" t="s">
        <v>324</v>
      </c>
      <c r="G680" s="141" t="s">
        <v>118</v>
      </c>
      <c r="H680" s="142">
        <v>20</v>
      </c>
      <c r="I680" s="143"/>
      <c r="J680" s="143">
        <f t="shared" si="124"/>
        <v>0</v>
      </c>
      <c r="K680" s="168"/>
      <c r="L680" s="145"/>
      <c r="M680" s="146"/>
      <c r="N680" s="147"/>
      <c r="O680" s="136"/>
      <c r="P680" s="136"/>
      <c r="Q680" s="136"/>
      <c r="R680" s="136"/>
      <c r="S680" s="136"/>
      <c r="T680" s="137"/>
      <c r="U680" s="179"/>
      <c r="V680" s="179"/>
      <c r="W680" s="179"/>
      <c r="X680" s="179"/>
      <c r="Y680" s="183"/>
    </row>
    <row r="681" spans="1:25" s="2" customFormat="1" ht="16.5" customHeight="1" x14ac:dyDescent="0.2">
      <c r="A681" s="162"/>
      <c r="B681" s="126"/>
      <c r="C681" s="138">
        <f t="shared" si="116"/>
        <v>294</v>
      </c>
      <c r="D681" s="138" t="s">
        <v>98</v>
      </c>
      <c r="E681" s="139"/>
      <c r="F681" s="139" t="s">
        <v>313</v>
      </c>
      <c r="G681" s="141" t="s">
        <v>97</v>
      </c>
      <c r="H681" s="142">
        <v>45</v>
      </c>
      <c r="I681" s="142"/>
      <c r="J681" s="143">
        <f>ROUND(I681*H681,1)</f>
        <v>0</v>
      </c>
      <c r="K681" s="168"/>
      <c r="L681" s="145"/>
      <c r="M681" s="146"/>
      <c r="N681" s="147"/>
      <c r="O681" s="136"/>
      <c r="P681" s="136"/>
      <c r="Q681" s="136"/>
      <c r="R681" s="136"/>
      <c r="S681" s="136"/>
      <c r="T681" s="137"/>
      <c r="U681" s="162"/>
      <c r="V681" s="162"/>
      <c r="W681" s="162"/>
      <c r="X681" s="162"/>
      <c r="Y681" s="183"/>
    </row>
    <row r="682" spans="1:25" s="2" customFormat="1" ht="6.95" customHeight="1" x14ac:dyDescent="0.2">
      <c r="A682" s="26"/>
      <c r="B682" s="41"/>
      <c r="C682" s="42"/>
      <c r="D682" s="42"/>
      <c r="E682" s="42"/>
      <c r="F682" s="42"/>
      <c r="G682" s="42"/>
      <c r="H682" s="42"/>
      <c r="I682" s="42"/>
      <c r="J682" s="42"/>
      <c r="K682" s="42"/>
      <c r="L682" s="27"/>
      <c r="M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183"/>
    </row>
  </sheetData>
  <mergeCells count="4">
    <mergeCell ref="E7:H7"/>
    <mergeCell ref="E25:H25"/>
    <mergeCell ref="E85:H85"/>
    <mergeCell ref="E107:H107"/>
  </mergeCells>
  <phoneticPr fontId="0" type="noConversion"/>
  <pageMargins left="0.39374999999999999" right="0.39374999999999999" top="0.39374999999999999" bottom="0.39374999999999999" header="0" footer="0"/>
  <pageSetup paperSize="9" scale="69" fitToHeight="100" orientation="portrait" blackAndWhite="1" r:id="rId1"/>
  <headerFooter>
    <oddFooter>&amp;CStrana &amp;P z &amp;N</oddFooter>
  </headerFooter>
  <rowBreaks count="5" manualBreakCount="5">
    <brk id="80" min="2" max="10" man="1"/>
    <brk id="169" min="2" max="10" man="1"/>
    <brk id="234" min="2" max="10" man="1"/>
    <brk id="299" min="2" max="10" man="1"/>
    <brk id="554" min="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ROZPOCET</vt:lpstr>
      <vt:lpstr>'Rekapitulácia stavby'!Print_Area</vt:lpstr>
      <vt:lpstr>ROZPOCET!Print_Area</vt:lpstr>
      <vt:lpstr>'Rekapitulácia stavby'!Print_Titles</vt:lpstr>
      <vt:lpstr>ROZPOCET!Print_Titles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LAPTOP-E9LKR746\acer</dc:creator>
  <cp:lastModifiedBy>Jozef GURTLER</cp:lastModifiedBy>
  <cp:lastPrinted>2022-04-28T06:42:02Z</cp:lastPrinted>
  <dcterms:created xsi:type="dcterms:W3CDTF">2021-10-06T10:14:02Z</dcterms:created>
  <dcterms:modified xsi:type="dcterms:W3CDTF">2022-04-28T06:48:16Z</dcterms:modified>
</cp:coreProperties>
</file>