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VORŠ  VO\OZ Východ21\VO ŤČ DNS 2022\Zákazky DNS\Súťažné podklady zákazka č. 13 LS Slanec\Podklady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ponuka'!$A$1:$O$53</definedName>
  </definedNames>
  <calcPr calcId="162913"/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12" i="1"/>
  <c r="P12" i="1" l="1"/>
  <c r="P14" i="1"/>
  <c r="P17" i="1" l="1"/>
  <c r="P16" i="1"/>
  <c r="P15" i="1"/>
  <c r="P13" i="1"/>
  <c r="O38" i="1" l="1"/>
  <c r="P19" i="1" s="1"/>
  <c r="O40" i="1" l="1"/>
  <c r="O39" i="1" s="1"/>
</calcChain>
</file>

<file path=xl/sharedStrings.xml><?xml version="1.0" encoding="utf-8"?>
<sst xmlns="http://schemas.openxmlformats.org/spreadsheetml/2006/main" count="225" uniqueCount="112">
  <si>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</si>
  <si>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</si>
  <si>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</si>
  <si>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</si>
  <si>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</si>
  <si>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</si>
  <si>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</si>
  <si>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</si>
  <si>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</si>
  <si>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</si>
  <si>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</si>
  <si>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</si>
  <si>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</si>
  <si>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</si>
  <si>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</si>
  <si>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</si>
  <si>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</si>
  <si>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</si>
  <si>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</si>
  <si>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</si>
  <si>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</si>
  <si>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</si>
  <si>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</si>
  <si>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</si>
  <si>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</si>
  <si>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</si>
  <si>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</si>
  <si>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</si>
  <si>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</si>
  <si>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</si>
  <si>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</si>
  <si>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</si>
  <si>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</si>
  <si>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</si>
  <si>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</si>
  <si>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</si>
  <si>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</si>
  <si>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</si>
  <si>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</si>
  <si>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</si>
  <si>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</si>
  <si>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</si>
  <si>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</si>
  <si>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</si>
  <si>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</si>
  <si>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</si>
  <si>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</si>
  <si>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</si>
  <si>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</si>
  <si>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</si>
  <si>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</si>
  <si>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</si>
  <si>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</si>
  <si>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</si>
  <si>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</si>
  <si>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</si>
  <si>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</si>
  <si>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</si>
  <si>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</si>
  <si>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</si>
  <si>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</si>
  <si>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</si>
  <si>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</si>
  <si>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</si>
  <si>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</si>
  <si>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</si>
  <si>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</si>
  <si>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</si>
  <si>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</si>
  <si>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</si>
  <si>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</si>
  <si>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Lesy SR š.p. OZ SOBRANCE</t>
  </si>
  <si>
    <t>1,2,4d,4a,6,7 - SKM</t>
  </si>
  <si>
    <t>1,2,4a,6,7 - SKM</t>
  </si>
  <si>
    <t>1,2,4a,6,7 - SORTIM</t>
  </si>
  <si>
    <t>KAROLKA</t>
  </si>
  <si>
    <t>0/400</t>
  </si>
  <si>
    <t>MOHOV</t>
  </si>
  <si>
    <t>577A00</t>
  </si>
  <si>
    <t>HRADOVA</t>
  </si>
  <si>
    <t>HRADOVÁ</t>
  </si>
  <si>
    <t>0/100</t>
  </si>
  <si>
    <t>0/800</t>
  </si>
  <si>
    <t>0/200</t>
  </si>
  <si>
    <t>0/700</t>
  </si>
  <si>
    <t>473A00</t>
  </si>
  <si>
    <t>1,2,4d4a,6,7 - SORTIM</t>
  </si>
  <si>
    <t>VU+50</t>
  </si>
  <si>
    <t>100/350</t>
  </si>
  <si>
    <t>100/600</t>
  </si>
  <si>
    <t>479A00</t>
  </si>
  <si>
    <t>454A00</t>
  </si>
  <si>
    <t>504 00</t>
  </si>
  <si>
    <t>507A00</t>
  </si>
  <si>
    <t>0/1000</t>
  </si>
  <si>
    <t>509B00</t>
  </si>
  <si>
    <t>VU-50</t>
  </si>
  <si>
    <t>20/580</t>
  </si>
  <si>
    <t>513 00</t>
  </si>
  <si>
    <t>566 00</t>
  </si>
  <si>
    <t>0/600</t>
  </si>
  <si>
    <t>568 00</t>
  </si>
  <si>
    <t>0/1600</t>
  </si>
  <si>
    <t>569 00</t>
  </si>
  <si>
    <t>570 00</t>
  </si>
  <si>
    <t>575A00</t>
  </si>
  <si>
    <t>OU</t>
  </si>
  <si>
    <t>100/1900</t>
  </si>
  <si>
    <t>100/800</t>
  </si>
  <si>
    <t>1,2,4d,4a,6,7 - SORTIM</t>
  </si>
  <si>
    <t>639 11</t>
  </si>
  <si>
    <t>Lesnícke služby v ťažbovom procese na OZ SOBRANCE, VC Slanec II- výzva č.13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</si>
</sst>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 wrapText="1"/>
    </xf>
    <xf numFmtId="0" fontId="3" fillId="3" borderId="32" xfId="0" applyFont="1" applyFill="1" applyBorder="1" applyAlignment="1" applyProtection="1">
      <alignment horizontal="center" vertical="center"/>
    </xf>
    <xf numFmtId="0" fontId="0" fillId="3" borderId="32" xfId="0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7" fillId="3" borderId="8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3" fillId="3" borderId="34" xfId="0" applyFont="1" applyFill="1" applyBorder="1" applyProtection="1"/>
    <xf numFmtId="0" fontId="0" fillId="3" borderId="31" xfId="0" applyFill="1" applyBorder="1" applyProtection="1"/>
    <xf numFmtId="0" fontId="6" fillId="3" borderId="28" xfId="0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center" vertical="center" wrapText="1"/>
    </xf>
    <xf numFmtId="0" fontId="5" fillId="3" borderId="40" xfId="0" applyFont="1" applyFill="1" applyBorder="1" applyAlignment="1" applyProtection="1">
      <alignment horizontal="center" vertical="center"/>
    </xf>
    <xf numFmtId="0" fontId="5" fillId="3" borderId="30" xfId="0" applyFont="1" applyFill="1" applyBorder="1" applyAlignment="1" applyProtection="1">
      <alignment horizontal="center" vertical="center"/>
    </xf>
    <xf numFmtId="0" fontId="7" fillId="3" borderId="36" xfId="0" applyFont="1" applyFill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</xf>
    <xf numFmtId="2" fontId="6" fillId="3" borderId="28" xfId="0" applyNumberFormat="1" applyFont="1" applyFill="1" applyBorder="1" applyAlignment="1" applyProtection="1">
      <alignment horizontal="center" vertical="center"/>
    </xf>
    <xf numFmtId="2" fontId="6" fillId="3" borderId="28" xfId="0" applyNumberFormat="1" applyFont="1" applyFill="1" applyBorder="1" applyAlignment="1" applyProtection="1">
      <alignment horizontal="center" vertical="center" wrapText="1"/>
    </xf>
    <xf numFmtId="2" fontId="5" fillId="3" borderId="30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right" vertical="center"/>
    </xf>
    <xf numFmtId="4" fontId="6" fillId="3" borderId="42" xfId="0" applyNumberFormat="1" applyFont="1" applyFill="1" applyBorder="1" applyAlignment="1" applyProtection="1">
      <alignment horizontal="center" vertical="center"/>
    </xf>
    <xf numFmtId="4" fontId="6" fillId="3" borderId="43" xfId="0" applyNumberFormat="1" applyFont="1" applyFill="1" applyBorder="1" applyAlignment="1" applyProtection="1">
      <alignment horizontal="right" vertical="center"/>
    </xf>
    <xf numFmtId="4" fontId="6" fillId="3" borderId="43" xfId="0" applyNumberFormat="1" applyFont="1" applyFill="1" applyBorder="1" applyAlignment="1" applyProtection="1">
      <alignment horizontal="center" vertical="center"/>
    </xf>
    <xf numFmtId="0" fontId="6" fillId="3" borderId="43" xfId="0" applyFont="1" applyFill="1" applyBorder="1" applyAlignment="1" applyProtection="1">
      <alignment horizontal="center" vertical="center" wrapText="1"/>
    </xf>
    <xf numFmtId="0" fontId="5" fillId="3" borderId="44" xfId="0" applyFont="1" applyFill="1" applyBorder="1" applyAlignment="1" applyProtection="1">
      <alignment horizontal="center" vertical="center"/>
    </xf>
    <xf numFmtId="4" fontId="6" fillId="3" borderId="45" xfId="0" applyNumberFormat="1" applyFont="1" applyFill="1" applyBorder="1" applyAlignment="1" applyProtection="1">
      <alignment horizontal="center" vertical="center"/>
    </xf>
    <xf numFmtId="0" fontId="6" fillId="3" borderId="40" xfId="0" applyFont="1" applyFill="1" applyBorder="1" applyAlignment="1" applyProtection="1">
      <alignment horizontal="center" vertical="center"/>
    </xf>
    <xf numFmtId="0" fontId="6" fillId="3" borderId="48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/>
    </xf>
    <xf numFmtId="0" fontId="6" fillId="3" borderId="47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7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6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tabSelected="1" topLeftCell="A31" zoomScale="115" zoomScaleNormal="115" zoomScaleSheetLayoutView="70" workbookViewId="0">
      <selection activeCell="N17" sqref="N17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85" t="s">
        <v>64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16" t="s">
        <v>69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70</v>
      </c>
      <c r="O2" s="15"/>
    </row>
    <row r="3" spans="1:16" ht="18" x14ac:dyDescent="0.25">
      <c r="A3" s="17" t="s">
        <v>0</v>
      </c>
      <c r="B3" s="13"/>
      <c r="C3" s="95" t="s">
        <v>111</v>
      </c>
      <c r="D3" s="96"/>
      <c r="E3" s="96"/>
      <c r="F3" s="96"/>
      <c r="G3" s="96"/>
      <c r="H3" s="96"/>
      <c r="I3" s="96"/>
      <c r="J3" s="96"/>
      <c r="K3" s="96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90"/>
      <c r="F5" s="9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91" t="s">
        <v>71</v>
      </c>
      <c r="C6" s="91"/>
      <c r="D6" s="91"/>
      <c r="E6" s="91"/>
      <c r="F6" s="9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92"/>
      <c r="C7" s="92"/>
      <c r="D7" s="92"/>
      <c r="E7" s="92"/>
      <c r="F7" s="9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88" t="s">
        <v>66</v>
      </c>
      <c r="B8" s="8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53" t="s">
        <v>8</v>
      </c>
      <c r="B9" s="93" t="s">
        <v>2</v>
      </c>
      <c r="C9" s="135" t="s">
        <v>53</v>
      </c>
      <c r="D9" s="136"/>
      <c r="E9" s="137" t="s">
        <v>3</v>
      </c>
      <c r="F9" s="138"/>
      <c r="G9" s="139"/>
      <c r="H9" s="129" t="s">
        <v>4</v>
      </c>
      <c r="I9" s="99" t="s">
        <v>5</v>
      </c>
      <c r="J9" s="132" t="s">
        <v>6</v>
      </c>
      <c r="K9" s="86" t="s">
        <v>7</v>
      </c>
      <c r="L9" s="99" t="s">
        <v>54</v>
      </c>
      <c r="M9" s="99" t="s">
        <v>60</v>
      </c>
      <c r="N9" s="124" t="s">
        <v>58</v>
      </c>
      <c r="O9" s="126" t="s">
        <v>59</v>
      </c>
    </row>
    <row r="10" spans="1:16" ht="21.75" customHeight="1" x14ac:dyDescent="0.25">
      <c r="A10" s="25"/>
      <c r="B10" s="94"/>
      <c r="C10" s="97" t="s">
        <v>68</v>
      </c>
      <c r="D10" s="128"/>
      <c r="E10" s="97" t="s">
        <v>9</v>
      </c>
      <c r="F10" s="98" t="s">
        <v>10</v>
      </c>
      <c r="G10" s="99" t="s">
        <v>11</v>
      </c>
      <c r="H10" s="130"/>
      <c r="I10" s="98"/>
      <c r="J10" s="133"/>
      <c r="K10" s="87"/>
      <c r="L10" s="98"/>
      <c r="M10" s="98"/>
      <c r="N10" s="125"/>
      <c r="O10" s="127"/>
    </row>
    <row r="11" spans="1:16" ht="50.25" customHeight="1" thickBot="1" x14ac:dyDescent="0.3">
      <c r="A11" s="26"/>
      <c r="B11" s="94"/>
      <c r="C11" s="97"/>
      <c r="D11" s="128"/>
      <c r="E11" s="97"/>
      <c r="F11" s="98"/>
      <c r="G11" s="98"/>
      <c r="H11" s="131"/>
      <c r="I11" s="98"/>
      <c r="J11" s="134"/>
      <c r="K11" s="87"/>
      <c r="L11" s="123"/>
      <c r="M11" s="123"/>
      <c r="N11" s="125"/>
      <c r="O11" s="127"/>
    </row>
    <row r="12" spans="1:16" ht="15.75" thickBot="1" x14ac:dyDescent="0.3">
      <c r="A12" s="67" t="s">
        <v>79</v>
      </c>
      <c r="B12" s="27" t="s">
        <v>85</v>
      </c>
      <c r="C12" s="100" t="s">
        <v>72</v>
      </c>
      <c r="D12" s="101"/>
      <c r="E12" s="28">
        <v>43.33</v>
      </c>
      <c r="F12" s="28">
        <v>187.77</v>
      </c>
      <c r="G12" s="28">
        <f>E12+F12</f>
        <v>231.10000000000002</v>
      </c>
      <c r="H12" s="28" t="s">
        <v>87</v>
      </c>
      <c r="I12" s="28">
        <v>35</v>
      </c>
      <c r="J12" s="28">
        <v>0.84</v>
      </c>
      <c r="K12" s="29" t="s">
        <v>89</v>
      </c>
      <c r="L12" s="30">
        <v>3424.9</v>
      </c>
      <c r="M12" s="32" t="s">
        <v>61</v>
      </c>
      <c r="N12" s="51"/>
      <c r="O12" s="52"/>
      <c r="P12" s="12" t="str">
        <f>IF( O12=0," ", IF(100-((L12/O12)*100)&gt;20,"viac ako 20%",0))</f>
        <v xml:space="preserve"> </v>
      </c>
    </row>
    <row r="13" spans="1:16" ht="15.75" thickBot="1" x14ac:dyDescent="0.3">
      <c r="A13" s="67" t="s">
        <v>80</v>
      </c>
      <c r="B13" s="27" t="s">
        <v>85</v>
      </c>
      <c r="C13" s="100" t="s">
        <v>86</v>
      </c>
      <c r="D13" s="101"/>
      <c r="E13" s="28"/>
      <c r="F13" s="28">
        <v>94.04</v>
      </c>
      <c r="G13" s="28">
        <f t="shared" ref="G13:G36" si="0">E13+F13</f>
        <v>94.04</v>
      </c>
      <c r="H13" s="28" t="s">
        <v>87</v>
      </c>
      <c r="I13" s="28">
        <v>35</v>
      </c>
      <c r="J13" s="28">
        <v>0.84</v>
      </c>
      <c r="K13" s="29" t="s">
        <v>89</v>
      </c>
      <c r="L13" s="30">
        <v>1714.82</v>
      </c>
      <c r="M13" s="32" t="s">
        <v>61</v>
      </c>
      <c r="N13" s="59"/>
      <c r="O13" s="60"/>
      <c r="P13" s="12" t="e">
        <f>IF(#REF!= 0," ", IF(100-((#REF!/#REF!)*100)&gt;20,"viac ako 20%",0))</f>
        <v>#REF!</v>
      </c>
    </row>
    <row r="14" spans="1:16" ht="15.75" thickBot="1" x14ac:dyDescent="0.3">
      <c r="A14" s="68" t="s">
        <v>80</v>
      </c>
      <c r="B14" s="55" t="s">
        <v>90</v>
      </c>
      <c r="C14" s="100" t="s">
        <v>72</v>
      </c>
      <c r="D14" s="101"/>
      <c r="E14" s="56">
        <v>10.34</v>
      </c>
      <c r="F14" s="56">
        <v>60.57</v>
      </c>
      <c r="G14" s="28">
        <f t="shared" si="0"/>
        <v>70.91</v>
      </c>
      <c r="H14" s="28" t="s">
        <v>87</v>
      </c>
      <c r="I14" s="56">
        <v>45</v>
      </c>
      <c r="J14" s="56">
        <v>0.54</v>
      </c>
      <c r="K14" s="29" t="s">
        <v>88</v>
      </c>
      <c r="L14" s="58">
        <v>1179.23</v>
      </c>
      <c r="M14" s="32" t="s">
        <v>61</v>
      </c>
      <c r="N14" s="59"/>
      <c r="O14" s="60"/>
      <c r="P14" s="12" t="e">
        <f>IF(#REF!= 0," ", IF(100-((#REF!/#REF!)*100)&gt;20,"viac ako 20%",0))</f>
        <v>#REF!</v>
      </c>
    </row>
    <row r="15" spans="1:16" ht="15.75" thickBot="1" x14ac:dyDescent="0.3">
      <c r="A15" s="68" t="s">
        <v>80</v>
      </c>
      <c r="B15" s="55" t="s">
        <v>90</v>
      </c>
      <c r="C15" s="100" t="s">
        <v>86</v>
      </c>
      <c r="D15" s="101"/>
      <c r="E15" s="56"/>
      <c r="F15" s="56">
        <v>165.46</v>
      </c>
      <c r="G15" s="28">
        <f t="shared" si="0"/>
        <v>165.46</v>
      </c>
      <c r="H15" s="28" t="s">
        <v>87</v>
      </c>
      <c r="I15" s="56">
        <v>45</v>
      </c>
      <c r="J15" s="56">
        <v>0.54</v>
      </c>
      <c r="K15" s="57" t="s">
        <v>88</v>
      </c>
      <c r="L15" s="58">
        <v>3215.99</v>
      </c>
      <c r="M15" s="32" t="s">
        <v>61</v>
      </c>
      <c r="N15" s="59"/>
      <c r="O15" s="60"/>
      <c r="P15" s="12" t="e">
        <f>IF(#REF!= 0," ", IF(100-((#REF!/#REF!)*100)&gt;20,"viac ako 20%",0))</f>
        <v>#REF!</v>
      </c>
    </row>
    <row r="16" spans="1:16" ht="15.75" thickBot="1" x14ac:dyDescent="0.3">
      <c r="A16" s="68" t="s">
        <v>80</v>
      </c>
      <c r="B16" s="55" t="s">
        <v>91</v>
      </c>
      <c r="C16" s="83" t="s">
        <v>73</v>
      </c>
      <c r="D16" s="84"/>
      <c r="E16" s="56">
        <v>29.77</v>
      </c>
      <c r="F16" s="56">
        <v>0.61</v>
      </c>
      <c r="G16" s="28">
        <f t="shared" si="0"/>
        <v>30.38</v>
      </c>
      <c r="H16" s="28" t="s">
        <v>37</v>
      </c>
      <c r="I16" s="56">
        <v>5</v>
      </c>
      <c r="J16" s="82">
        <v>1.0900000000000001</v>
      </c>
      <c r="K16" s="57" t="s">
        <v>84</v>
      </c>
      <c r="L16" s="58">
        <v>303.33999999999997</v>
      </c>
      <c r="M16" s="32" t="s">
        <v>61</v>
      </c>
      <c r="N16" s="59"/>
      <c r="O16" s="60"/>
      <c r="P16" s="12" t="e">
        <f>IF(#REF!= 0," ", IF(100-((#REF!/#REF!)*100)&gt;20,"viac ako 20%",0))</f>
        <v>#REF!</v>
      </c>
    </row>
    <row r="17" spans="1:16" ht="15.75" thickBot="1" x14ac:dyDescent="0.3">
      <c r="A17" s="68" t="s">
        <v>77</v>
      </c>
      <c r="B17" s="55" t="s">
        <v>92</v>
      </c>
      <c r="C17" s="83" t="s">
        <v>73</v>
      </c>
      <c r="D17" s="84"/>
      <c r="E17" s="56"/>
      <c r="F17" s="56">
        <v>127.58</v>
      </c>
      <c r="G17" s="28">
        <f t="shared" si="0"/>
        <v>127.58</v>
      </c>
      <c r="H17" s="28" t="s">
        <v>37</v>
      </c>
      <c r="I17" s="56">
        <v>25</v>
      </c>
      <c r="J17" s="56">
        <v>1.44</v>
      </c>
      <c r="K17" s="57" t="s">
        <v>83</v>
      </c>
      <c r="L17" s="58">
        <v>1282.18</v>
      </c>
      <c r="M17" s="32" t="s">
        <v>61</v>
      </c>
      <c r="N17" s="59"/>
      <c r="O17" s="60"/>
      <c r="P17" s="12" t="e">
        <f>IF(#REF!= 0," ", IF(100-((#REF!/#REF!)*100)&gt;20,"viac ako 20%",0))</f>
        <v>#REF!</v>
      </c>
    </row>
    <row r="18" spans="1:16" ht="15.75" thickBot="1" x14ac:dyDescent="0.3">
      <c r="A18" s="69" t="s">
        <v>77</v>
      </c>
      <c r="B18" s="64" t="s">
        <v>92</v>
      </c>
      <c r="C18" s="83" t="s">
        <v>74</v>
      </c>
      <c r="D18" s="84"/>
      <c r="E18" s="62"/>
      <c r="F18" s="62">
        <v>31.9</v>
      </c>
      <c r="G18" s="28">
        <f t="shared" si="0"/>
        <v>31.9</v>
      </c>
      <c r="H18" s="28" t="s">
        <v>37</v>
      </c>
      <c r="I18" s="64">
        <v>25</v>
      </c>
      <c r="J18" s="64">
        <v>1.44</v>
      </c>
      <c r="K18" s="57" t="s">
        <v>83</v>
      </c>
      <c r="L18" s="31">
        <v>403.38</v>
      </c>
      <c r="M18" s="32" t="s">
        <v>61</v>
      </c>
      <c r="N18" s="59"/>
      <c r="O18" s="60"/>
      <c r="P18" s="12"/>
    </row>
    <row r="19" spans="1:16" ht="15.75" thickBot="1" x14ac:dyDescent="0.3">
      <c r="A19" s="61" t="s">
        <v>77</v>
      </c>
      <c r="B19" s="56" t="s">
        <v>93</v>
      </c>
      <c r="C19" s="83" t="s">
        <v>73</v>
      </c>
      <c r="D19" s="84"/>
      <c r="E19" s="63"/>
      <c r="F19" s="63">
        <v>73.3</v>
      </c>
      <c r="G19" s="28">
        <f t="shared" si="0"/>
        <v>73.3</v>
      </c>
      <c r="H19" s="28" t="s">
        <v>37</v>
      </c>
      <c r="I19" s="56">
        <v>15</v>
      </c>
      <c r="J19" s="56">
        <v>0.85</v>
      </c>
      <c r="K19" s="57" t="s">
        <v>94</v>
      </c>
      <c r="L19" s="31">
        <v>1022.54</v>
      </c>
      <c r="M19" s="32" t="s">
        <v>61</v>
      </c>
      <c r="N19" s="59"/>
      <c r="O19" s="60"/>
      <c r="P19" s="12" t="e">
        <f>IF(O38&gt;L38,"prekročená cena","nižšia ako stanovená")</f>
        <v>#REF!</v>
      </c>
    </row>
    <row r="20" spans="1:16" ht="15.75" thickBot="1" x14ac:dyDescent="0.3">
      <c r="A20" s="69" t="s">
        <v>77</v>
      </c>
      <c r="B20" s="56" t="s">
        <v>93</v>
      </c>
      <c r="C20" s="83" t="s">
        <v>74</v>
      </c>
      <c r="D20" s="84"/>
      <c r="E20" s="63"/>
      <c r="F20" s="63">
        <v>48.86</v>
      </c>
      <c r="G20" s="28">
        <f t="shared" si="0"/>
        <v>48.86</v>
      </c>
      <c r="H20" s="28" t="s">
        <v>37</v>
      </c>
      <c r="I20" s="56">
        <v>15</v>
      </c>
      <c r="J20" s="56">
        <v>0.85</v>
      </c>
      <c r="K20" s="57" t="s">
        <v>94</v>
      </c>
      <c r="L20" s="31">
        <v>820.4</v>
      </c>
      <c r="M20" s="32" t="s">
        <v>61</v>
      </c>
      <c r="N20" s="59"/>
      <c r="O20" s="60"/>
    </row>
    <row r="21" spans="1:16" ht="15.75" thickBot="1" x14ac:dyDescent="0.3">
      <c r="A21" s="61" t="s">
        <v>77</v>
      </c>
      <c r="B21" s="56" t="s">
        <v>95</v>
      </c>
      <c r="C21" s="100" t="s">
        <v>72</v>
      </c>
      <c r="D21" s="101"/>
      <c r="E21" s="63">
        <v>16.34</v>
      </c>
      <c r="F21" s="63">
        <v>0.28000000000000003</v>
      </c>
      <c r="G21" s="28">
        <f t="shared" si="0"/>
        <v>16.62</v>
      </c>
      <c r="H21" s="28" t="s">
        <v>96</v>
      </c>
      <c r="I21" s="56">
        <v>15</v>
      </c>
      <c r="J21" s="56">
        <v>0.23</v>
      </c>
      <c r="K21" s="57" t="s">
        <v>97</v>
      </c>
      <c r="L21" s="31">
        <v>298.83</v>
      </c>
      <c r="M21" s="32" t="s">
        <v>61</v>
      </c>
      <c r="N21" s="59"/>
      <c r="O21" s="60"/>
    </row>
    <row r="22" spans="1:16" ht="15.75" thickBot="1" x14ac:dyDescent="0.3">
      <c r="A22" s="61" t="s">
        <v>77</v>
      </c>
      <c r="B22" s="56" t="s">
        <v>95</v>
      </c>
      <c r="C22" s="100" t="s">
        <v>86</v>
      </c>
      <c r="D22" s="101"/>
      <c r="E22" s="63"/>
      <c r="F22" s="63">
        <v>7.12</v>
      </c>
      <c r="G22" s="28">
        <f t="shared" si="0"/>
        <v>7.12</v>
      </c>
      <c r="H22" s="28" t="s">
        <v>96</v>
      </c>
      <c r="I22" s="56">
        <v>15</v>
      </c>
      <c r="J22" s="56">
        <v>0.23</v>
      </c>
      <c r="K22" s="57" t="s">
        <v>97</v>
      </c>
      <c r="L22" s="31">
        <v>152.13</v>
      </c>
      <c r="M22" s="32" t="s">
        <v>61</v>
      </c>
      <c r="N22" s="59"/>
      <c r="O22" s="60"/>
    </row>
    <row r="23" spans="1:16" ht="15.75" thickBot="1" x14ac:dyDescent="0.3">
      <c r="A23" s="61" t="s">
        <v>77</v>
      </c>
      <c r="B23" s="56" t="s">
        <v>98</v>
      </c>
      <c r="C23" s="83" t="s">
        <v>73</v>
      </c>
      <c r="D23" s="84"/>
      <c r="E23" s="63"/>
      <c r="F23" s="63">
        <v>7.5</v>
      </c>
      <c r="G23" s="28">
        <f t="shared" si="0"/>
        <v>7.5</v>
      </c>
      <c r="H23" s="28" t="s">
        <v>37</v>
      </c>
      <c r="I23" s="56">
        <v>25</v>
      </c>
      <c r="J23" s="56">
        <v>0.5</v>
      </c>
      <c r="K23" s="57" t="s">
        <v>81</v>
      </c>
      <c r="L23" s="31">
        <v>85.82</v>
      </c>
      <c r="M23" s="32" t="s">
        <v>61</v>
      </c>
      <c r="N23" s="59"/>
      <c r="O23" s="60"/>
    </row>
    <row r="24" spans="1:16" ht="25.5" customHeight="1" thickBot="1" x14ac:dyDescent="0.3">
      <c r="A24" s="61" t="s">
        <v>77</v>
      </c>
      <c r="B24" s="56" t="s">
        <v>99</v>
      </c>
      <c r="C24" s="83" t="s">
        <v>73</v>
      </c>
      <c r="D24" s="84"/>
      <c r="E24" s="63"/>
      <c r="F24" s="63">
        <v>60.95</v>
      </c>
      <c r="G24" s="28">
        <f t="shared" si="0"/>
        <v>60.95</v>
      </c>
      <c r="H24" s="28" t="s">
        <v>37</v>
      </c>
      <c r="I24" s="56">
        <v>40</v>
      </c>
      <c r="J24" s="56">
        <v>1</v>
      </c>
      <c r="K24" s="57" t="s">
        <v>100</v>
      </c>
      <c r="L24" s="31">
        <v>747.86</v>
      </c>
      <c r="M24" s="32" t="s">
        <v>61</v>
      </c>
      <c r="N24" s="59"/>
      <c r="O24" s="60"/>
    </row>
    <row r="25" spans="1:16" ht="15" customHeight="1" thickBot="1" x14ac:dyDescent="0.3">
      <c r="A25" s="61" t="s">
        <v>77</v>
      </c>
      <c r="B25" s="56" t="s">
        <v>99</v>
      </c>
      <c r="C25" s="83" t="s">
        <v>74</v>
      </c>
      <c r="D25" s="84"/>
      <c r="E25" s="63"/>
      <c r="F25" s="63">
        <v>26.12</v>
      </c>
      <c r="G25" s="28">
        <f t="shared" si="0"/>
        <v>26.12</v>
      </c>
      <c r="H25" s="28" t="s">
        <v>37</v>
      </c>
      <c r="I25" s="56">
        <v>40</v>
      </c>
      <c r="J25" s="56">
        <v>1</v>
      </c>
      <c r="K25" s="57" t="s">
        <v>100</v>
      </c>
      <c r="L25" s="31">
        <v>395.32</v>
      </c>
      <c r="M25" s="32" t="s">
        <v>61</v>
      </c>
      <c r="N25" s="59"/>
      <c r="O25" s="60"/>
    </row>
    <row r="26" spans="1:16" ht="15.75" thickBot="1" x14ac:dyDescent="0.3">
      <c r="A26" s="61" t="s">
        <v>77</v>
      </c>
      <c r="B26" s="56" t="s">
        <v>101</v>
      </c>
      <c r="C26" s="83" t="s">
        <v>73</v>
      </c>
      <c r="D26" s="84"/>
      <c r="E26" s="63"/>
      <c r="F26" s="63">
        <v>21</v>
      </c>
      <c r="G26" s="28">
        <f t="shared" si="0"/>
        <v>21</v>
      </c>
      <c r="H26" s="28" t="s">
        <v>37</v>
      </c>
      <c r="I26" s="56">
        <v>35</v>
      </c>
      <c r="J26" s="56">
        <v>0.81</v>
      </c>
      <c r="K26" s="57" t="s">
        <v>102</v>
      </c>
      <c r="L26" s="31">
        <v>292.52999999999997</v>
      </c>
      <c r="M26" s="32" t="s">
        <v>61</v>
      </c>
      <c r="N26" s="59"/>
      <c r="O26" s="60"/>
    </row>
    <row r="27" spans="1:16" ht="18" customHeight="1" thickBot="1" x14ac:dyDescent="0.3">
      <c r="A27" s="61" t="s">
        <v>77</v>
      </c>
      <c r="B27" s="64" t="s">
        <v>101</v>
      </c>
      <c r="C27" s="83" t="s">
        <v>74</v>
      </c>
      <c r="D27" s="84"/>
      <c r="E27" s="62"/>
      <c r="F27" s="62">
        <v>21</v>
      </c>
      <c r="G27" s="28">
        <f t="shared" si="0"/>
        <v>21</v>
      </c>
      <c r="H27" s="28" t="s">
        <v>37</v>
      </c>
      <c r="I27" s="64">
        <v>35</v>
      </c>
      <c r="J27" s="64">
        <v>0.81</v>
      </c>
      <c r="K27" s="65" t="s">
        <v>102</v>
      </c>
      <c r="L27" s="31">
        <v>345.65</v>
      </c>
      <c r="M27" s="32" t="s">
        <v>61</v>
      </c>
      <c r="N27" s="59"/>
      <c r="O27" s="60"/>
    </row>
    <row r="28" spans="1:16" ht="15.75" thickBot="1" x14ac:dyDescent="0.3">
      <c r="A28" s="61" t="s">
        <v>77</v>
      </c>
      <c r="B28" s="64" t="s">
        <v>103</v>
      </c>
      <c r="C28" s="83" t="s">
        <v>73</v>
      </c>
      <c r="D28" s="84"/>
      <c r="E28" s="62"/>
      <c r="F28" s="62">
        <v>12.8</v>
      </c>
      <c r="G28" s="28">
        <f t="shared" si="0"/>
        <v>12.8</v>
      </c>
      <c r="H28" s="28" t="s">
        <v>37</v>
      </c>
      <c r="I28" s="64">
        <v>40</v>
      </c>
      <c r="J28" s="64">
        <v>0.66</v>
      </c>
      <c r="K28" s="65" t="s">
        <v>82</v>
      </c>
      <c r="L28" s="31">
        <v>155.52000000000001</v>
      </c>
      <c r="M28" s="32" t="s">
        <v>61</v>
      </c>
      <c r="N28" s="59"/>
      <c r="O28" s="60"/>
    </row>
    <row r="29" spans="1:16" ht="15.75" thickBot="1" x14ac:dyDescent="0.3">
      <c r="A29" s="69" t="s">
        <v>77</v>
      </c>
      <c r="B29" s="64" t="s">
        <v>103</v>
      </c>
      <c r="C29" s="83" t="s">
        <v>74</v>
      </c>
      <c r="D29" s="84"/>
      <c r="E29" s="62"/>
      <c r="F29" s="62">
        <v>12.8</v>
      </c>
      <c r="G29" s="28">
        <f t="shared" si="0"/>
        <v>12.8</v>
      </c>
      <c r="H29" s="28" t="s">
        <v>37</v>
      </c>
      <c r="I29" s="64">
        <v>40</v>
      </c>
      <c r="J29" s="64">
        <v>0.66</v>
      </c>
      <c r="K29" s="65" t="s">
        <v>82</v>
      </c>
      <c r="L29" s="31">
        <v>188.04</v>
      </c>
      <c r="M29" s="32" t="s">
        <v>61</v>
      </c>
      <c r="N29" s="59"/>
      <c r="O29" s="60"/>
    </row>
    <row r="30" spans="1:16" ht="15.75" thickBot="1" x14ac:dyDescent="0.3">
      <c r="A30" s="61" t="s">
        <v>77</v>
      </c>
      <c r="B30" s="64" t="s">
        <v>104</v>
      </c>
      <c r="C30" s="83" t="s">
        <v>73</v>
      </c>
      <c r="D30" s="84"/>
      <c r="E30" s="62"/>
      <c r="F30" s="62">
        <v>7.08</v>
      </c>
      <c r="G30" s="28">
        <f t="shared" si="0"/>
        <v>7.08</v>
      </c>
      <c r="H30" s="28" t="s">
        <v>37</v>
      </c>
      <c r="I30" s="64">
        <v>40</v>
      </c>
      <c r="J30" s="64">
        <v>0.59</v>
      </c>
      <c r="K30" s="65" t="s">
        <v>76</v>
      </c>
      <c r="L30" s="31">
        <v>102.8</v>
      </c>
      <c r="M30" s="32" t="s">
        <v>61</v>
      </c>
      <c r="N30" s="59"/>
      <c r="O30" s="60"/>
    </row>
    <row r="31" spans="1:16" ht="15.75" thickBot="1" x14ac:dyDescent="0.3">
      <c r="A31" s="61" t="s">
        <v>77</v>
      </c>
      <c r="B31" s="64" t="s">
        <v>104</v>
      </c>
      <c r="C31" s="83" t="s">
        <v>74</v>
      </c>
      <c r="D31" s="84"/>
      <c r="E31" s="74"/>
      <c r="F31" s="62">
        <v>7.08</v>
      </c>
      <c r="G31" s="28">
        <f t="shared" si="0"/>
        <v>7.08</v>
      </c>
      <c r="H31" s="28" t="s">
        <v>37</v>
      </c>
      <c r="I31" s="64">
        <v>40</v>
      </c>
      <c r="J31" s="64">
        <v>0.59</v>
      </c>
      <c r="K31" s="65" t="s">
        <v>76</v>
      </c>
      <c r="L31" s="31">
        <v>122.91</v>
      </c>
      <c r="M31" s="75" t="s">
        <v>61</v>
      </c>
      <c r="N31" s="59"/>
      <c r="O31" s="60"/>
    </row>
    <row r="32" spans="1:16" ht="15.75" thickBot="1" x14ac:dyDescent="0.3">
      <c r="A32" s="69" t="s">
        <v>77</v>
      </c>
      <c r="B32" s="78" t="s">
        <v>105</v>
      </c>
      <c r="C32" s="100" t="s">
        <v>72</v>
      </c>
      <c r="D32" s="101"/>
      <c r="E32" s="76"/>
      <c r="F32" s="77">
        <v>112.81</v>
      </c>
      <c r="G32" s="28">
        <f t="shared" si="0"/>
        <v>112.81</v>
      </c>
      <c r="H32" s="28" t="s">
        <v>106</v>
      </c>
      <c r="I32" s="78">
        <v>40</v>
      </c>
      <c r="J32" s="78">
        <v>1.32</v>
      </c>
      <c r="K32" s="79" t="s">
        <v>107</v>
      </c>
      <c r="L32" s="80">
        <v>1503.76</v>
      </c>
      <c r="M32" s="80" t="s">
        <v>61</v>
      </c>
      <c r="N32" s="59"/>
      <c r="O32" s="60"/>
    </row>
    <row r="33" spans="1:15" ht="15.75" thickBot="1" x14ac:dyDescent="0.3">
      <c r="A33" s="61" t="s">
        <v>77</v>
      </c>
      <c r="B33" s="55" t="s">
        <v>105</v>
      </c>
      <c r="C33" s="100" t="s">
        <v>86</v>
      </c>
      <c r="D33" s="101"/>
      <c r="E33" s="72"/>
      <c r="F33" s="72">
        <v>48.35</v>
      </c>
      <c r="G33" s="28">
        <f t="shared" si="0"/>
        <v>48.35</v>
      </c>
      <c r="H33" s="28" t="s">
        <v>106</v>
      </c>
      <c r="I33" s="56">
        <v>40</v>
      </c>
      <c r="J33" s="56">
        <v>1.32</v>
      </c>
      <c r="K33" s="81" t="s">
        <v>107</v>
      </c>
      <c r="L33" s="73">
        <v>1223.99</v>
      </c>
      <c r="M33" s="32" t="s">
        <v>61</v>
      </c>
      <c r="N33" s="59"/>
      <c r="O33" s="60"/>
    </row>
    <row r="34" spans="1:15" ht="15.75" thickBot="1" x14ac:dyDescent="0.3">
      <c r="A34" s="61" t="s">
        <v>77</v>
      </c>
      <c r="B34" s="64" t="s">
        <v>78</v>
      </c>
      <c r="C34" s="100" t="s">
        <v>72</v>
      </c>
      <c r="D34" s="101"/>
      <c r="E34" s="70"/>
      <c r="F34" s="70">
        <v>35.35</v>
      </c>
      <c r="G34" s="28">
        <f t="shared" si="0"/>
        <v>35.35</v>
      </c>
      <c r="H34" s="28" t="s">
        <v>37</v>
      </c>
      <c r="I34" s="64">
        <v>40</v>
      </c>
      <c r="J34" s="64">
        <v>0.64</v>
      </c>
      <c r="K34" s="57" t="s">
        <v>108</v>
      </c>
      <c r="L34" s="31">
        <v>528.48</v>
      </c>
      <c r="M34" s="32" t="s">
        <v>61</v>
      </c>
      <c r="N34" s="59"/>
      <c r="O34" s="60"/>
    </row>
    <row r="35" spans="1:15" ht="15.75" thickBot="1" x14ac:dyDescent="0.3">
      <c r="A35" s="61" t="s">
        <v>77</v>
      </c>
      <c r="B35" s="56" t="s">
        <v>78</v>
      </c>
      <c r="C35" s="100" t="s">
        <v>109</v>
      </c>
      <c r="D35" s="101"/>
      <c r="E35" s="71"/>
      <c r="F35" s="71">
        <v>35.35</v>
      </c>
      <c r="G35" s="28">
        <f t="shared" si="0"/>
        <v>35.35</v>
      </c>
      <c r="H35" s="28" t="s">
        <v>37</v>
      </c>
      <c r="I35" s="56">
        <v>40</v>
      </c>
      <c r="J35" s="56">
        <v>0.64</v>
      </c>
      <c r="K35" s="57" t="s">
        <v>108</v>
      </c>
      <c r="L35" s="31">
        <v>619.02</v>
      </c>
      <c r="M35" s="32" t="s">
        <v>61</v>
      </c>
      <c r="N35" s="59"/>
      <c r="O35" s="60"/>
    </row>
    <row r="36" spans="1:15" ht="15.75" thickBot="1" x14ac:dyDescent="0.3">
      <c r="A36" s="67" t="s">
        <v>75</v>
      </c>
      <c r="B36" s="56" t="s">
        <v>110</v>
      </c>
      <c r="C36" s="83" t="s">
        <v>72</v>
      </c>
      <c r="D36" s="84"/>
      <c r="E36" s="71"/>
      <c r="F36" s="71">
        <v>97.83</v>
      </c>
      <c r="G36" s="28">
        <f t="shared" si="0"/>
        <v>97.83</v>
      </c>
      <c r="H36" s="28" t="s">
        <v>37</v>
      </c>
      <c r="I36" s="56">
        <v>10</v>
      </c>
      <c r="J36" s="56">
        <v>2</v>
      </c>
      <c r="K36" s="57" t="s">
        <v>76</v>
      </c>
      <c r="L36" s="31">
        <v>1033.69</v>
      </c>
      <c r="M36" s="32" t="s">
        <v>61</v>
      </c>
      <c r="N36" s="59"/>
      <c r="O36" s="60"/>
    </row>
    <row r="37" spans="1:15" ht="15.75" thickBot="1" x14ac:dyDescent="0.3">
      <c r="A37" s="33"/>
      <c r="B37" s="34"/>
      <c r="C37" s="35"/>
      <c r="D37" s="36"/>
      <c r="E37" s="66">
        <v>99.78</v>
      </c>
      <c r="F37" s="66">
        <v>1303.51</v>
      </c>
      <c r="G37" s="66">
        <v>1403.29</v>
      </c>
      <c r="H37" s="37"/>
      <c r="I37" s="34"/>
      <c r="J37" s="34"/>
      <c r="K37" s="35"/>
      <c r="L37" s="38">
        <v>21163.13</v>
      </c>
      <c r="M37" s="39"/>
      <c r="N37" s="42"/>
      <c r="O37" s="43"/>
    </row>
    <row r="38" spans="1:15" ht="15.75" thickBot="1" x14ac:dyDescent="0.3">
      <c r="A38" s="54"/>
      <c r="B38" s="40"/>
      <c r="C38" s="40"/>
      <c r="D38" s="40"/>
      <c r="E38" s="40"/>
      <c r="F38" s="40"/>
      <c r="G38" s="40"/>
      <c r="H38" s="40"/>
      <c r="I38" s="40"/>
      <c r="J38" s="140" t="s">
        <v>13</v>
      </c>
      <c r="K38" s="140"/>
      <c r="L38" s="43"/>
      <c r="M38" s="41"/>
      <c r="N38" s="44" t="s">
        <v>14</v>
      </c>
      <c r="O38" s="38" t="e">
        <f>SUM(#REF!)</f>
        <v>#REF!</v>
      </c>
    </row>
    <row r="39" spans="1:15" ht="15.75" thickBot="1" x14ac:dyDescent="0.3">
      <c r="A39" s="119" t="s">
        <v>15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1"/>
      <c r="O39" s="38" t="e">
        <f>O40-O38</f>
        <v>#REF!</v>
      </c>
    </row>
    <row r="40" spans="1:15" ht="15.75" thickBot="1" x14ac:dyDescent="0.3">
      <c r="A40" s="119" t="s">
        <v>16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1"/>
      <c r="O40" s="38" t="e">
        <f>IF("nie"=MID(I48,1,3),O38,(O38*1.2))</f>
        <v>#REF!</v>
      </c>
    </row>
    <row r="41" spans="1:15" x14ac:dyDescent="0.25">
      <c r="A41" s="108" t="s">
        <v>17</v>
      </c>
      <c r="B41" s="108"/>
      <c r="C41" s="108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</row>
    <row r="42" spans="1:15" x14ac:dyDescent="0.25">
      <c r="A42" s="122" t="s">
        <v>65</v>
      </c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</row>
    <row r="43" spans="1:15" x14ac:dyDescent="0.25">
      <c r="A43" s="46" t="s">
        <v>57</v>
      </c>
      <c r="B43" s="46"/>
      <c r="C43" s="46"/>
      <c r="D43" s="46"/>
      <c r="E43" s="46"/>
      <c r="F43" s="46"/>
      <c r="G43" s="47" t="s">
        <v>55</v>
      </c>
      <c r="H43" s="46"/>
      <c r="I43" s="46"/>
      <c r="J43" s="48"/>
      <c r="K43" s="48"/>
      <c r="L43" s="48"/>
      <c r="M43" s="48"/>
      <c r="N43" s="48"/>
      <c r="O43" s="48"/>
    </row>
    <row r="44" spans="1:15" x14ac:dyDescent="0.25">
      <c r="A44" s="110" t="s">
        <v>67</v>
      </c>
      <c r="B44" s="111"/>
      <c r="C44" s="111"/>
      <c r="D44" s="111"/>
      <c r="E44" s="112"/>
      <c r="F44" s="109" t="s">
        <v>56</v>
      </c>
      <c r="G44" s="49" t="s">
        <v>18</v>
      </c>
      <c r="H44" s="102"/>
      <c r="I44" s="103"/>
      <c r="J44" s="103"/>
      <c r="K44" s="103"/>
      <c r="L44" s="103"/>
      <c r="M44" s="103"/>
      <c r="N44" s="103"/>
      <c r="O44" s="104"/>
    </row>
    <row r="45" spans="1:15" x14ac:dyDescent="0.25">
      <c r="A45" s="113"/>
      <c r="B45" s="114"/>
      <c r="C45" s="114"/>
      <c r="D45" s="114"/>
      <c r="E45" s="115"/>
      <c r="F45" s="109"/>
      <c r="G45" s="49" t="s">
        <v>19</v>
      </c>
      <c r="H45" s="102"/>
      <c r="I45" s="103"/>
      <c r="J45" s="103"/>
      <c r="K45" s="103"/>
      <c r="L45" s="103"/>
      <c r="M45" s="103"/>
      <c r="N45" s="103"/>
      <c r="O45" s="104"/>
    </row>
    <row r="46" spans="1:15" x14ac:dyDescent="0.25">
      <c r="A46" s="113"/>
      <c r="B46" s="114"/>
      <c r="C46" s="114"/>
      <c r="D46" s="114"/>
      <c r="E46" s="115"/>
      <c r="F46" s="109"/>
      <c r="G46" s="49" t="s">
        <v>20</v>
      </c>
      <c r="H46" s="102"/>
      <c r="I46" s="103"/>
      <c r="J46" s="103"/>
      <c r="K46" s="103"/>
      <c r="L46" s="103"/>
      <c r="M46" s="103"/>
      <c r="N46" s="103"/>
      <c r="O46" s="104"/>
    </row>
    <row r="47" spans="1:15" x14ac:dyDescent="0.25">
      <c r="A47" s="113"/>
      <c r="B47" s="114"/>
      <c r="C47" s="114"/>
      <c r="D47" s="114"/>
      <c r="E47" s="115"/>
      <c r="F47" s="109"/>
      <c r="G47" s="49" t="s">
        <v>21</v>
      </c>
      <c r="H47" s="102"/>
      <c r="I47" s="103"/>
      <c r="J47" s="103"/>
      <c r="K47" s="103"/>
      <c r="L47" s="103"/>
      <c r="M47" s="103"/>
      <c r="N47" s="103"/>
      <c r="O47" s="104"/>
    </row>
    <row r="48" spans="1:15" x14ac:dyDescent="0.25">
      <c r="A48" s="113"/>
      <c r="B48" s="114"/>
      <c r="C48" s="114"/>
      <c r="D48" s="114"/>
      <c r="E48" s="115"/>
      <c r="F48" s="109"/>
      <c r="G48" s="49" t="s">
        <v>22</v>
      </c>
      <c r="H48" s="102"/>
      <c r="I48" s="103"/>
      <c r="J48" s="103"/>
      <c r="K48" s="103"/>
      <c r="L48" s="103"/>
      <c r="M48" s="103"/>
      <c r="N48" s="103"/>
      <c r="O48" s="104"/>
    </row>
    <row r="49" spans="1:15" x14ac:dyDescent="0.25">
      <c r="A49" s="113"/>
      <c r="B49" s="114"/>
      <c r="C49" s="114"/>
      <c r="D49" s="114"/>
      <c r="E49" s="115"/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spans="1:15" x14ac:dyDescent="0.25">
      <c r="A50" s="113"/>
      <c r="B50" s="114"/>
      <c r="C50" s="114"/>
      <c r="D50" s="114"/>
      <c r="E50" s="115"/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spans="1:15" x14ac:dyDescent="0.25">
      <c r="A51" s="116"/>
      <c r="B51" s="117"/>
      <c r="C51" s="117"/>
      <c r="D51" s="117"/>
      <c r="E51" s="118"/>
      <c r="F51" s="48"/>
      <c r="G51" s="24"/>
      <c r="H51" s="18"/>
      <c r="I51" s="24"/>
      <c r="J51" s="24" t="s">
        <v>23</v>
      </c>
      <c r="K51" s="24"/>
      <c r="L51" s="105"/>
      <c r="M51" s="106"/>
      <c r="N51" s="107"/>
      <c r="O51" s="24"/>
    </row>
    <row r="52" spans="1:15" x14ac:dyDescent="0.25">
      <c r="A52" s="48"/>
      <c r="B52" s="48"/>
      <c r="C52" s="48"/>
      <c r="D52" s="48"/>
      <c r="E52" s="48"/>
      <c r="F52" s="48"/>
      <c r="G52" s="24"/>
      <c r="H52" s="24"/>
      <c r="I52" s="24"/>
      <c r="J52" s="24"/>
      <c r="K52" s="24"/>
      <c r="L52" s="24"/>
      <c r="M52" s="24"/>
      <c r="N52" s="24"/>
      <c r="O52" s="24"/>
    </row>
    <row r="53" spans="1:15" x14ac:dyDescent="0.25">
      <c r="A53" s="21"/>
      <c r="B53" s="21"/>
      <c r="C53" s="21"/>
      <c r="D53" s="21"/>
      <c r="E53" s="21"/>
      <c r="F53" s="21"/>
      <c r="G53" s="24"/>
      <c r="H53" s="24"/>
      <c r="I53" s="24"/>
      <c r="J53" s="24"/>
      <c r="K53" s="24"/>
      <c r="L53" s="24"/>
      <c r="M53" s="24"/>
      <c r="N53" s="24"/>
      <c r="O53" s="24"/>
    </row>
  </sheetData>
  <sheetProtection selectLockedCells="1"/>
  <mergeCells count="59">
    <mergeCell ref="C34:D34"/>
    <mergeCell ref="C35:D35"/>
    <mergeCell ref="C36:D36"/>
    <mergeCell ref="J38:K38"/>
    <mergeCell ref="A39:N39"/>
    <mergeCell ref="A40:N40"/>
    <mergeCell ref="A42:O42"/>
    <mergeCell ref="L9:L11"/>
    <mergeCell ref="N9:N11"/>
    <mergeCell ref="O9:O11"/>
    <mergeCell ref="C10:D11"/>
    <mergeCell ref="C12:D12"/>
    <mergeCell ref="H9:H11"/>
    <mergeCell ref="I9:I11"/>
    <mergeCell ref="J9:J11"/>
    <mergeCell ref="C9:D9"/>
    <mergeCell ref="E9:G9"/>
    <mergeCell ref="C13:D13"/>
    <mergeCell ref="C33:D33"/>
    <mergeCell ref="M9:M11"/>
    <mergeCell ref="C28:D28"/>
    <mergeCell ref="H48:O48"/>
    <mergeCell ref="L51:N51"/>
    <mergeCell ref="A41:C41"/>
    <mergeCell ref="F44:F48"/>
    <mergeCell ref="H44:O44"/>
    <mergeCell ref="H45:O45"/>
    <mergeCell ref="H46:O46"/>
    <mergeCell ref="H47:O47"/>
    <mergeCell ref="A44:E51"/>
    <mergeCell ref="C29:D29"/>
    <mergeCell ref="C30:D30"/>
    <mergeCell ref="C31:D31"/>
    <mergeCell ref="C32:D32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A1:L1"/>
    <mergeCell ref="K9:K11"/>
    <mergeCell ref="A8:B8"/>
    <mergeCell ref="E5:F5"/>
    <mergeCell ref="B6:F6"/>
    <mergeCell ref="B7:F7"/>
    <mergeCell ref="B9:B11"/>
    <mergeCell ref="C3:K3"/>
    <mergeCell ref="E10:E11"/>
    <mergeCell ref="F10:F11"/>
    <mergeCell ref="G10:G11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5" t="s">
        <v>51</v>
      </c>
      <c r="M2" s="145"/>
    </row>
    <row r="3" spans="1:14" x14ac:dyDescent="0.25">
      <c r="A3" s="5" t="s">
        <v>25</v>
      </c>
      <c r="B3" s="142" t="s">
        <v>26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4" x14ac:dyDescent="0.25">
      <c r="A4" s="5" t="s">
        <v>27</v>
      </c>
      <c r="B4" s="142" t="s">
        <v>28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x14ac:dyDescent="0.25">
      <c r="A5" s="5" t="s">
        <v>8</v>
      </c>
      <c r="B5" s="142" t="s">
        <v>29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1:14" x14ac:dyDescent="0.25">
      <c r="A6" s="5" t="s">
        <v>2</v>
      </c>
      <c r="B6" s="142" t="s">
        <v>30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</row>
    <row r="7" spans="1:14" x14ac:dyDescent="0.25">
      <c r="A7" s="6" t="s">
        <v>31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4"/>
    </row>
    <row r="8" spans="1:14" x14ac:dyDescent="0.25">
      <c r="A8" s="5" t="s">
        <v>12</v>
      </c>
      <c r="B8" s="142" t="s">
        <v>32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4" x14ac:dyDescent="0.25">
      <c r="A9" s="7" t="s">
        <v>33</v>
      </c>
      <c r="B9" s="142" t="s">
        <v>34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</row>
    <row r="10" spans="1:14" x14ac:dyDescent="0.25">
      <c r="A10" s="7" t="s">
        <v>35</v>
      </c>
      <c r="B10" s="142" t="s">
        <v>36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</row>
    <row r="11" spans="1:14" x14ac:dyDescent="0.25">
      <c r="A11" s="8" t="s">
        <v>37</v>
      </c>
      <c r="B11" s="142" t="s">
        <v>38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</row>
    <row r="12" spans="1:14" x14ac:dyDescent="0.25">
      <c r="A12" s="9" t="s">
        <v>39</v>
      </c>
      <c r="B12" s="142" t="s">
        <v>40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</row>
    <row r="13" spans="1:14" ht="24" customHeight="1" x14ac:dyDescent="0.25">
      <c r="A13" s="8" t="s">
        <v>41</v>
      </c>
      <c r="B13" s="142" t="s">
        <v>42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ht="16.5" customHeight="1" x14ac:dyDescent="0.25">
      <c r="A14" s="8" t="s">
        <v>5</v>
      </c>
      <c r="B14" s="142" t="s">
        <v>52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</row>
    <row r="15" spans="1:14" x14ac:dyDescent="0.25">
      <c r="A15" s="8" t="s">
        <v>43</v>
      </c>
      <c r="B15" s="142" t="s">
        <v>44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</row>
    <row r="16" spans="1:14" ht="38.25" x14ac:dyDescent="0.25">
      <c r="A16" s="10" t="s">
        <v>45</v>
      </c>
      <c r="B16" s="142" t="s">
        <v>46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</row>
    <row r="17" spans="1:14" ht="28.5" customHeight="1" x14ac:dyDescent="0.25">
      <c r="A17" s="10" t="s">
        <v>47</v>
      </c>
      <c r="B17" s="142" t="s">
        <v>48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</row>
    <row r="18" spans="1:14" ht="27" customHeight="1" x14ac:dyDescent="0.25">
      <c r="A18" s="11" t="s">
        <v>49</v>
      </c>
      <c r="B18" s="142" t="s">
        <v>50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</row>
    <row r="19" spans="1:14" ht="75" customHeight="1" x14ac:dyDescent="0.25">
      <c r="A19" s="50" t="s">
        <v>62</v>
      </c>
      <c r="B19" s="141" t="s">
        <v>63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igor.nemec</cp:lastModifiedBy>
  <cp:lastPrinted>2020-12-16T07:24:06Z</cp:lastPrinted>
  <dcterms:created xsi:type="dcterms:W3CDTF">2012-08-13T12:29:09Z</dcterms:created>
  <dcterms:modified xsi:type="dcterms:W3CDTF">2022-06-21T08:01:35Z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