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Olejnik\Desktop\Olejník\HORINONTALNE__VRTY-DH\03__XVI-ETAPA__HV-DH\01___XVI-E__PROJEKT\vykaz-vymer__XVI-ETAPA\"/>
    </mc:Choice>
  </mc:AlternateContent>
  <xr:revisionPtr revIDLastSave="0" documentId="13_ncr:1_{E039FBA0-BC08-4690-A7FE-7245E1F8664B}" xr6:coauthVersionLast="47" xr6:coauthVersionMax="47" xr10:uidLastSave="{00000000-0000-0000-0000-000000000000}"/>
  <bookViews>
    <workbookView xWindow="-108" yWindow="-108" windowWidth="23256" windowHeight="12576" activeTab="3" xr2:uid="{00000000-000D-0000-FFFF-FFFF00000000}"/>
  </bookViews>
  <sheets>
    <sheet name="Kryci list" sheetId="1" r:id="rId1"/>
    <sheet name="Rekapitulacia" sheetId="2" r:id="rId2"/>
    <sheet name="Prehlad" sheetId="3" r:id="rId3"/>
    <sheet name="Figury" sheetId="4" r:id="rId4"/>
  </sheets>
  <definedNames>
    <definedName name="_FilterDatabase" hidden="1">#REF!</definedName>
    <definedName name="fakt1R">#REF!</definedName>
    <definedName name="_xlnm.Print_Titles" localSheetId="3">Figury!$8:$10</definedName>
    <definedName name="_xlnm.Print_Titles" localSheetId="2">Prehlad!$8:$10</definedName>
    <definedName name="_xlnm.Print_Titles" localSheetId="1">Rekapitulacia!$8:$10</definedName>
    <definedName name="_xlnm.Print_Area" localSheetId="3">Figury!$A:$D</definedName>
    <definedName name="_xlnm.Print_Area" localSheetId="0">'Kryci list'!$A:$J</definedName>
    <definedName name="_xlnm.Print_Area" localSheetId="2">Prehlad!$A:$O</definedName>
    <definedName name="_xlnm.Print_Area" localSheetId="1">Rekapitulacia!$A:$F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1" i="1" l="1"/>
  <c r="F12" i="1"/>
  <c r="J12" i="1"/>
  <c r="F13" i="1"/>
  <c r="J13" i="1"/>
  <c r="F14" i="1"/>
  <c r="J14" i="1"/>
  <c r="D16" i="1"/>
  <c r="F16" i="1" s="1"/>
  <c r="F20" i="1" s="1"/>
  <c r="J28" i="1" s="1"/>
  <c r="E16" i="1"/>
  <c r="F17" i="1"/>
  <c r="F18" i="1"/>
  <c r="F19" i="1"/>
  <c r="E20" i="1"/>
  <c r="J20" i="1"/>
  <c r="F26" i="1"/>
  <c r="J26" i="1"/>
  <c r="I30" i="1"/>
  <c r="J30" i="1" s="1"/>
  <c r="D8" i="3"/>
  <c r="L15" i="3"/>
  <c r="L21" i="3" s="1"/>
  <c r="L18" i="3"/>
  <c r="E21" i="3"/>
  <c r="N21" i="3"/>
  <c r="L25" i="3"/>
  <c r="L38" i="3" s="1"/>
  <c r="L31" i="3"/>
  <c r="L33" i="3"/>
  <c r="L34" i="3"/>
  <c r="L35" i="3"/>
  <c r="L36" i="3"/>
  <c r="E38" i="3"/>
  <c r="N38" i="3"/>
  <c r="N46" i="3" s="1"/>
  <c r="N60" i="3" s="1"/>
  <c r="L41" i="3"/>
  <c r="E44" i="3"/>
  <c r="L44" i="3"/>
  <c r="N44" i="3"/>
  <c r="E46" i="3"/>
  <c r="L50" i="3"/>
  <c r="L51" i="3" s="1"/>
  <c r="L58" i="3" s="1"/>
  <c r="N51" i="3"/>
  <c r="L53" i="3"/>
  <c r="L56" i="3" s="1"/>
  <c r="L55" i="3"/>
  <c r="N56" i="3"/>
  <c r="N58" i="3"/>
  <c r="E60" i="3"/>
  <c r="B8" i="2"/>
  <c r="B12" i="2"/>
  <c r="C12" i="2"/>
  <c r="D12" i="2"/>
  <c r="B13" i="2"/>
  <c r="C13" i="2"/>
  <c r="D13" i="2"/>
  <c r="B14" i="2"/>
  <c r="C14" i="2"/>
  <c r="D14" i="2"/>
  <c r="B15" i="2"/>
  <c r="C15" i="2"/>
  <c r="D15" i="2"/>
  <c r="B18" i="2"/>
  <c r="C18" i="2"/>
  <c r="D18" i="2"/>
  <c r="B19" i="2"/>
  <c r="C19" i="2"/>
  <c r="D19" i="2"/>
  <c r="D20" i="2"/>
  <c r="D23" i="2"/>
  <c r="L46" i="3" l="1"/>
  <c r="L60" i="3" s="1"/>
  <c r="I29" i="1"/>
  <c r="J29" i="1" s="1"/>
  <c r="J31" i="1"/>
  <c r="D20" i="1"/>
</calcChain>
</file>

<file path=xl/sharedStrings.xml><?xml version="1.0" encoding="utf-8"?>
<sst xmlns="http://schemas.openxmlformats.org/spreadsheetml/2006/main" count="377" uniqueCount="213">
  <si>
    <t>V module</t>
  </si>
  <si>
    <t>Hlavička1</t>
  </si>
  <si>
    <t>Mena</t>
  </si>
  <si>
    <t>Hlavička2</t>
  </si>
  <si>
    <t>Obdobie</t>
  </si>
  <si>
    <t>Miesto:</t>
  </si>
  <si>
    <t>Košice DH</t>
  </si>
  <si>
    <t>Rozpočet</t>
  </si>
  <si>
    <t>Krycí list rozpočtu v</t>
  </si>
  <si>
    <t>EUR</t>
  </si>
  <si>
    <t>JKSO :</t>
  </si>
  <si>
    <t>Čerpanie</t>
  </si>
  <si>
    <t>Krycí list splátky v</t>
  </si>
  <si>
    <t>za obdobie</t>
  </si>
  <si>
    <t>Mesiac 2011</t>
  </si>
  <si>
    <t>VK</t>
  </si>
  <si>
    <t>Krycí list výrobnej kalkulácie v</t>
  </si>
  <si>
    <t xml:space="preserve">Rozpočet: </t>
  </si>
  <si>
    <t xml:space="preserve">Zmluva č.: </t>
  </si>
  <si>
    <t>Spracoval:</t>
  </si>
  <si>
    <t>Dňa:</t>
  </si>
  <si>
    <t>VF</t>
  </si>
  <si>
    <t>Odberateľ:</t>
  </si>
  <si>
    <t>Správa mestskej zelene Košice</t>
  </si>
  <si>
    <t>IČO:</t>
  </si>
  <si>
    <t>DIČ:</t>
  </si>
  <si>
    <t>Dodávateľ:</t>
  </si>
  <si>
    <t>Projektant:</t>
  </si>
  <si>
    <t>Ing.František Priščák</t>
  </si>
  <si>
    <t>A</t>
  </si>
  <si>
    <t xml:space="preserve"> ZRN</t>
  </si>
  <si>
    <t>Konštrukcie</t>
  </si>
  <si>
    <t>Špecifikovaný materiál</t>
  </si>
  <si>
    <t>Spolu ZRN</t>
  </si>
  <si>
    <t>B</t>
  </si>
  <si>
    <t>IN - Individuálne náklady</t>
  </si>
  <si>
    <t xml:space="preserve"> HSV:</t>
  </si>
  <si>
    <t xml:space="preserve"> Práce nadčas</t>
  </si>
  <si>
    <t xml:space="preserve"> PSV:</t>
  </si>
  <si>
    <t xml:space="preserve"> Murárske výpomoce</t>
  </si>
  <si>
    <t xml:space="preserve"> MCE:</t>
  </si>
  <si>
    <t xml:space="preserve"> Bez pevnej podlahy</t>
  </si>
  <si>
    <t xml:space="preserve"> Iné:</t>
  </si>
  <si>
    <t xml:space="preserve"> </t>
  </si>
  <si>
    <t xml:space="preserve"> Súčet:</t>
  </si>
  <si>
    <t xml:space="preserve">Súčet riadkov 6 až 9: </t>
  </si>
  <si>
    <t>C</t>
  </si>
  <si>
    <t>NUS - náklady umiestnenia stavby</t>
  </si>
  <si>
    <t>D</t>
  </si>
  <si>
    <t>ON - ostatné náklady</t>
  </si>
  <si>
    <t xml:space="preserve"> Zariadenie staveniska</t>
  </si>
  <si>
    <t xml:space="preserve"> Ostatné náklady uvedené v rozpočte</t>
  </si>
  <si>
    <t xml:space="preserve"> Prevádzkové vplyvy</t>
  </si>
  <si>
    <t xml:space="preserve"> Inžinierska činnosť</t>
  </si>
  <si>
    <t xml:space="preserve"> Sťažené podmienky</t>
  </si>
  <si>
    <t xml:space="preserve"> Projektové práce</t>
  </si>
  <si>
    <t xml:space="preserve">Sučet riadkov 11 až 14: </t>
  </si>
  <si>
    <t xml:space="preserve">Sučet riadkov 16 až 19: </t>
  </si>
  <si>
    <t>projektant, rozpočtár cenár</t>
  </si>
  <si>
    <t>pečiatka:</t>
  </si>
  <si>
    <t>E</t>
  </si>
  <si>
    <t>Celkové náklady</t>
  </si>
  <si>
    <t xml:space="preserve">Súčet riadkov 5, 10, 15 a 20: </t>
  </si>
  <si>
    <t>podpis:</t>
  </si>
  <si>
    <t xml:space="preserve"> DPH  20% z:</t>
  </si>
  <si>
    <t>dátum:</t>
  </si>
  <si>
    <t xml:space="preserve"> DPH   0% z:</t>
  </si>
  <si>
    <t xml:space="preserve">Sučet riadkov 21 až 23: </t>
  </si>
  <si>
    <t>F</t>
  </si>
  <si>
    <t xml:space="preserve"> Odpočet - prípočet</t>
  </si>
  <si>
    <t>odberateľ, obstarávateľ</t>
  </si>
  <si>
    <t>dodávateľ, zhotoviteľ</t>
  </si>
  <si>
    <t>Odberateľ: SMsZ Košice</t>
  </si>
  <si>
    <t xml:space="preserve">Spracoval:                                      </t>
  </si>
  <si>
    <t>Projektant: Ing.František Priščák</t>
  </si>
  <si>
    <t xml:space="preserve">JKSO : </t>
  </si>
  <si>
    <t>Rekapitulácia rozpočtu v</t>
  </si>
  <si>
    <t xml:space="preserve">Dátum: </t>
  </si>
  <si>
    <t>Rekapitulácia splátky v</t>
  </si>
  <si>
    <t>Rekapitulácia výrobnej kalkulácie v</t>
  </si>
  <si>
    <t>Popis položky, stavebného dielu, remesla</t>
  </si>
  <si>
    <t>Špecifikovaný</t>
  </si>
  <si>
    <t>Spolu</t>
  </si>
  <si>
    <t>Hmotnosť v tonách</t>
  </si>
  <si>
    <t>Suť v tonách</t>
  </si>
  <si>
    <t>materiál</t>
  </si>
  <si>
    <t>Nh</t>
  </si>
  <si>
    <t>1 - ZEMNE PRÁCE</t>
  </si>
  <si>
    <t>2 - ZÁKLADY</t>
  </si>
  <si>
    <t>9 - OSTATNÉ KONŠTRUKCIE A PRÁCE</t>
  </si>
  <si>
    <t xml:space="preserve">PRÁCE A DODÁVKY HSV  spolu: </t>
  </si>
  <si>
    <t>723 - Chraničky</t>
  </si>
  <si>
    <t>783 - Nátery</t>
  </si>
  <si>
    <t xml:space="preserve">PRÁCE A DODÁVKY PSV  spolu: </t>
  </si>
  <si>
    <t>Za rozpočet celkom</t>
  </si>
  <si>
    <t xml:space="preserve">Spracoval:                                        </t>
  </si>
  <si>
    <t>Prehľad rozpočtových nákladov v</t>
  </si>
  <si>
    <t>Súpis vykonaných prác a dodávok v</t>
  </si>
  <si>
    <t>Prehľad kalkulovaných nákladov v</t>
  </si>
  <si>
    <t>Por.</t>
  </si>
  <si>
    <t>Kód</t>
  </si>
  <si>
    <t>Kód položky</t>
  </si>
  <si>
    <t>Popis položky, stavebného dielu, remesla,</t>
  </si>
  <si>
    <t>Množstvo</t>
  </si>
  <si>
    <t>Merná</t>
  </si>
  <si>
    <t>Jednotková</t>
  </si>
  <si>
    <t>DPH</t>
  </si>
  <si>
    <t>Pozícia</t>
  </si>
  <si>
    <t>Vyňatý</t>
  </si>
  <si>
    <t>Vysoká sadzba</t>
  </si>
  <si>
    <t>Typ</t>
  </si>
  <si>
    <t>X</t>
  </si>
  <si>
    <t>Y</t>
  </si>
  <si>
    <t>číslo</t>
  </si>
  <si>
    <t>cenníka</t>
  </si>
  <si>
    <t>výkaz-výmer</t>
  </si>
  <si>
    <t>výmera</t>
  </si>
  <si>
    <t>jednotka</t>
  </si>
  <si>
    <t>cena</t>
  </si>
  <si>
    <t>a práce</t>
  </si>
  <si>
    <t>%</t>
  </si>
  <si>
    <t>rozpočtované</t>
  </si>
  <si>
    <t>od začiatku</t>
  </si>
  <si>
    <t>dodatok</t>
  </si>
  <si>
    <t>z režimu stavba</t>
  </si>
  <si>
    <t>DPH ( materiál )</t>
  </si>
  <si>
    <t>položky</t>
  </si>
  <si>
    <t>Ceny</t>
  </si>
  <si>
    <t>PRÁCE A DODÁVKY HSV</t>
  </si>
  <si>
    <t>272</t>
  </si>
  <si>
    <t xml:space="preserve">13120-1101   </t>
  </si>
  <si>
    <t xml:space="preserve">Hĺbenie jám nezapaž. v horn. tr. 3 do 100 m3                                                                            </t>
  </si>
  <si>
    <t xml:space="preserve">m3      </t>
  </si>
  <si>
    <t xml:space="preserve">                    </t>
  </si>
  <si>
    <t>254</t>
  </si>
  <si>
    <t xml:space="preserve">15292-1411   </t>
  </si>
  <si>
    <t xml:space="preserve">Zhotovenie výplne medzi pažením a horninou alebo murivom rezivom                                                        </t>
  </si>
  <si>
    <t>45*3,14*0,125*0,125 =  2,208</t>
  </si>
  <si>
    <t>a</t>
  </si>
  <si>
    <t>45*3,14*0,055*0,055=0,427</t>
  </si>
  <si>
    <t>MAT</t>
  </si>
  <si>
    <t xml:space="preserve">583 332530   </t>
  </si>
  <si>
    <t xml:space="preserve">Kamenivo ťažené hrubé 8-16 B                                                                                            </t>
  </si>
  <si>
    <t xml:space="preserve">17410-1101   </t>
  </si>
  <si>
    <t xml:space="preserve">Zásyp zhutnený jám, rýh, šachiet alebo okolo objektu                                                                    </t>
  </si>
  <si>
    <t>001</t>
  </si>
  <si>
    <t xml:space="preserve">17510-1109   </t>
  </si>
  <si>
    <t xml:space="preserve">Obsyp potrubia príplatok za prehodenie sypaniny                                                                         </t>
  </si>
  <si>
    <t xml:space="preserve">1 - ZEMNE PRÁCE  spolu: </t>
  </si>
  <si>
    <t>251</t>
  </si>
  <si>
    <t xml:space="preserve">24279-1112   </t>
  </si>
  <si>
    <t xml:space="preserve">Zapustenie zárubnice z rúr plastových hl. do 50 m DN 200-250 mm                                                         </t>
  </si>
  <si>
    <t xml:space="preserve">m       </t>
  </si>
  <si>
    <t xml:space="preserve">283 317250   </t>
  </si>
  <si>
    <t xml:space="preserve">Rúrka PVC 110x9x6000                                                                                                  </t>
  </si>
  <si>
    <t xml:space="preserve">kus     </t>
  </si>
  <si>
    <t xml:space="preserve">24294-1111   </t>
  </si>
  <si>
    <t xml:space="preserve">Vytvorenie filtra obalením zárubnice sieťovinou alebo tkaninou                                                          </t>
  </si>
  <si>
    <t xml:space="preserve">m2      </t>
  </si>
  <si>
    <t>2*3,14*0,055*30 =   8.635</t>
  </si>
  <si>
    <t xml:space="preserve">24768-1114   </t>
  </si>
  <si>
    <t xml:space="preserve">Tesnenie vodárenskej studne so zhutnením z ílu                                                                          </t>
  </si>
  <si>
    <t>3,14*0,125*0,125*2 =   0.098</t>
  </si>
  <si>
    <t>-3,14*0,05*0,05*2 =   -0.016</t>
  </si>
  <si>
    <t xml:space="preserve">581 254100   </t>
  </si>
  <si>
    <t xml:space="preserve">Zemina ílovitá ostatná jemne mletá GE                                                                                   </t>
  </si>
  <si>
    <t xml:space="preserve">t       </t>
  </si>
  <si>
    <t>0,082*2,2 =   0.180</t>
  </si>
  <si>
    <t>002</t>
  </si>
  <si>
    <t xml:space="preserve">26200-9552   </t>
  </si>
  <si>
    <t xml:space="preserve">Príplatok za výnos jadra injektáž povrch. priem. do 245 mm                                                 </t>
  </si>
  <si>
    <t xml:space="preserve">26240-3572   </t>
  </si>
  <si>
    <t xml:space="preserve">Vrty pre injektáž povrch. priem. 195-245 mm hl.  horn. 4                                                          </t>
  </si>
  <si>
    <t xml:space="preserve">26240-8514   </t>
  </si>
  <si>
    <t xml:space="preserve">Príp. vrt inj. povr. šik. 10-12 st. priem. 195-245 mm hl. 0-75 m h. 4                                                   </t>
  </si>
  <si>
    <t>011</t>
  </si>
  <si>
    <t xml:space="preserve">27531-3511   </t>
  </si>
  <si>
    <t xml:space="preserve">Základové pätky z betónu prostého tr. C12/15                                                                            </t>
  </si>
  <si>
    <t>0,5*0,5*0,15 =   0.038</t>
  </si>
  <si>
    <t xml:space="preserve">2 - ZÁKLADY  spolu: </t>
  </si>
  <si>
    <t xml:space="preserve">95300-10pc   </t>
  </si>
  <si>
    <t xml:space="preserve">Provizórna prípojka elektro                                                                                             </t>
  </si>
  <si>
    <t xml:space="preserve">kpl     </t>
  </si>
  <si>
    <t xml:space="preserve">99800-6011   </t>
  </si>
  <si>
    <t xml:space="preserve">Presun hmôt pre samostatné vrty                                                                                         </t>
  </si>
  <si>
    <t>000</t>
  </si>
  <si>
    <t xml:space="preserve">99999-0005   </t>
  </si>
  <si>
    <t xml:space="preserve">Konštrukcie a práce HSV, HZS T5-vyčistenie šachty                                                                       </t>
  </si>
  <si>
    <t xml:space="preserve">hod     </t>
  </si>
  <si>
    <t xml:space="preserve">9 - OSTATNÉ KONŠTRUKCIE A PRÁCE  spolu: </t>
  </si>
  <si>
    <t>PRÁCE A DODÁVKY PSV</t>
  </si>
  <si>
    <t>723 - Chráničky</t>
  </si>
  <si>
    <t>721</t>
  </si>
  <si>
    <t xml:space="preserve">72315-0373   </t>
  </si>
  <si>
    <t xml:space="preserve">Chránička nadzemná  potrubia D 159/4.5                                                                                      </t>
  </si>
  <si>
    <t>I</t>
  </si>
  <si>
    <t xml:space="preserve">723 - Vnútorný plynovod  spolu: </t>
  </si>
  <si>
    <t>783</t>
  </si>
  <si>
    <t xml:space="preserve">78322-2100   </t>
  </si>
  <si>
    <t xml:space="preserve">Nátery kov. stav. doplnk. konštr. syntet. dvojnásobné                                                                   </t>
  </si>
  <si>
    <t>2*3,14*0,075 =   0.471</t>
  </si>
  <si>
    <t xml:space="preserve">78322-6100   </t>
  </si>
  <si>
    <t xml:space="preserve">Nátery kov. stav. doplnk. konštr. syntet. základné                                                                      </t>
  </si>
  <si>
    <t xml:space="preserve">783 - Nátery  spolu: </t>
  </si>
  <si>
    <t>Názov figúry</t>
  </si>
  <si>
    <t>Popis figúry</t>
  </si>
  <si>
    <t>Aritmetický výraz</t>
  </si>
  <si>
    <t>Hodnota</t>
  </si>
  <si>
    <t>Figura</t>
  </si>
  <si>
    <t>Stavba: XVI. etapa rekonštr. objektov stabilizujúcich sídl. DH Košice</t>
  </si>
  <si>
    <t>Objekt: SO 10 Odvonenie</t>
  </si>
  <si>
    <t>Dátum:</t>
  </si>
  <si>
    <t>Objekt: SO 10 Odvodnenie horizontálnych vrtov - vsakovací objekt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</si>
</sst>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-* #,##0\ &quot;Sk&quot;_-;\-* #,##0\ &quot;Sk&quot;_-;_-* &quot;-&quot;\ &quot;Sk&quot;_-;_-@_-"/>
    <numFmt numFmtId="165" formatCode="#,##0.000"/>
    <numFmt numFmtId="166" formatCode="#,##0.00000"/>
    <numFmt numFmtId="167" formatCode="#,##0&quot; &quot;"/>
    <numFmt numFmtId="168" formatCode="#,##0&quot; Sk&quot;;[Red]&quot;-&quot;#,##0&quot; Sk&quot;"/>
    <numFmt numFmtId="169" formatCode="0.000"/>
  </numFmts>
  <fonts count="33">
    <font>
      <sz val="10"/>
      <name val="Arial"/>
      <charset val="238"/>
    </font>
    <font>
      <sz val="8"/>
      <name val="Arial Narrow"/>
      <family val="2"/>
      <charset val="238"/>
    </font>
    <font>
      <b/>
      <sz val="10"/>
      <name val="Arial Narrow"/>
      <family val="2"/>
      <charset val="238"/>
    </font>
    <font>
      <b/>
      <sz val="8"/>
      <name val="Arial Narrow"/>
      <family val="2"/>
      <charset val="238"/>
    </font>
    <font>
      <sz val="10"/>
      <name val="Arial CE"/>
      <family val="2"/>
      <charset val="238"/>
    </font>
    <font>
      <sz val="10"/>
      <name val="Arial CE"/>
      <family val="2"/>
      <charset val="238"/>
    </font>
    <font>
      <b/>
      <sz val="7"/>
      <name val="Letter Gothic CE"/>
      <charset val="238"/>
    </font>
    <font>
      <sz val="8"/>
      <color indexed="12"/>
      <name val="Arial Narrow"/>
      <family val="2"/>
      <charset val="238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62"/>
      <name val="Calibri"/>
      <family val="2"/>
      <charset val="238"/>
    </font>
    <font>
      <b/>
      <sz val="13"/>
      <color indexed="62"/>
      <name val="Calibri"/>
      <family val="2"/>
      <charset val="238"/>
    </font>
    <font>
      <b/>
      <sz val="11"/>
      <color indexed="62"/>
      <name val="Calibri"/>
      <family val="2"/>
      <charset val="238"/>
    </font>
    <font>
      <b/>
      <sz val="18"/>
      <color indexed="62"/>
      <name val="Cambria"/>
      <family val="2"/>
      <charset val="238"/>
    </font>
    <font>
      <sz val="11"/>
      <color indexed="19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10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8"/>
      <color indexed="62"/>
      <name val="Cambria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10"/>
      <name val="Calibri"/>
      <family val="2"/>
      <charset val="238"/>
    </font>
    <font>
      <sz val="8"/>
      <color indexed="10"/>
      <name val="Arial Narrow"/>
      <family val="2"/>
      <charset val="238"/>
    </font>
    <font>
      <b/>
      <sz val="8"/>
      <color indexed="10"/>
      <name val="Arial Narrow"/>
      <family val="2"/>
      <charset val="238"/>
    </font>
  </fonts>
  <fills count="18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5"/>
      </patternFill>
    </fill>
    <fill>
      <patternFill patternType="solid">
        <fgColor indexed="9"/>
      </patternFill>
    </fill>
    <fill>
      <patternFill patternType="solid">
        <fgColor indexed="46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</fills>
  <borders count="85">
    <border>
      <left/>
      <right/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/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 style="double">
        <color indexed="64"/>
      </left>
      <right/>
      <top style="double">
        <color indexed="64"/>
      </top>
      <bottom style="hair">
        <color indexed="64"/>
      </bottom>
      <diagonal/>
    </border>
    <border>
      <left/>
      <right/>
      <top style="double">
        <color indexed="64"/>
      </top>
      <bottom style="hair">
        <color indexed="64"/>
      </bottom>
      <diagonal/>
    </border>
    <border>
      <left/>
      <right style="double">
        <color indexed="64"/>
      </right>
      <top style="double">
        <color indexed="64"/>
      </top>
      <bottom style="hair">
        <color indexed="64"/>
      </bottom>
      <diagonal/>
    </border>
    <border>
      <left style="double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double">
        <color indexed="64"/>
      </right>
      <top style="hair">
        <color indexed="64"/>
      </top>
      <bottom/>
      <diagonal/>
    </border>
    <border>
      <left style="double">
        <color indexed="64"/>
      </left>
      <right/>
      <top style="hair">
        <color indexed="64"/>
      </top>
      <bottom style="double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double">
        <color indexed="64"/>
      </right>
      <top/>
      <bottom style="hair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/>
      <right style="hair">
        <color indexed="64"/>
      </right>
      <top style="hair">
        <color indexed="64"/>
      </top>
      <bottom style="double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/>
      <top style="double">
        <color indexed="64"/>
      </top>
      <bottom/>
      <diagonal/>
    </border>
    <border>
      <left style="hair">
        <color indexed="64"/>
      </left>
      <right/>
      <top style="double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hair">
        <color indexed="64"/>
      </right>
      <top style="double">
        <color indexed="64"/>
      </top>
      <bottom style="double">
        <color indexed="64"/>
      </bottom>
      <diagonal/>
    </border>
    <border>
      <left style="hair">
        <color indexed="64"/>
      </left>
      <right/>
      <top style="double">
        <color indexed="64"/>
      </top>
      <bottom style="double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 style="hair">
        <color indexed="64"/>
      </right>
      <top style="double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double">
        <color indexed="64"/>
      </bottom>
      <diagonal/>
    </border>
    <border>
      <left style="hair">
        <color indexed="64"/>
      </left>
      <right style="double">
        <color indexed="64"/>
      </right>
      <top/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/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/>
      <right style="double">
        <color indexed="64"/>
      </right>
      <top style="hair">
        <color indexed="64"/>
      </top>
      <bottom style="double">
        <color indexed="64"/>
      </bottom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/>
      <diagonal/>
    </border>
  </borders>
  <cellStyleXfs count="73">
    <xf numFmtId="0" fontId="0" fillId="0" borderId="0"/>
    <xf numFmtId="0" fontId="6" fillId="0" borderId="1">
      <alignment vertical="center"/>
    </xf>
    <xf numFmtId="0" fontId="6" fillId="0" borderId="1" applyFont="0" applyFill="0" applyBorder="0">
      <alignment vertical="center"/>
    </xf>
    <xf numFmtId="168" fontId="6" fillId="0" borderId="1"/>
    <xf numFmtId="0" fontId="6" fillId="0" borderId="1" applyFont="0" applyFill="0"/>
    <xf numFmtId="164" fontId="5" fillId="0" borderId="0" applyFont="0" applyFill="0" applyBorder="0" applyAlignment="0" applyProtection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4" borderId="0" applyNumberFormat="0" applyBorder="0" applyAlignment="0" applyProtection="0"/>
    <xf numFmtId="0" fontId="26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6" fillId="5" borderId="0" applyNumberFormat="0" applyBorder="0" applyAlignment="0" applyProtection="0"/>
    <xf numFmtId="0" fontId="26" fillId="6" borderId="0" applyNumberFormat="0" applyBorder="0" applyAlignment="0" applyProtection="0"/>
    <xf numFmtId="0" fontId="26" fillId="4" borderId="0" applyNumberFormat="0" applyBorder="0" applyAlignment="0" applyProtection="0"/>
    <xf numFmtId="0" fontId="9" fillId="6" borderId="0" applyNumberFormat="0" applyBorder="0" applyAlignment="0" applyProtection="0"/>
    <xf numFmtId="0" fontId="9" fillId="3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6" borderId="0" applyNumberFormat="0" applyBorder="0" applyAlignment="0" applyProtection="0"/>
    <xf numFmtId="0" fontId="9" fillId="4" borderId="0" applyNumberFormat="0" applyBorder="0" applyAlignment="0" applyProtection="0"/>
    <xf numFmtId="0" fontId="26" fillId="6" borderId="0" applyNumberFormat="0" applyBorder="0" applyAlignment="0" applyProtection="0"/>
    <xf numFmtId="0" fontId="26" fillId="3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6" fillId="6" borderId="0" applyNumberFormat="0" applyBorder="0" applyAlignment="0" applyProtection="0"/>
    <xf numFmtId="0" fontId="26" fillId="4" borderId="0" applyNumberFormat="0" applyBorder="0" applyAlignment="0" applyProtection="0"/>
    <xf numFmtId="0" fontId="10" fillId="6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8" borderId="0" applyNumberFormat="0" applyBorder="0" applyAlignment="0" applyProtection="0"/>
    <xf numFmtId="0" fontId="10" fillId="6" borderId="0" applyNumberFormat="0" applyBorder="0" applyAlignment="0" applyProtection="0"/>
    <xf numFmtId="0" fontId="10" fillId="3" borderId="0" applyNumberFormat="0" applyBorder="0" applyAlignment="0" applyProtection="0"/>
    <xf numFmtId="0" fontId="27" fillId="6" borderId="0" applyNumberFormat="0" applyBorder="0" applyAlignment="0" applyProtection="0"/>
    <xf numFmtId="0" fontId="27" fillId="9" borderId="0" applyNumberFormat="0" applyBorder="0" applyAlignment="0" applyProtection="0"/>
    <xf numFmtId="0" fontId="27" fillId="10" borderId="0" applyNumberFormat="0" applyBorder="0" applyAlignment="0" applyProtection="0"/>
    <xf numFmtId="0" fontId="27" fillId="8" borderId="0" applyNumberFormat="0" applyBorder="0" applyAlignment="0" applyProtection="0"/>
    <xf numFmtId="0" fontId="27" fillId="6" borderId="0" applyNumberFormat="0" applyBorder="0" applyAlignment="0" applyProtection="0"/>
    <xf numFmtId="0" fontId="27" fillId="3" borderId="0" applyNumberFormat="0" applyBorder="0" applyAlignment="0" applyProtection="0"/>
    <xf numFmtId="0" fontId="11" fillId="0" borderId="2" applyNumberFormat="0" applyFill="0" applyAlignment="0" applyProtection="0"/>
    <xf numFmtId="0" fontId="5" fillId="0" borderId="0"/>
    <xf numFmtId="0" fontId="20" fillId="6" borderId="0" applyNumberFormat="0" applyBorder="0" applyAlignment="0" applyProtection="0"/>
    <xf numFmtId="0" fontId="13" fillId="11" borderId="3" applyNumberFormat="0" applyAlignment="0" applyProtection="0"/>
    <xf numFmtId="0" fontId="14" fillId="0" borderId="4" applyNumberFormat="0" applyFill="0" applyAlignment="0" applyProtection="0"/>
    <xf numFmtId="0" fontId="15" fillId="0" borderId="5" applyNumberFormat="0" applyFill="0" applyAlignment="0" applyProtection="0"/>
    <xf numFmtId="0" fontId="16" fillId="0" borderId="6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7" borderId="0" applyNumberFormat="0" applyBorder="0" applyAlignment="0" applyProtection="0"/>
    <xf numFmtId="0" fontId="4" fillId="0" borderId="0"/>
    <xf numFmtId="0" fontId="4" fillId="0" borderId="0"/>
    <xf numFmtId="0" fontId="8" fillId="4" borderId="7" applyNumberFormat="0" applyFont="0" applyAlignment="0" applyProtection="0"/>
    <xf numFmtId="0" fontId="19" fillId="0" borderId="8" applyNumberFormat="0" applyFill="0" applyAlignment="0" applyProtection="0"/>
    <xf numFmtId="0" fontId="6" fillId="0" borderId="9" applyBorder="0">
      <alignment vertical="center"/>
    </xf>
    <xf numFmtId="0" fontId="21" fillId="0" borderId="0" applyNumberFormat="0" applyFill="0" applyBorder="0" applyAlignment="0" applyProtection="0"/>
    <xf numFmtId="0" fontId="6" fillId="0" borderId="9">
      <alignment vertical="center"/>
    </xf>
    <xf numFmtId="0" fontId="28" fillId="0" borderId="0" applyNumberFormat="0" applyFill="0" applyBorder="0" applyAlignment="0" applyProtection="0"/>
    <xf numFmtId="0" fontId="29" fillId="0" borderId="2" applyNumberFormat="0" applyFill="0" applyAlignment="0" applyProtection="0"/>
    <xf numFmtId="0" fontId="22" fillId="7" borderId="10" applyNumberFormat="0" applyAlignment="0" applyProtection="0"/>
    <xf numFmtId="0" fontId="23" fillId="12" borderId="10" applyNumberFormat="0" applyAlignment="0" applyProtection="0"/>
    <xf numFmtId="0" fontId="24" fillId="12" borderId="11" applyNumberFormat="0" applyAlignment="0" applyProtection="0"/>
    <xf numFmtId="0" fontId="25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12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</cellStyleXfs>
  <cellXfs count="178">
    <xf numFmtId="0" fontId="0" fillId="0" borderId="0" xfId="0"/>
    <xf numFmtId="0" fontId="1" fillId="0" borderId="0" xfId="0" applyFont="1" applyProtection="1"/>
    <xf numFmtId="49" fontId="1" fillId="0" borderId="0" xfId="0" applyNumberFormat="1" applyFont="1" applyAlignment="1" applyProtection="1">
      <alignment horizontal="center"/>
    </xf>
    <xf numFmtId="49" fontId="1" fillId="0" borderId="0" xfId="0" applyNumberFormat="1" applyFont="1" applyAlignment="1" applyProtection="1"/>
    <xf numFmtId="0" fontId="2" fillId="0" borderId="0" xfId="0" applyFont="1" applyProtection="1"/>
    <xf numFmtId="165" fontId="1" fillId="0" borderId="0" xfId="0" applyNumberFormat="1" applyFont="1" applyProtection="1"/>
    <xf numFmtId="4" fontId="1" fillId="0" borderId="0" xfId="0" applyNumberFormat="1" applyFont="1" applyProtection="1"/>
    <xf numFmtId="166" fontId="1" fillId="0" borderId="0" xfId="0" applyNumberFormat="1" applyFont="1" applyProtection="1"/>
    <xf numFmtId="49" fontId="1" fillId="0" borderId="0" xfId="0" applyNumberFormat="1" applyFont="1" applyProtection="1"/>
    <xf numFmtId="0" fontId="1" fillId="0" borderId="12" xfId="0" applyFont="1" applyBorder="1" applyAlignment="1" applyProtection="1">
      <alignment horizontal="center"/>
    </xf>
    <xf numFmtId="0" fontId="1" fillId="0" borderId="13" xfId="0" applyFont="1" applyBorder="1" applyAlignment="1" applyProtection="1">
      <alignment horizontal="center"/>
    </xf>
    <xf numFmtId="0" fontId="1" fillId="0" borderId="14" xfId="0" applyFont="1" applyBorder="1" applyAlignment="1" applyProtection="1">
      <alignment horizontal="centerContinuous"/>
    </xf>
    <xf numFmtId="0" fontId="1" fillId="0" borderId="15" xfId="0" applyFont="1" applyBorder="1" applyAlignment="1" applyProtection="1">
      <alignment horizontal="centerContinuous"/>
    </xf>
    <xf numFmtId="0" fontId="1" fillId="0" borderId="16" xfId="0" applyFont="1" applyBorder="1" applyAlignment="1" applyProtection="1">
      <alignment horizontal="centerContinuous"/>
    </xf>
    <xf numFmtId="0" fontId="1" fillId="0" borderId="17" xfId="0" applyFont="1" applyBorder="1" applyAlignment="1" applyProtection="1">
      <alignment horizontal="center"/>
    </xf>
    <xf numFmtId="0" fontId="1" fillId="0" borderId="18" xfId="0" applyFont="1" applyBorder="1" applyAlignment="1" applyProtection="1">
      <alignment horizontal="center"/>
    </xf>
    <xf numFmtId="0" fontId="1" fillId="0" borderId="19" xfId="0" applyFont="1" applyBorder="1" applyAlignment="1" applyProtection="1">
      <alignment horizontal="center"/>
    </xf>
    <xf numFmtId="0" fontId="1" fillId="0" borderId="20" xfId="0" applyFont="1" applyBorder="1" applyAlignment="1" applyProtection="1">
      <alignment horizontal="center"/>
    </xf>
    <xf numFmtId="0" fontId="1" fillId="0" borderId="21" xfId="0" applyFont="1" applyBorder="1" applyAlignment="1" applyProtection="1">
      <alignment horizontal="center"/>
    </xf>
    <xf numFmtId="0" fontId="3" fillId="0" borderId="0" xfId="0" applyFont="1" applyProtection="1"/>
    <xf numFmtId="0" fontId="1" fillId="0" borderId="22" xfId="53" applyFont="1" applyBorder="1" applyAlignment="1">
      <alignment horizontal="left" vertical="center"/>
    </xf>
    <xf numFmtId="0" fontId="1" fillId="0" borderId="23" xfId="53" applyFont="1" applyBorder="1" applyAlignment="1">
      <alignment horizontal="left" vertical="center"/>
    </xf>
    <xf numFmtId="0" fontId="1" fillId="0" borderId="23" xfId="53" applyFont="1" applyBorder="1" applyAlignment="1">
      <alignment horizontal="right" vertical="center"/>
    </xf>
    <xf numFmtId="0" fontId="1" fillId="0" borderId="24" xfId="53" applyFont="1" applyBorder="1" applyAlignment="1">
      <alignment horizontal="left" vertical="center"/>
    </xf>
    <xf numFmtId="0" fontId="1" fillId="0" borderId="25" xfId="53" applyFont="1" applyBorder="1" applyAlignment="1">
      <alignment horizontal="left" vertical="center"/>
    </xf>
    <xf numFmtId="0" fontId="1" fillId="0" borderId="26" xfId="53" applyFont="1" applyBorder="1" applyAlignment="1">
      <alignment horizontal="left" vertical="center"/>
    </xf>
    <xf numFmtId="0" fontId="1" fillId="0" borderId="26" xfId="53" applyFont="1" applyBorder="1" applyAlignment="1">
      <alignment horizontal="right" vertical="center"/>
    </xf>
    <xf numFmtId="0" fontId="1" fillId="0" borderId="27" xfId="53" applyFont="1" applyBorder="1" applyAlignment="1">
      <alignment horizontal="left" vertical="center"/>
    </xf>
    <xf numFmtId="0" fontId="1" fillId="0" borderId="28" xfId="53" applyFont="1" applyBorder="1" applyAlignment="1">
      <alignment horizontal="left" vertical="center"/>
    </xf>
    <xf numFmtId="0" fontId="1" fillId="0" borderId="29" xfId="53" applyFont="1" applyBorder="1" applyAlignment="1">
      <alignment horizontal="left" vertical="center"/>
    </xf>
    <xf numFmtId="0" fontId="1" fillId="0" borderId="29" xfId="53" applyFont="1" applyBorder="1" applyAlignment="1">
      <alignment horizontal="right" vertical="center"/>
    </xf>
    <xf numFmtId="0" fontId="1" fillId="0" borderId="30" xfId="53" applyFont="1" applyBorder="1" applyAlignment="1">
      <alignment horizontal="left" vertical="center"/>
    </xf>
    <xf numFmtId="0" fontId="1" fillId="0" borderId="31" xfId="53" applyFont="1" applyBorder="1" applyAlignment="1">
      <alignment horizontal="left" vertical="center"/>
    </xf>
    <xf numFmtId="0" fontId="1" fillId="0" borderId="32" xfId="53" applyFont="1" applyBorder="1" applyAlignment="1">
      <alignment horizontal="right" vertical="center"/>
    </xf>
    <xf numFmtId="0" fontId="1" fillId="0" borderId="32" xfId="53" applyFont="1" applyBorder="1" applyAlignment="1">
      <alignment horizontal="left" vertical="center"/>
    </xf>
    <xf numFmtId="0" fontId="1" fillId="0" borderId="33" xfId="53" applyFont="1" applyBorder="1" applyAlignment="1">
      <alignment horizontal="left" vertical="center"/>
    </xf>
    <xf numFmtId="0" fontId="1" fillId="0" borderId="34" xfId="53" applyFont="1" applyBorder="1" applyAlignment="1">
      <alignment horizontal="right" vertical="center"/>
    </xf>
    <xf numFmtId="0" fontId="1" fillId="0" borderId="34" xfId="53" applyFont="1" applyBorder="1" applyAlignment="1">
      <alignment horizontal="left" vertical="center"/>
    </xf>
    <xf numFmtId="0" fontId="1" fillId="0" borderId="35" xfId="53" applyFont="1" applyBorder="1" applyAlignment="1">
      <alignment horizontal="left" vertical="center"/>
    </xf>
    <xf numFmtId="0" fontId="1" fillId="0" borderId="36" xfId="53" applyFont="1" applyBorder="1" applyAlignment="1">
      <alignment horizontal="left" vertical="center"/>
    </xf>
    <xf numFmtId="0" fontId="1" fillId="0" borderId="37" xfId="53" applyFont="1" applyBorder="1" applyAlignment="1">
      <alignment horizontal="left" vertical="center"/>
    </xf>
    <xf numFmtId="0" fontId="1" fillId="0" borderId="38" xfId="53" applyFont="1" applyBorder="1" applyAlignment="1">
      <alignment horizontal="left" vertical="center"/>
    </xf>
    <xf numFmtId="0" fontId="1" fillId="0" borderId="39" xfId="53" applyFont="1" applyBorder="1" applyAlignment="1">
      <alignment horizontal="left" vertical="center"/>
    </xf>
    <xf numFmtId="0" fontId="1" fillId="0" borderId="40" xfId="53" applyFont="1" applyBorder="1" applyAlignment="1">
      <alignment horizontal="left" vertical="center"/>
    </xf>
    <xf numFmtId="0" fontId="1" fillId="0" borderId="40" xfId="53" applyFont="1" applyBorder="1" applyAlignment="1">
      <alignment horizontal="center" vertical="center"/>
    </xf>
    <xf numFmtId="0" fontId="1" fillId="0" borderId="41" xfId="53" applyFont="1" applyBorder="1" applyAlignment="1">
      <alignment horizontal="center" vertical="center"/>
    </xf>
    <xf numFmtId="0" fontId="1" fillId="0" borderId="42" xfId="53" applyFont="1" applyBorder="1" applyAlignment="1">
      <alignment horizontal="center" vertical="center"/>
    </xf>
    <xf numFmtId="0" fontId="1" fillId="0" borderId="43" xfId="53" applyFont="1" applyBorder="1" applyAlignment="1">
      <alignment horizontal="center" vertical="center"/>
    </xf>
    <xf numFmtId="0" fontId="1" fillId="0" borderId="44" xfId="53" applyFont="1" applyBorder="1" applyAlignment="1">
      <alignment horizontal="center" vertical="center"/>
    </xf>
    <xf numFmtId="0" fontId="1" fillId="0" borderId="45" xfId="53" applyFont="1" applyBorder="1" applyAlignment="1">
      <alignment horizontal="center" vertical="center"/>
    </xf>
    <xf numFmtId="0" fontId="1" fillId="0" borderId="46" xfId="53" applyFont="1" applyBorder="1" applyAlignment="1">
      <alignment horizontal="left" vertical="center"/>
    </xf>
    <xf numFmtId="0" fontId="1" fillId="0" borderId="47" xfId="53" applyFont="1" applyBorder="1" applyAlignment="1">
      <alignment horizontal="left" vertical="center"/>
    </xf>
    <xf numFmtId="0" fontId="1" fillId="0" borderId="48" xfId="53" applyFont="1" applyBorder="1" applyAlignment="1">
      <alignment horizontal="center" vertical="center"/>
    </xf>
    <xf numFmtId="0" fontId="1" fillId="0" borderId="9" xfId="53" applyFont="1" applyBorder="1" applyAlignment="1">
      <alignment horizontal="left" vertical="center"/>
    </xf>
    <xf numFmtId="0" fontId="1" fillId="0" borderId="49" xfId="53" applyFont="1" applyBorder="1" applyAlignment="1">
      <alignment horizontal="left" vertical="center"/>
    </xf>
    <xf numFmtId="0" fontId="1" fillId="0" borderId="50" xfId="53" applyFont="1" applyBorder="1" applyAlignment="1">
      <alignment horizontal="center" vertical="center"/>
    </xf>
    <xf numFmtId="0" fontId="1" fillId="0" borderId="51" xfId="53" applyFont="1" applyBorder="1" applyAlignment="1">
      <alignment horizontal="left" vertical="center"/>
    </xf>
    <xf numFmtId="0" fontId="1" fillId="0" borderId="52" xfId="53" applyFont="1" applyBorder="1" applyAlignment="1">
      <alignment horizontal="center" vertical="center"/>
    </xf>
    <xf numFmtId="0" fontId="1" fillId="0" borderId="53" xfId="53" applyFont="1" applyBorder="1" applyAlignment="1">
      <alignment horizontal="left" vertical="center"/>
    </xf>
    <xf numFmtId="10" fontId="1" fillId="0" borderId="53" xfId="53" applyNumberFormat="1" applyFont="1" applyBorder="1" applyAlignment="1">
      <alignment horizontal="right" vertical="center"/>
    </xf>
    <xf numFmtId="0" fontId="1" fillId="0" borderId="54" xfId="53" applyFont="1" applyBorder="1" applyAlignment="1">
      <alignment horizontal="left" vertical="center"/>
    </xf>
    <xf numFmtId="0" fontId="1" fillId="0" borderId="52" xfId="53" applyFont="1" applyBorder="1" applyAlignment="1">
      <alignment horizontal="right" vertical="center"/>
    </xf>
    <xf numFmtId="0" fontId="1" fillId="0" borderId="55" xfId="53" applyFont="1" applyBorder="1" applyAlignment="1">
      <alignment horizontal="center" vertical="center"/>
    </xf>
    <xf numFmtId="0" fontId="1" fillId="0" borderId="56" xfId="53" applyFont="1" applyBorder="1" applyAlignment="1">
      <alignment horizontal="left" vertical="center"/>
    </xf>
    <xf numFmtId="0" fontId="1" fillId="0" borderId="56" xfId="53" applyFont="1" applyBorder="1" applyAlignment="1">
      <alignment horizontal="right" vertical="center"/>
    </xf>
    <xf numFmtId="0" fontId="1" fillId="0" borderId="57" xfId="53" applyFont="1" applyBorder="1" applyAlignment="1">
      <alignment horizontal="right" vertical="center"/>
    </xf>
    <xf numFmtId="3" fontId="1" fillId="0" borderId="0" xfId="53" applyNumberFormat="1" applyFont="1" applyBorder="1" applyAlignment="1">
      <alignment horizontal="right" vertical="center"/>
    </xf>
    <xf numFmtId="0" fontId="1" fillId="0" borderId="55" xfId="53" applyFont="1" applyBorder="1" applyAlignment="1">
      <alignment horizontal="left" vertical="center"/>
    </xf>
    <xf numFmtId="0" fontId="1" fillId="0" borderId="0" xfId="53" applyFont="1" applyBorder="1" applyAlignment="1">
      <alignment horizontal="right" vertical="center"/>
    </xf>
    <xf numFmtId="0" fontId="1" fillId="0" borderId="0" xfId="53" applyFont="1" applyBorder="1" applyAlignment="1">
      <alignment horizontal="left" vertical="center"/>
    </xf>
    <xf numFmtId="0" fontId="1" fillId="0" borderId="58" xfId="53" applyFont="1" applyBorder="1" applyAlignment="1">
      <alignment horizontal="right" vertical="center"/>
    </xf>
    <xf numFmtId="0" fontId="1" fillId="0" borderId="59" xfId="53" applyFont="1" applyBorder="1" applyAlignment="1">
      <alignment horizontal="right" vertical="center"/>
    </xf>
    <xf numFmtId="3" fontId="1" fillId="0" borderId="58" xfId="53" applyNumberFormat="1" applyFont="1" applyBorder="1" applyAlignment="1">
      <alignment horizontal="right" vertical="center"/>
    </xf>
    <xf numFmtId="3" fontId="1" fillId="0" borderId="60" xfId="53" applyNumberFormat="1" applyFont="1" applyBorder="1" applyAlignment="1">
      <alignment horizontal="right" vertical="center"/>
    </xf>
    <xf numFmtId="0" fontId="1" fillId="0" borderId="61" xfId="53" applyFont="1" applyBorder="1" applyAlignment="1">
      <alignment horizontal="left" vertical="center"/>
    </xf>
    <xf numFmtId="0" fontId="1" fillId="0" borderId="56" xfId="53" applyFont="1" applyBorder="1" applyAlignment="1">
      <alignment horizontal="center" vertical="center"/>
    </xf>
    <xf numFmtId="0" fontId="1" fillId="0" borderId="62" xfId="53" applyFont="1" applyBorder="1" applyAlignment="1">
      <alignment horizontal="center" vertical="center"/>
    </xf>
    <xf numFmtId="0" fontId="1" fillId="0" borderId="63" xfId="53" applyFont="1" applyBorder="1" applyAlignment="1">
      <alignment horizontal="left" vertical="center"/>
    </xf>
    <xf numFmtId="0" fontId="1" fillId="0" borderId="0" xfId="53" applyFont="1"/>
    <xf numFmtId="0" fontId="1" fillId="0" borderId="0" xfId="53" applyFont="1" applyAlignment="1">
      <alignment horizontal="left" vertical="center"/>
    </xf>
    <xf numFmtId="0" fontId="1" fillId="0" borderId="42" xfId="53" applyFont="1" applyBorder="1" applyAlignment="1">
      <alignment horizontal="left" vertical="center"/>
    </xf>
    <xf numFmtId="0" fontId="3" fillId="0" borderId="64" xfId="53" applyFont="1" applyBorder="1" applyAlignment="1">
      <alignment horizontal="center" vertical="center"/>
    </xf>
    <xf numFmtId="0" fontId="3" fillId="0" borderId="65" xfId="53" applyFont="1" applyBorder="1" applyAlignment="1">
      <alignment horizontal="center" vertical="center"/>
    </xf>
    <xf numFmtId="0" fontId="1" fillId="0" borderId="66" xfId="53" applyFont="1" applyBorder="1" applyAlignment="1">
      <alignment horizontal="left" vertical="center"/>
    </xf>
    <xf numFmtId="167" fontId="1" fillId="0" borderId="67" xfId="53" applyNumberFormat="1" applyFont="1" applyBorder="1" applyAlignment="1">
      <alignment horizontal="right" vertical="center"/>
    </xf>
    <xf numFmtId="0" fontId="1" fillId="0" borderId="54" xfId="53" applyFont="1" applyBorder="1" applyAlignment="1">
      <alignment horizontal="right" vertical="center"/>
    </xf>
    <xf numFmtId="0" fontId="1" fillId="0" borderId="68" xfId="53" applyNumberFormat="1" applyFont="1" applyBorder="1" applyAlignment="1">
      <alignment horizontal="left" vertical="center"/>
    </xf>
    <xf numFmtId="10" fontId="1" fillId="0" borderId="34" xfId="53" applyNumberFormat="1" applyFont="1" applyBorder="1" applyAlignment="1">
      <alignment horizontal="right" vertical="center"/>
    </xf>
    <xf numFmtId="10" fontId="1" fillId="0" borderId="26" xfId="53" applyNumberFormat="1" applyFont="1" applyBorder="1" applyAlignment="1">
      <alignment horizontal="right" vertical="center"/>
    </xf>
    <xf numFmtId="10" fontId="1" fillId="0" borderId="69" xfId="53" applyNumberFormat="1" applyFont="1" applyBorder="1" applyAlignment="1">
      <alignment horizontal="right" vertical="center"/>
    </xf>
    <xf numFmtId="0" fontId="1" fillId="0" borderId="22" xfId="53" applyFont="1" applyBorder="1" applyAlignment="1">
      <alignment horizontal="right" vertical="center"/>
    </xf>
    <xf numFmtId="0" fontId="1" fillId="0" borderId="33" xfId="53" applyFont="1" applyBorder="1" applyAlignment="1">
      <alignment horizontal="right" vertical="center"/>
    </xf>
    <xf numFmtId="0" fontId="1" fillId="0" borderId="36" xfId="53" applyFont="1" applyBorder="1" applyAlignment="1">
      <alignment horizontal="right" vertical="center"/>
    </xf>
    <xf numFmtId="0" fontId="1" fillId="0" borderId="37" xfId="53" applyFont="1" applyBorder="1" applyAlignment="1">
      <alignment horizontal="right" vertical="center"/>
    </xf>
    <xf numFmtId="0" fontId="1" fillId="0" borderId="70" xfId="0" applyFont="1" applyBorder="1" applyAlignment="1" applyProtection="1">
      <alignment horizontal="center"/>
    </xf>
    <xf numFmtId="0" fontId="1" fillId="0" borderId="12" xfId="0" applyNumberFormat="1" applyFont="1" applyBorder="1" applyAlignment="1" applyProtection="1">
      <alignment horizontal="center"/>
    </xf>
    <xf numFmtId="0" fontId="1" fillId="0" borderId="13" xfId="0" applyNumberFormat="1" applyFont="1" applyBorder="1" applyAlignment="1" applyProtection="1">
      <alignment horizontal="center"/>
    </xf>
    <xf numFmtId="0" fontId="1" fillId="0" borderId="71" xfId="0" applyNumberFormat="1" applyFont="1" applyBorder="1" applyAlignment="1" applyProtection="1">
      <alignment horizontal="center"/>
    </xf>
    <xf numFmtId="0" fontId="1" fillId="0" borderId="72" xfId="0" applyNumberFormat="1" applyFont="1" applyBorder="1" applyAlignment="1" applyProtection="1">
      <alignment horizontal="center"/>
    </xf>
    <xf numFmtId="0" fontId="1" fillId="0" borderId="17" xfId="0" applyNumberFormat="1" applyFont="1" applyBorder="1" applyAlignment="1" applyProtection="1">
      <alignment horizontal="center"/>
    </xf>
    <xf numFmtId="0" fontId="1" fillId="0" borderId="73" xfId="0" applyNumberFormat="1" applyFont="1" applyBorder="1" applyAlignment="1" applyProtection="1">
      <alignment horizontal="center"/>
    </xf>
    <xf numFmtId="0" fontId="1" fillId="0" borderId="0" xfId="52" applyFont="1"/>
    <xf numFmtId="0" fontId="3" fillId="0" borderId="0" xfId="52" applyFont="1"/>
    <xf numFmtId="49" fontId="3" fillId="0" borderId="0" xfId="52" applyNumberFormat="1" applyFont="1"/>
    <xf numFmtId="0" fontId="2" fillId="0" borderId="0" xfId="52" applyFont="1" applyAlignment="1">
      <alignment horizontal="left" vertical="center"/>
    </xf>
    <xf numFmtId="0" fontId="7" fillId="0" borderId="0" xfId="0" applyFont="1" applyAlignment="1" applyProtection="1">
      <alignment horizontal="center"/>
      <protection locked="0"/>
    </xf>
    <xf numFmtId="0" fontId="1" fillId="0" borderId="0" xfId="0" applyFont="1" applyAlignment="1" applyProtection="1">
      <alignment horizontal="center"/>
    </xf>
    <xf numFmtId="0" fontId="3" fillId="0" borderId="0" xfId="0" applyFont="1" applyProtection="1">
      <protection locked="0"/>
    </xf>
    <xf numFmtId="0" fontId="1" fillId="0" borderId="0" xfId="0" applyFont="1" applyProtection="1">
      <protection locked="0"/>
    </xf>
    <xf numFmtId="0" fontId="3" fillId="0" borderId="0" xfId="0" applyFont="1" applyAlignment="1" applyProtection="1">
      <alignment horizontal="right"/>
      <protection locked="0"/>
    </xf>
    <xf numFmtId="49" fontId="1" fillId="0" borderId="0" xfId="0" applyNumberFormat="1" applyFont="1" applyAlignment="1" applyProtection="1">
      <alignment horizontal="center"/>
      <protection locked="0"/>
    </xf>
    <xf numFmtId="49" fontId="1" fillId="0" borderId="0" xfId="0" applyNumberFormat="1" applyFont="1" applyAlignment="1" applyProtection="1">
      <protection locked="0"/>
    </xf>
    <xf numFmtId="165" fontId="1" fillId="0" borderId="0" xfId="0" applyNumberFormat="1" applyFont="1" applyProtection="1">
      <protection locked="0"/>
    </xf>
    <xf numFmtId="0" fontId="1" fillId="0" borderId="12" xfId="0" applyFont="1" applyBorder="1" applyAlignment="1" applyProtection="1">
      <alignment horizontal="left"/>
      <protection locked="0"/>
    </xf>
    <xf numFmtId="0" fontId="1" fillId="0" borderId="13" xfId="0" applyFont="1" applyBorder="1" applyAlignment="1" applyProtection="1">
      <alignment horizontal="left"/>
      <protection locked="0"/>
    </xf>
    <xf numFmtId="0" fontId="1" fillId="0" borderId="71" xfId="0" applyNumberFormat="1" applyFont="1" applyBorder="1" applyAlignment="1" applyProtection="1">
      <alignment horizontal="center"/>
      <protection locked="0"/>
    </xf>
    <xf numFmtId="0" fontId="1" fillId="0" borderId="72" xfId="0" applyFont="1" applyBorder="1" applyAlignment="1" applyProtection="1">
      <alignment horizontal="left"/>
      <protection locked="0"/>
    </xf>
    <xf numFmtId="0" fontId="1" fillId="0" borderId="17" xfId="0" applyFont="1" applyBorder="1" applyAlignment="1" applyProtection="1">
      <alignment horizontal="left"/>
      <protection locked="0"/>
    </xf>
    <xf numFmtId="0" fontId="1" fillId="0" borderId="17" xfId="0" applyFont="1" applyBorder="1" applyAlignment="1" applyProtection="1">
      <alignment horizontal="left" vertical="center"/>
      <protection locked="0"/>
    </xf>
    <xf numFmtId="0" fontId="1" fillId="0" borderId="73" xfId="0" applyNumberFormat="1" applyFont="1" applyBorder="1" applyAlignment="1" applyProtection="1">
      <alignment horizontal="center"/>
      <protection locked="0"/>
    </xf>
    <xf numFmtId="49" fontId="1" fillId="0" borderId="0" xfId="0" applyNumberFormat="1" applyFont="1" applyAlignment="1" applyProtection="1">
      <alignment horizontal="left"/>
      <protection locked="0"/>
    </xf>
    <xf numFmtId="165" fontId="1" fillId="0" borderId="0" xfId="0" applyNumberFormat="1" applyFont="1" applyAlignment="1" applyProtection="1">
      <alignment horizontal="right"/>
      <protection locked="0"/>
    </xf>
    <xf numFmtId="3" fontId="1" fillId="0" borderId="74" xfId="53" applyNumberFormat="1" applyFont="1" applyBorder="1" applyAlignment="1">
      <alignment horizontal="right" vertical="center"/>
    </xf>
    <xf numFmtId="3" fontId="1" fillId="0" borderId="59" xfId="53" applyNumberFormat="1" applyFont="1" applyBorder="1" applyAlignment="1">
      <alignment horizontal="right" vertical="center"/>
    </xf>
    <xf numFmtId="3" fontId="1" fillId="0" borderId="75" xfId="53" applyNumberFormat="1" applyFont="1" applyBorder="1" applyAlignment="1">
      <alignment horizontal="right" vertical="center"/>
    </xf>
    <xf numFmtId="3" fontId="1" fillId="0" borderId="24" xfId="53" applyNumberFormat="1" applyFont="1" applyBorder="1" applyAlignment="1">
      <alignment horizontal="right" vertical="center"/>
    </xf>
    <xf numFmtId="3" fontId="1" fillId="0" borderId="35" xfId="53" applyNumberFormat="1" applyFont="1" applyBorder="1" applyAlignment="1">
      <alignment horizontal="right" vertical="center"/>
    </xf>
    <xf numFmtId="3" fontId="1" fillId="0" borderId="38" xfId="53" applyNumberFormat="1" applyFont="1" applyBorder="1" applyAlignment="1">
      <alignment horizontal="right" vertical="center"/>
    </xf>
    <xf numFmtId="0" fontId="1" fillId="0" borderId="0" xfId="0" applyFont="1" applyAlignment="1" applyProtection="1">
      <alignment horizontal="right" vertical="top"/>
    </xf>
    <xf numFmtId="49" fontId="1" fillId="0" borderId="0" xfId="0" applyNumberFormat="1" applyFont="1" applyAlignment="1" applyProtection="1">
      <alignment horizontal="center" vertical="top"/>
    </xf>
    <xf numFmtId="49" fontId="1" fillId="0" borderId="0" xfId="0" applyNumberFormat="1" applyFont="1" applyAlignment="1" applyProtection="1">
      <alignment vertical="top"/>
    </xf>
    <xf numFmtId="0" fontId="1" fillId="0" borderId="0" xfId="0" applyFont="1" applyAlignment="1" applyProtection="1">
      <alignment vertical="top"/>
    </xf>
    <xf numFmtId="165" fontId="1" fillId="0" borderId="0" xfId="0" applyNumberFormat="1" applyFont="1" applyAlignment="1" applyProtection="1">
      <alignment vertical="top"/>
    </xf>
    <xf numFmtId="4" fontId="1" fillId="0" borderId="0" xfId="0" applyNumberFormat="1" applyFont="1" applyAlignment="1" applyProtection="1">
      <alignment vertical="top"/>
    </xf>
    <xf numFmtId="166" fontId="1" fillId="0" borderId="0" xfId="0" applyNumberFormat="1" applyFont="1" applyAlignment="1" applyProtection="1">
      <alignment vertical="top"/>
    </xf>
    <xf numFmtId="0" fontId="1" fillId="0" borderId="0" xfId="0" applyFont="1" applyAlignment="1" applyProtection="1">
      <alignment horizontal="center" vertical="top"/>
    </xf>
    <xf numFmtId="169" fontId="1" fillId="0" borderId="0" xfId="0" applyNumberFormat="1" applyFont="1" applyAlignment="1" applyProtection="1">
      <alignment vertical="top"/>
    </xf>
    <xf numFmtId="0" fontId="1" fillId="0" borderId="0" xfId="0" applyFont="1" applyAlignment="1" applyProtection="1">
      <alignment vertical="top" wrapText="1"/>
    </xf>
    <xf numFmtId="4" fontId="1" fillId="0" borderId="46" xfId="53" applyNumberFormat="1" applyFont="1" applyBorder="1" applyAlignment="1">
      <alignment horizontal="right" vertical="center"/>
    </xf>
    <xf numFmtId="4" fontId="1" fillId="0" borderId="76" xfId="53" applyNumberFormat="1" applyFont="1" applyBorder="1" applyAlignment="1">
      <alignment horizontal="right" vertical="center"/>
    </xf>
    <xf numFmtId="4" fontId="1" fillId="0" borderId="9" xfId="53" applyNumberFormat="1" applyFont="1" applyBorder="1" applyAlignment="1">
      <alignment horizontal="right" vertical="center"/>
    </xf>
    <xf numFmtId="4" fontId="1" fillId="0" borderId="77" xfId="53" applyNumberFormat="1" applyFont="1" applyBorder="1" applyAlignment="1">
      <alignment horizontal="right" vertical="center"/>
    </xf>
    <xf numFmtId="4" fontId="1" fillId="0" borderId="78" xfId="53" applyNumberFormat="1" applyFont="1" applyBorder="1" applyAlignment="1">
      <alignment horizontal="right" vertical="center"/>
    </xf>
    <xf numFmtId="4" fontId="1" fillId="0" borderId="51" xfId="53" applyNumberFormat="1" applyFont="1" applyBorder="1" applyAlignment="1">
      <alignment horizontal="right" vertical="center"/>
    </xf>
    <xf numFmtId="4" fontId="1" fillId="0" borderId="54" xfId="53" applyNumberFormat="1" applyFont="1" applyBorder="1" applyAlignment="1">
      <alignment horizontal="right" vertical="center"/>
    </xf>
    <xf numFmtId="4" fontId="1" fillId="0" borderId="79" xfId="53" applyNumberFormat="1" applyFont="1" applyBorder="1" applyAlignment="1">
      <alignment horizontal="right" vertical="center"/>
    </xf>
    <xf numFmtId="4" fontId="1" fillId="0" borderId="53" xfId="53" applyNumberFormat="1" applyFont="1" applyBorder="1" applyAlignment="1">
      <alignment horizontal="right" vertical="center"/>
    </xf>
    <xf numFmtId="14" fontId="1" fillId="0" borderId="80" xfId="53" applyNumberFormat="1" applyFont="1" applyBorder="1" applyAlignment="1">
      <alignment horizontal="left" vertical="center"/>
    </xf>
    <xf numFmtId="0" fontId="1" fillId="0" borderId="81" xfId="0" applyFont="1" applyBorder="1" applyAlignment="1" applyProtection="1">
      <alignment horizontal="center"/>
    </xf>
    <xf numFmtId="0" fontId="1" fillId="0" borderId="82" xfId="0" applyFont="1" applyBorder="1" applyAlignment="1" applyProtection="1">
      <alignment horizontal="center"/>
    </xf>
    <xf numFmtId="0" fontId="1" fillId="0" borderId="82" xfId="0" applyFont="1" applyBorder="1" applyAlignment="1" applyProtection="1">
      <alignment horizontal="center" vertical="center"/>
    </xf>
    <xf numFmtId="0" fontId="1" fillId="0" borderId="83" xfId="0" applyFont="1" applyBorder="1" applyAlignment="1" applyProtection="1">
      <alignment horizontal="right" vertical="top"/>
    </xf>
    <xf numFmtId="49" fontId="1" fillId="0" borderId="83" xfId="0" applyNumberFormat="1" applyFont="1" applyBorder="1" applyAlignment="1" applyProtection="1">
      <alignment horizontal="center" vertical="top"/>
    </xf>
    <xf numFmtId="49" fontId="1" fillId="0" borderId="83" xfId="0" applyNumberFormat="1" applyFont="1" applyBorder="1" applyAlignment="1" applyProtection="1">
      <alignment vertical="top"/>
    </xf>
    <xf numFmtId="0" fontId="1" fillId="0" borderId="83" xfId="0" applyFont="1" applyBorder="1" applyAlignment="1" applyProtection="1">
      <alignment vertical="top" wrapText="1"/>
    </xf>
    <xf numFmtId="165" fontId="1" fillId="0" borderId="83" xfId="0" applyNumberFormat="1" applyFont="1" applyBorder="1" applyAlignment="1" applyProtection="1">
      <alignment vertical="top"/>
    </xf>
    <xf numFmtId="0" fontId="1" fillId="0" borderId="83" xfId="0" applyFont="1" applyBorder="1" applyAlignment="1" applyProtection="1">
      <alignment vertical="top"/>
    </xf>
    <xf numFmtId="4" fontId="1" fillId="0" borderId="83" xfId="0" applyNumberFormat="1" applyFont="1" applyBorder="1" applyAlignment="1" applyProtection="1">
      <alignment vertical="top"/>
    </xf>
    <xf numFmtId="49" fontId="3" fillId="0" borderId="83" xfId="0" applyNumberFormat="1" applyFont="1" applyBorder="1" applyAlignment="1" applyProtection="1">
      <alignment vertical="top"/>
    </xf>
    <xf numFmtId="0" fontId="1" fillId="0" borderId="83" xfId="0" applyFont="1" applyBorder="1" applyAlignment="1" applyProtection="1">
      <alignment horizontal="right" vertical="top" wrapText="1"/>
    </xf>
    <xf numFmtId="0" fontId="1" fillId="0" borderId="84" xfId="0" applyFont="1" applyBorder="1" applyAlignment="1" applyProtection="1">
      <alignment horizontal="center"/>
    </xf>
    <xf numFmtId="169" fontId="1" fillId="0" borderId="83" xfId="0" applyNumberFormat="1" applyFont="1" applyBorder="1" applyAlignment="1" applyProtection="1">
      <alignment vertical="top"/>
    </xf>
    <xf numFmtId="49" fontId="31" fillId="0" borderId="83" xfId="0" applyNumberFormat="1" applyFont="1" applyBorder="1" applyAlignment="1" applyProtection="1">
      <alignment horizontal="center" vertical="top"/>
    </xf>
    <xf numFmtId="49" fontId="31" fillId="0" borderId="83" xfId="0" applyNumberFormat="1" applyFont="1" applyBorder="1" applyAlignment="1" applyProtection="1">
      <alignment vertical="top"/>
    </xf>
    <xf numFmtId="0" fontId="31" fillId="0" borderId="83" xfId="0" applyFont="1" applyBorder="1" applyAlignment="1" applyProtection="1">
      <alignment vertical="top" wrapText="1"/>
    </xf>
    <xf numFmtId="169" fontId="31" fillId="0" borderId="83" xfId="0" applyNumberFormat="1" applyFont="1" applyBorder="1" applyAlignment="1" applyProtection="1">
      <alignment vertical="top"/>
    </xf>
    <xf numFmtId="2" fontId="1" fillId="0" borderId="83" xfId="0" applyNumberFormat="1" applyFont="1" applyBorder="1" applyAlignment="1" applyProtection="1">
      <alignment vertical="top"/>
    </xf>
    <xf numFmtId="2" fontId="3" fillId="0" borderId="83" xfId="0" applyNumberFormat="1" applyFont="1" applyBorder="1" applyAlignment="1" applyProtection="1">
      <alignment vertical="top"/>
    </xf>
    <xf numFmtId="2" fontId="31" fillId="0" borderId="83" xfId="0" applyNumberFormat="1" applyFont="1" applyBorder="1" applyAlignment="1" applyProtection="1">
      <alignment vertical="top"/>
    </xf>
    <xf numFmtId="2" fontId="1" fillId="0" borderId="0" xfId="0" applyNumberFormat="1" applyFont="1" applyAlignment="1" applyProtection="1">
      <alignment vertical="top"/>
    </xf>
    <xf numFmtId="2" fontId="3" fillId="0" borderId="0" xfId="0" applyNumberFormat="1" applyFont="1" applyAlignment="1" applyProtection="1">
      <alignment vertical="top"/>
    </xf>
    <xf numFmtId="2" fontId="31" fillId="0" borderId="0" xfId="0" applyNumberFormat="1" applyFont="1" applyAlignment="1" applyProtection="1">
      <alignment vertical="top"/>
    </xf>
    <xf numFmtId="2" fontId="32" fillId="0" borderId="0" xfId="0" applyNumberFormat="1" applyFont="1" applyAlignment="1" applyProtection="1">
      <alignment vertical="top"/>
    </xf>
    <xf numFmtId="1" fontId="31" fillId="0" borderId="83" xfId="0" applyNumberFormat="1" applyFont="1" applyBorder="1" applyAlignment="1" applyProtection="1">
      <alignment vertical="top"/>
    </xf>
    <xf numFmtId="1" fontId="1" fillId="0" borderId="83" xfId="0" applyNumberFormat="1" applyFont="1" applyBorder="1" applyAlignment="1" applyProtection="1">
      <alignment vertical="top"/>
    </xf>
    <xf numFmtId="0" fontId="3" fillId="0" borderId="83" xfId="0" applyFont="1" applyBorder="1" applyAlignment="1" applyProtection="1">
      <alignment vertical="top" wrapText="1"/>
    </xf>
    <xf numFmtId="0" fontId="1" fillId="0" borderId="83" xfId="0" applyFont="1" applyBorder="1" applyProtection="1"/>
    <xf numFmtId="4" fontId="1" fillId="0" borderId="83" xfId="0" applyNumberFormat="1" applyFont="1" applyBorder="1" applyProtection="1"/>
  </cellXfs>
  <cellStyles count="73">
    <cellStyle name="1 000 Sk" xfId="1" xr:uid="{00000000-0005-0000-0000-000000000000}"/>
    <cellStyle name="1 000,-  Sk" xfId="2" xr:uid="{00000000-0005-0000-0000-000001000000}"/>
    <cellStyle name="1 000,- Kč" xfId="3" xr:uid="{00000000-0005-0000-0000-000002000000}"/>
    <cellStyle name="1 000,- Sk" xfId="4" xr:uid="{00000000-0005-0000-0000-000003000000}"/>
    <cellStyle name="1000 Sk_fakturuj99" xfId="5" xr:uid="{00000000-0005-0000-0000-000004000000}"/>
    <cellStyle name="20 % – Zvýraznění1" xfId="6" xr:uid="{00000000-0005-0000-0000-000005000000}"/>
    <cellStyle name="20 % – Zvýraznění2" xfId="7" xr:uid="{00000000-0005-0000-0000-000006000000}"/>
    <cellStyle name="20 % – Zvýraznění3" xfId="8" xr:uid="{00000000-0005-0000-0000-000007000000}"/>
    <cellStyle name="20 % – Zvýraznění4" xfId="9" xr:uid="{00000000-0005-0000-0000-000008000000}"/>
    <cellStyle name="20 % – Zvýraznění5" xfId="10" xr:uid="{00000000-0005-0000-0000-000009000000}"/>
    <cellStyle name="20 % – Zvýraznění6" xfId="11" xr:uid="{00000000-0005-0000-0000-00000A000000}"/>
    <cellStyle name="20% - Accent1" xfId="12" xr:uid="{00000000-0005-0000-0000-00000B000000}"/>
    <cellStyle name="20% - Accent2" xfId="13" xr:uid="{00000000-0005-0000-0000-00000C000000}"/>
    <cellStyle name="20% - Accent3" xfId="14" xr:uid="{00000000-0005-0000-0000-00000D000000}"/>
    <cellStyle name="20% - Accent4" xfId="15" xr:uid="{00000000-0005-0000-0000-00000E000000}"/>
    <cellStyle name="20% - Accent5" xfId="16" xr:uid="{00000000-0005-0000-0000-00000F000000}"/>
    <cellStyle name="20% - Accent6" xfId="17" xr:uid="{00000000-0005-0000-0000-000010000000}"/>
    <cellStyle name="40 % – Zvýraznění1" xfId="18" xr:uid="{00000000-0005-0000-0000-000011000000}"/>
    <cellStyle name="40 % – Zvýraznění2" xfId="19" xr:uid="{00000000-0005-0000-0000-000012000000}"/>
    <cellStyle name="40 % – Zvýraznění3" xfId="20" xr:uid="{00000000-0005-0000-0000-000013000000}"/>
    <cellStyle name="40 % – Zvýraznění4" xfId="21" xr:uid="{00000000-0005-0000-0000-000014000000}"/>
    <cellStyle name="40 % – Zvýraznění5" xfId="22" xr:uid="{00000000-0005-0000-0000-000015000000}"/>
    <cellStyle name="40 % – Zvýraznění6" xfId="23" xr:uid="{00000000-0005-0000-0000-000016000000}"/>
    <cellStyle name="40% - Accent1" xfId="24" xr:uid="{00000000-0005-0000-0000-000017000000}"/>
    <cellStyle name="40% - Accent2" xfId="25" xr:uid="{00000000-0005-0000-0000-000018000000}"/>
    <cellStyle name="40% - Accent3" xfId="26" xr:uid="{00000000-0005-0000-0000-000019000000}"/>
    <cellStyle name="40% - Accent4" xfId="27" xr:uid="{00000000-0005-0000-0000-00001A000000}"/>
    <cellStyle name="40% - Accent5" xfId="28" xr:uid="{00000000-0005-0000-0000-00001B000000}"/>
    <cellStyle name="40% - Accent6" xfId="29" xr:uid="{00000000-0005-0000-0000-00001C000000}"/>
    <cellStyle name="60 % – Zvýraznění1" xfId="30" xr:uid="{00000000-0005-0000-0000-00001D000000}"/>
    <cellStyle name="60 % – Zvýraznění2" xfId="31" xr:uid="{00000000-0005-0000-0000-00001E000000}"/>
    <cellStyle name="60 % – Zvýraznění3" xfId="32" xr:uid="{00000000-0005-0000-0000-00001F000000}"/>
    <cellStyle name="60 % – Zvýraznění4" xfId="33" xr:uid="{00000000-0005-0000-0000-000020000000}"/>
    <cellStyle name="60 % – Zvýraznění5" xfId="34" xr:uid="{00000000-0005-0000-0000-000021000000}"/>
    <cellStyle name="60 % – Zvýraznění6" xfId="35" xr:uid="{00000000-0005-0000-0000-000022000000}"/>
    <cellStyle name="60% - Accent1" xfId="36" xr:uid="{00000000-0005-0000-0000-000023000000}"/>
    <cellStyle name="60% - Accent2" xfId="37" xr:uid="{00000000-0005-0000-0000-000024000000}"/>
    <cellStyle name="60% - Accent3" xfId="38" xr:uid="{00000000-0005-0000-0000-000025000000}"/>
    <cellStyle name="60% - Accent4" xfId="39" xr:uid="{00000000-0005-0000-0000-000026000000}"/>
    <cellStyle name="60% - Accent5" xfId="40" xr:uid="{00000000-0005-0000-0000-000027000000}"/>
    <cellStyle name="60% - Accent6" xfId="41" xr:uid="{00000000-0005-0000-0000-000028000000}"/>
    <cellStyle name="Celkem" xfId="42" xr:uid="{00000000-0005-0000-0000-000029000000}"/>
    <cellStyle name="data" xfId="43" xr:uid="{00000000-0005-0000-0000-00002A000000}"/>
    <cellStyle name="Dobrá" xfId="44" builtinId="26" customBuiltin="1"/>
    <cellStyle name="Kontrolná bunka" xfId="45" builtinId="23" customBuiltin="1"/>
    <cellStyle name="Nadpis 1" xfId="46" builtinId="16" customBuiltin="1"/>
    <cellStyle name="Nadpis 2" xfId="47" builtinId="17" customBuiltin="1"/>
    <cellStyle name="Nadpis 3" xfId="48" builtinId="18" customBuiltin="1"/>
    <cellStyle name="Nadpis 4" xfId="49" builtinId="19" customBuiltin="1"/>
    <cellStyle name="Název" xfId="50" xr:uid="{00000000-0005-0000-0000-000031000000}"/>
    <cellStyle name="Neutrálna" xfId="51" builtinId="28" customBuiltin="1"/>
    <cellStyle name="Normálna" xfId="0" builtinId="0"/>
    <cellStyle name="normálne_KLs" xfId="52" xr:uid="{00000000-0005-0000-0000-000034000000}"/>
    <cellStyle name="normálne_KLv" xfId="53" xr:uid="{00000000-0005-0000-0000-000035000000}"/>
    <cellStyle name="Poznámka" xfId="54" builtinId="10" customBuiltin="1"/>
    <cellStyle name="Prepojená bunka" xfId="55" builtinId="24" customBuiltin="1"/>
    <cellStyle name="TEXT" xfId="56" xr:uid="{00000000-0005-0000-0000-000038000000}"/>
    <cellStyle name="Text upozornění" xfId="57" xr:uid="{00000000-0005-0000-0000-000039000000}"/>
    <cellStyle name="TEXT1" xfId="58" xr:uid="{00000000-0005-0000-0000-00003A000000}"/>
    <cellStyle name="Title" xfId="59" xr:uid="{00000000-0005-0000-0000-00003B000000}"/>
    <cellStyle name="Total" xfId="60" xr:uid="{00000000-0005-0000-0000-00003C000000}"/>
    <cellStyle name="Vstup" xfId="61" builtinId="20" customBuiltin="1"/>
    <cellStyle name="Výpočet" xfId="62" builtinId="22" customBuiltin="1"/>
    <cellStyle name="Výstup" xfId="63" builtinId="21" customBuiltin="1"/>
    <cellStyle name="Vysvetľujúci text" xfId="64" builtinId="53" customBuiltin="1"/>
    <cellStyle name="Warning Text" xfId="65" xr:uid="{00000000-0005-0000-0000-000041000000}"/>
    <cellStyle name="Zlá" xfId="66" builtinId="27" customBuiltin="1"/>
    <cellStyle name="Zvýraznenie1" xfId="67" builtinId="29" customBuiltin="1"/>
    <cellStyle name="Zvýraznenie2" xfId="68" builtinId="33" customBuiltin="1"/>
    <cellStyle name="Zvýraznenie3" xfId="69" builtinId="37" customBuiltin="1"/>
    <cellStyle name="Zvýraznenie4" xfId="70" builtinId="41" customBuiltin="1"/>
    <cellStyle name="Zvýraznenie5" xfId="71" builtinId="45" customBuiltin="1"/>
    <cellStyle name="Zvýraznenie6" xfId="72" builtinId="49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548640</xdr:colOff>
      <xdr:row>32</xdr:row>
      <xdr:rowOff>7620</xdr:rowOff>
    </xdr:from>
    <xdr:to>
      <xdr:col>5</xdr:col>
      <xdr:colOff>548640</xdr:colOff>
      <xdr:row>40</xdr:row>
      <xdr:rowOff>289560</xdr:rowOff>
    </xdr:to>
    <xdr:sp macro="" textlink="">
      <xdr:nvSpPr>
        <xdr:cNvPr id="1061" name="Line 1">
          <a:extLst>
            <a:ext uri="{FF2B5EF4-FFF2-40B4-BE49-F238E27FC236}">
              <a16:creationId xmlns:a16="http://schemas.microsoft.com/office/drawing/2014/main" id="{421AC9CF-5D33-BF3E-B0F7-F3C11F1CF4D7}"/>
            </a:ext>
          </a:extLst>
        </xdr:cNvPr>
        <xdr:cNvSpPr>
          <a:spLocks noChangeShapeType="1"/>
        </xdr:cNvSpPr>
      </xdr:nvSpPr>
      <xdr:spPr bwMode="auto">
        <a:xfrm>
          <a:off x="3238500" y="7452360"/>
          <a:ext cx="0" cy="2049780"/>
        </a:xfrm>
        <a:prstGeom prst="line">
          <a:avLst/>
        </a:prstGeom>
        <a:noFill/>
        <a:ln w="9525" cap="flat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AD43"/>
  <sheetViews>
    <sheetView showGridLines="0" showZeros="0" workbookViewId="0">
      <selection activeCell="C4" sqref="C4"/>
    </sheetView>
  </sheetViews>
  <sheetFormatPr defaultColWidth="9.109375" defaultRowHeight="10.199999999999999"/>
  <cols>
    <col min="1" max="1" width="0.6640625" style="78" customWidth="1"/>
    <col min="2" max="2" width="3.6640625" style="78" customWidth="1"/>
    <col min="3" max="3" width="6.88671875" style="78" customWidth="1"/>
    <col min="4" max="6" width="14" style="78" customWidth="1"/>
    <col min="7" max="7" width="3.88671875" style="78" customWidth="1"/>
    <col min="8" max="8" width="17.6640625" style="78" customWidth="1"/>
    <col min="9" max="9" width="8.6640625" style="78" customWidth="1"/>
    <col min="10" max="10" width="14" style="78" customWidth="1"/>
    <col min="11" max="11" width="2.33203125" style="78" customWidth="1"/>
    <col min="12" max="12" width="6.88671875" style="78" customWidth="1"/>
    <col min="13" max="15" width="9.109375" style="78"/>
    <col min="16" max="16" width="17.88671875" style="78" customWidth="1"/>
    <col min="17" max="23" width="9.109375" style="78"/>
    <col min="24" max="25" width="5.6640625" style="78" customWidth="1"/>
    <col min="26" max="26" width="6.5546875" style="78" customWidth="1"/>
    <col min="27" max="27" width="21.44140625" style="78" customWidth="1"/>
    <col min="28" max="28" width="4.33203125" style="78" customWidth="1"/>
    <col min="29" max="29" width="8.33203125" style="78" customWidth="1"/>
    <col min="30" max="30" width="8.6640625" style="78" customWidth="1"/>
    <col min="31" max="16384" width="9.109375" style="78"/>
  </cols>
  <sheetData>
    <row r="1" spans="2:30" ht="28.5" customHeight="1" thickBot="1">
      <c r="B1" s="79"/>
      <c r="C1" s="79"/>
      <c r="D1" s="79"/>
      <c r="F1" s="104" t="str">
        <f>CONCATENATE(AA2," ",AB2," ",AC2," ",AD2)</f>
        <v xml:space="preserve">Krycí list rozpočtu v EUR  </v>
      </c>
      <c r="G1" s="79"/>
      <c r="H1" s="79"/>
      <c r="I1" s="79"/>
      <c r="J1" s="79"/>
      <c r="Z1" s="101" t="s">
        <v>0</v>
      </c>
      <c r="AA1" s="101" t="s">
        <v>1</v>
      </c>
      <c r="AB1" s="101" t="s">
        <v>2</v>
      </c>
      <c r="AC1" s="101" t="s">
        <v>3</v>
      </c>
      <c r="AD1" s="101" t="s">
        <v>4</v>
      </c>
    </row>
    <row r="2" spans="2:30" ht="18" customHeight="1" thickTop="1">
      <c r="B2" s="20"/>
      <c r="C2" s="21" t="s">
        <v>209</v>
      </c>
      <c r="D2" s="21"/>
      <c r="E2" s="21"/>
      <c r="F2" s="21"/>
      <c r="G2" s="22" t="s">
        <v>5</v>
      </c>
      <c r="H2" s="21" t="s">
        <v>6</v>
      </c>
      <c r="I2" s="21"/>
      <c r="J2" s="23"/>
      <c r="Z2" s="101" t="s">
        <v>7</v>
      </c>
      <c r="AA2" s="102" t="s">
        <v>8</v>
      </c>
      <c r="AB2" s="102" t="s">
        <v>9</v>
      </c>
      <c r="AC2" s="102"/>
      <c r="AD2" s="103"/>
    </row>
    <row r="3" spans="2:30" ht="18" customHeight="1">
      <c r="B3" s="24"/>
      <c r="C3" s="25" t="s">
        <v>212</v>
      </c>
      <c r="D3" s="25"/>
      <c r="E3" s="25"/>
      <c r="F3" s="25"/>
      <c r="G3" s="26" t="s">
        <v>10</v>
      </c>
      <c r="H3" s="25"/>
      <c r="I3" s="25"/>
      <c r="J3" s="27"/>
      <c r="Z3" s="101" t="s">
        <v>11</v>
      </c>
      <c r="AA3" s="102" t="s">
        <v>12</v>
      </c>
      <c r="AB3" s="102" t="s">
        <v>9</v>
      </c>
      <c r="AC3" s="102" t="s">
        <v>13</v>
      </c>
      <c r="AD3" s="103" t="s">
        <v>14</v>
      </c>
    </row>
    <row r="4" spans="2:30" ht="18" customHeight="1">
      <c r="B4" s="28"/>
      <c r="C4" s="29"/>
      <c r="D4" s="29"/>
      <c r="E4" s="29"/>
      <c r="F4" s="29"/>
      <c r="G4" s="30"/>
      <c r="H4" s="29"/>
      <c r="I4" s="29"/>
      <c r="J4" s="31"/>
      <c r="Z4" s="101" t="s">
        <v>15</v>
      </c>
      <c r="AA4" s="102" t="s">
        <v>16</v>
      </c>
      <c r="AB4" s="102" t="s">
        <v>9</v>
      </c>
      <c r="AC4" s="102"/>
      <c r="AD4" s="103"/>
    </row>
    <row r="5" spans="2:30" ht="18" customHeight="1" thickBot="1">
      <c r="B5" s="32"/>
      <c r="C5" s="34" t="s">
        <v>17</v>
      </c>
      <c r="D5" s="34"/>
      <c r="E5" s="34" t="s">
        <v>18</v>
      </c>
      <c r="F5" s="33"/>
      <c r="G5" s="33" t="s">
        <v>19</v>
      </c>
      <c r="H5" s="34"/>
      <c r="I5" s="33" t="s">
        <v>20</v>
      </c>
      <c r="J5" s="147"/>
      <c r="Z5" s="101" t="s">
        <v>21</v>
      </c>
      <c r="AA5" s="102" t="s">
        <v>12</v>
      </c>
      <c r="AB5" s="102" t="s">
        <v>9</v>
      </c>
      <c r="AC5" s="102" t="s">
        <v>13</v>
      </c>
      <c r="AD5" s="103" t="s">
        <v>14</v>
      </c>
    </row>
    <row r="6" spans="2:30" ht="18" customHeight="1" thickTop="1">
      <c r="B6" s="20"/>
      <c r="C6" s="21" t="s">
        <v>22</v>
      </c>
      <c r="D6" s="21" t="s">
        <v>23</v>
      </c>
      <c r="E6" s="21"/>
      <c r="F6" s="21"/>
      <c r="G6" s="21" t="s">
        <v>24</v>
      </c>
      <c r="H6" s="21">
        <v>17078202</v>
      </c>
      <c r="I6" s="21"/>
      <c r="J6" s="23"/>
    </row>
    <row r="7" spans="2:30" ht="18" customHeight="1">
      <c r="B7" s="35"/>
      <c r="C7" s="36"/>
      <c r="D7" s="37"/>
      <c r="E7" s="37"/>
      <c r="F7" s="37"/>
      <c r="G7" s="37" t="s">
        <v>25</v>
      </c>
      <c r="H7" s="37">
        <v>2021157556</v>
      </c>
      <c r="I7" s="37"/>
      <c r="J7" s="38"/>
    </row>
    <row r="8" spans="2:30" ht="18" customHeight="1">
      <c r="B8" s="24"/>
      <c r="C8" s="25" t="s">
        <v>26</v>
      </c>
      <c r="D8" s="25"/>
      <c r="E8" s="25"/>
      <c r="F8" s="25"/>
      <c r="G8" s="25" t="s">
        <v>24</v>
      </c>
      <c r="H8" s="25"/>
      <c r="I8" s="25"/>
      <c r="J8" s="27"/>
    </row>
    <row r="9" spans="2:30" ht="18" customHeight="1">
      <c r="B9" s="28"/>
      <c r="C9" s="30"/>
      <c r="D9" s="29"/>
      <c r="E9" s="29"/>
      <c r="F9" s="29"/>
      <c r="G9" s="37" t="s">
        <v>25</v>
      </c>
      <c r="H9" s="29"/>
      <c r="I9" s="29"/>
      <c r="J9" s="31"/>
    </row>
    <row r="10" spans="2:30" ht="18" customHeight="1">
      <c r="B10" s="24"/>
      <c r="C10" s="25" t="s">
        <v>27</v>
      </c>
      <c r="D10" s="25" t="s">
        <v>28</v>
      </c>
      <c r="E10" s="25"/>
      <c r="F10" s="25"/>
      <c r="G10" s="25" t="s">
        <v>24</v>
      </c>
      <c r="H10" s="25"/>
      <c r="I10" s="25"/>
      <c r="J10" s="27"/>
    </row>
    <row r="11" spans="2:30" ht="18" customHeight="1" thickBot="1">
      <c r="B11" s="39"/>
      <c r="C11" s="40"/>
      <c r="D11" s="40"/>
      <c r="E11" s="40"/>
      <c r="F11" s="40"/>
      <c r="G11" s="40" t="s">
        <v>25</v>
      </c>
      <c r="H11" s="40"/>
      <c r="I11" s="40"/>
      <c r="J11" s="41"/>
    </row>
    <row r="12" spans="2:30" ht="18" customHeight="1" thickTop="1">
      <c r="B12" s="90"/>
      <c r="C12" s="21"/>
      <c r="D12" s="21"/>
      <c r="E12" s="21"/>
      <c r="F12" s="122">
        <f>IF(B12&lt;&gt;0,ROUND($J$31/B12,0),0)</f>
        <v>0</v>
      </c>
      <c r="G12" s="22"/>
      <c r="H12" s="21"/>
      <c r="I12" s="21"/>
      <c r="J12" s="125">
        <f>IF(G12&lt;&gt;0,ROUND($J$31/G12,0),0)</f>
        <v>0</v>
      </c>
    </row>
    <row r="13" spans="2:30" ht="18" customHeight="1">
      <c r="B13" s="91"/>
      <c r="C13" s="37"/>
      <c r="D13" s="37"/>
      <c r="E13" s="37"/>
      <c r="F13" s="123">
        <f>IF(B13&lt;&gt;0,ROUND($J$31/B13,0),0)</f>
        <v>0</v>
      </c>
      <c r="G13" s="36"/>
      <c r="H13" s="37"/>
      <c r="I13" s="37"/>
      <c r="J13" s="126">
        <f>IF(G13&lt;&gt;0,ROUND($J$31/G13,0),0)</f>
        <v>0</v>
      </c>
    </row>
    <row r="14" spans="2:30" ht="18" customHeight="1" thickBot="1">
      <c r="B14" s="92"/>
      <c r="C14" s="40"/>
      <c r="D14" s="40"/>
      <c r="E14" s="40"/>
      <c r="F14" s="124">
        <f>IF(B14&lt;&gt;0,ROUND($J$31/B14,0),0)</f>
        <v>0</v>
      </c>
      <c r="G14" s="93"/>
      <c r="H14" s="40"/>
      <c r="I14" s="40"/>
      <c r="J14" s="127">
        <f>IF(G14&lt;&gt;0,ROUND($J$31/G14,0),0)</f>
        <v>0</v>
      </c>
    </row>
    <row r="15" spans="2:30" ht="18" customHeight="1" thickTop="1">
      <c r="B15" s="81" t="s">
        <v>29</v>
      </c>
      <c r="C15" s="43" t="s">
        <v>30</v>
      </c>
      <c r="D15" s="44" t="s">
        <v>31</v>
      </c>
      <c r="E15" s="44" t="s">
        <v>32</v>
      </c>
      <c r="F15" s="45" t="s">
        <v>33</v>
      </c>
      <c r="G15" s="81" t="s">
        <v>34</v>
      </c>
      <c r="H15" s="46" t="s">
        <v>35</v>
      </c>
      <c r="I15" s="47"/>
      <c r="J15" s="48"/>
    </row>
    <row r="16" spans="2:30" ht="18" customHeight="1">
      <c r="B16" s="49">
        <v>1</v>
      </c>
      <c r="C16" s="50" t="s">
        <v>36</v>
      </c>
      <c r="D16" s="138">
        <f>Prehlad!H46</f>
        <v>0</v>
      </c>
      <c r="E16" s="138">
        <f>Prehlad!I46</f>
        <v>0</v>
      </c>
      <c r="F16" s="139">
        <f>D16+E16</f>
        <v>0</v>
      </c>
      <c r="G16" s="49">
        <v>6</v>
      </c>
      <c r="H16" s="51" t="s">
        <v>37</v>
      </c>
      <c r="I16" s="86"/>
      <c r="J16" s="139">
        <v>0</v>
      </c>
    </row>
    <row r="17" spans="2:10" ht="18" customHeight="1">
      <c r="B17" s="52">
        <v>2</v>
      </c>
      <c r="C17" s="53" t="s">
        <v>38</v>
      </c>
      <c r="D17" s="140"/>
      <c r="E17" s="140">
        <v>0</v>
      </c>
      <c r="F17" s="139">
        <f>D17+E17</f>
        <v>0</v>
      </c>
      <c r="G17" s="52">
        <v>7</v>
      </c>
      <c r="H17" s="54" t="s">
        <v>39</v>
      </c>
      <c r="I17" s="25"/>
      <c r="J17" s="141">
        <v>0</v>
      </c>
    </row>
    <row r="18" spans="2:10" ht="18" customHeight="1">
      <c r="B18" s="52">
        <v>3</v>
      </c>
      <c r="C18" s="53" t="s">
        <v>40</v>
      </c>
      <c r="D18" s="140"/>
      <c r="E18" s="140"/>
      <c r="F18" s="139">
        <f>D18+E18</f>
        <v>0</v>
      </c>
      <c r="G18" s="52">
        <v>8</v>
      </c>
      <c r="H18" s="54" t="s">
        <v>41</v>
      </c>
      <c r="I18" s="25"/>
      <c r="J18" s="141">
        <v>0</v>
      </c>
    </row>
    <row r="19" spans="2:10" ht="18" customHeight="1" thickBot="1">
      <c r="B19" s="52">
        <v>4</v>
      </c>
      <c r="C19" s="53" t="s">
        <v>42</v>
      </c>
      <c r="D19" s="140"/>
      <c r="E19" s="140"/>
      <c r="F19" s="142">
        <f>D19+E19</f>
        <v>0</v>
      </c>
      <c r="G19" s="52">
        <v>9</v>
      </c>
      <c r="H19" s="54" t="s">
        <v>43</v>
      </c>
      <c r="I19" s="25"/>
      <c r="J19" s="141">
        <v>0</v>
      </c>
    </row>
    <row r="20" spans="2:10" ht="18" customHeight="1" thickBot="1">
      <c r="B20" s="55">
        <v>5</v>
      </c>
      <c r="C20" s="56" t="s">
        <v>44</v>
      </c>
      <c r="D20" s="143">
        <f>SUM(D16:D19)</f>
        <v>0</v>
      </c>
      <c r="E20" s="144">
        <f>SUM(E16:E19)</f>
        <v>0</v>
      </c>
      <c r="F20" s="145">
        <f>SUM(F16:F19)</f>
        <v>0</v>
      </c>
      <c r="G20" s="57">
        <v>10</v>
      </c>
      <c r="I20" s="85" t="s">
        <v>45</v>
      </c>
      <c r="J20" s="145">
        <f>SUM(J16:J19)</f>
        <v>0</v>
      </c>
    </row>
    <row r="21" spans="2:10" ht="18" customHeight="1" thickTop="1">
      <c r="B21" s="81" t="s">
        <v>46</v>
      </c>
      <c r="C21" s="80"/>
      <c r="D21" s="47" t="s">
        <v>47</v>
      </c>
      <c r="E21" s="47"/>
      <c r="F21" s="48"/>
      <c r="G21" s="81" t="s">
        <v>48</v>
      </c>
      <c r="H21" s="46" t="s">
        <v>49</v>
      </c>
      <c r="I21" s="47"/>
      <c r="J21" s="48"/>
    </row>
    <row r="22" spans="2:10" ht="18" customHeight="1">
      <c r="B22" s="49">
        <v>11</v>
      </c>
      <c r="C22" s="51" t="s">
        <v>50</v>
      </c>
      <c r="D22" s="87" t="s">
        <v>43</v>
      </c>
      <c r="E22" s="89">
        <v>0</v>
      </c>
      <c r="F22" s="139">
        <v>0</v>
      </c>
      <c r="G22" s="52">
        <v>16</v>
      </c>
      <c r="H22" s="54" t="s">
        <v>51</v>
      </c>
      <c r="I22" s="58"/>
      <c r="J22" s="141">
        <v>0</v>
      </c>
    </row>
    <row r="23" spans="2:10" ht="18" customHeight="1">
      <c r="B23" s="52">
        <v>12</v>
      </c>
      <c r="C23" s="54" t="s">
        <v>52</v>
      </c>
      <c r="D23" s="88"/>
      <c r="E23" s="59">
        <v>0</v>
      </c>
      <c r="F23" s="141">
        <v>0</v>
      </c>
      <c r="G23" s="52">
        <v>17</v>
      </c>
      <c r="H23" s="54" t="s">
        <v>53</v>
      </c>
      <c r="I23" s="58"/>
      <c r="J23" s="141">
        <v>0</v>
      </c>
    </row>
    <row r="24" spans="2:10" ht="18" customHeight="1">
      <c r="B24" s="52">
        <v>13</v>
      </c>
      <c r="C24" s="54" t="s">
        <v>54</v>
      </c>
      <c r="D24" s="88"/>
      <c r="E24" s="59">
        <v>0</v>
      </c>
      <c r="F24" s="141">
        <v>0</v>
      </c>
      <c r="G24" s="52">
        <v>18</v>
      </c>
      <c r="H24" s="54" t="s">
        <v>55</v>
      </c>
      <c r="I24" s="58"/>
      <c r="J24" s="141">
        <v>0</v>
      </c>
    </row>
    <row r="25" spans="2:10" ht="18" customHeight="1" thickBot="1">
      <c r="B25" s="52">
        <v>14</v>
      </c>
      <c r="C25" s="54" t="s">
        <v>43</v>
      </c>
      <c r="D25" s="88"/>
      <c r="E25" s="59">
        <v>0</v>
      </c>
      <c r="F25" s="141">
        <v>0</v>
      </c>
      <c r="G25" s="52">
        <v>19</v>
      </c>
      <c r="H25" s="54" t="s">
        <v>43</v>
      </c>
      <c r="I25" s="58"/>
      <c r="J25" s="141">
        <v>0</v>
      </c>
    </row>
    <row r="26" spans="2:10" ht="18" customHeight="1" thickBot="1">
      <c r="B26" s="55">
        <v>15</v>
      </c>
      <c r="C26" s="60"/>
      <c r="D26" s="61"/>
      <c r="E26" s="61" t="s">
        <v>56</v>
      </c>
      <c r="F26" s="145">
        <f>SUM(F22:F25)</f>
        <v>0</v>
      </c>
      <c r="G26" s="55">
        <v>20</v>
      </c>
      <c r="H26" s="60"/>
      <c r="I26" s="61" t="s">
        <v>57</v>
      </c>
      <c r="J26" s="145">
        <f>SUM(J22:J25)</f>
        <v>0</v>
      </c>
    </row>
    <row r="27" spans="2:10" ht="18" customHeight="1" thickTop="1">
      <c r="B27" s="62"/>
      <c r="C27" s="63" t="s">
        <v>58</v>
      </c>
      <c r="D27" s="64"/>
      <c r="E27" s="65" t="s">
        <v>59</v>
      </c>
      <c r="F27" s="66"/>
      <c r="G27" s="81" t="s">
        <v>60</v>
      </c>
      <c r="H27" s="46" t="s">
        <v>61</v>
      </c>
      <c r="I27" s="47"/>
      <c r="J27" s="48"/>
    </row>
    <row r="28" spans="2:10" ht="18" customHeight="1">
      <c r="B28" s="67"/>
      <c r="C28" s="68"/>
      <c r="D28" s="69"/>
      <c r="E28" s="70"/>
      <c r="F28" s="66"/>
      <c r="G28" s="49">
        <v>21</v>
      </c>
      <c r="H28" s="51"/>
      <c r="I28" s="71" t="s">
        <v>62</v>
      </c>
      <c r="J28" s="139">
        <f>ROUND(F20,2)+J20+F26+J26</f>
        <v>0</v>
      </c>
    </row>
    <row r="29" spans="2:10" ht="18" customHeight="1">
      <c r="B29" s="67"/>
      <c r="C29" s="69" t="s">
        <v>63</v>
      </c>
      <c r="D29" s="69"/>
      <c r="E29" s="72"/>
      <c r="F29" s="66"/>
      <c r="G29" s="52">
        <v>22</v>
      </c>
      <c r="H29" s="54" t="s">
        <v>64</v>
      </c>
      <c r="I29" s="146">
        <f>J28-I30</f>
        <v>0</v>
      </c>
      <c r="J29" s="141">
        <f>ROUND((I29*20)/100,2)</f>
        <v>0</v>
      </c>
    </row>
    <row r="30" spans="2:10" ht="18" customHeight="1" thickBot="1">
      <c r="B30" s="24"/>
      <c r="C30" s="25" t="s">
        <v>65</v>
      </c>
      <c r="D30" s="25"/>
      <c r="E30" s="72"/>
      <c r="F30" s="66"/>
      <c r="G30" s="52">
        <v>23</v>
      </c>
      <c r="H30" s="54" t="s">
        <v>66</v>
      </c>
      <c r="I30" s="146">
        <f>SUMIF(Prehlad!O11:O9999,0,Prehlad!J11:J9999)</f>
        <v>0</v>
      </c>
      <c r="J30" s="141">
        <f>ROUND((I30*0)/100,1)</f>
        <v>0</v>
      </c>
    </row>
    <row r="31" spans="2:10" ht="18" customHeight="1" thickBot="1">
      <c r="B31" s="67"/>
      <c r="C31" s="69"/>
      <c r="D31" s="69"/>
      <c r="E31" s="72"/>
      <c r="F31" s="66"/>
      <c r="G31" s="55">
        <v>24</v>
      </c>
      <c r="H31" s="60"/>
      <c r="I31" s="61" t="s">
        <v>67</v>
      </c>
      <c r="J31" s="145">
        <f>SUM(J28:J30)</f>
        <v>0</v>
      </c>
    </row>
    <row r="32" spans="2:10" ht="18" customHeight="1" thickTop="1" thickBot="1">
      <c r="B32" s="62"/>
      <c r="C32" s="69"/>
      <c r="D32" s="66"/>
      <c r="E32" s="73"/>
      <c r="F32" s="66"/>
      <c r="G32" s="82" t="s">
        <v>68</v>
      </c>
      <c r="H32" s="83" t="s">
        <v>69</v>
      </c>
      <c r="I32" s="42"/>
      <c r="J32" s="84">
        <v>0</v>
      </c>
    </row>
    <row r="33" spans="2:10" ht="18" customHeight="1" thickTop="1">
      <c r="B33" s="74"/>
      <c r="C33" s="75"/>
      <c r="D33" s="63" t="s">
        <v>70</v>
      </c>
      <c r="E33" s="75"/>
      <c r="F33" s="75"/>
      <c r="G33" s="75"/>
      <c r="H33" s="75" t="s">
        <v>71</v>
      </c>
      <c r="I33" s="75"/>
      <c r="J33" s="76"/>
    </row>
    <row r="34" spans="2:10" ht="18" customHeight="1">
      <c r="B34" s="67"/>
      <c r="C34" s="68"/>
      <c r="D34" s="69" t="s">
        <v>23</v>
      </c>
      <c r="E34" s="69"/>
      <c r="F34" s="68"/>
      <c r="G34" s="69"/>
      <c r="H34" s="69"/>
      <c r="I34" s="69"/>
      <c r="J34" s="77"/>
    </row>
    <row r="35" spans="2:10" ht="18" customHeight="1">
      <c r="B35" s="67"/>
      <c r="C35" s="69" t="s">
        <v>63</v>
      </c>
      <c r="D35" s="69"/>
      <c r="E35" s="69"/>
      <c r="F35" s="68"/>
      <c r="G35" s="69" t="s">
        <v>63</v>
      </c>
      <c r="H35" s="69"/>
      <c r="I35" s="69"/>
      <c r="J35" s="77"/>
    </row>
    <row r="36" spans="2:10" ht="18" customHeight="1">
      <c r="B36" s="24"/>
      <c r="C36" s="25" t="s">
        <v>65</v>
      </c>
      <c r="D36" s="25"/>
      <c r="E36" s="25"/>
      <c r="F36" s="26"/>
      <c r="G36" s="25" t="s">
        <v>65</v>
      </c>
      <c r="H36" s="25"/>
      <c r="I36" s="25"/>
      <c r="J36" s="27"/>
    </row>
    <row r="37" spans="2:10" ht="18" customHeight="1">
      <c r="B37" s="67"/>
      <c r="C37" s="69" t="s">
        <v>59</v>
      </c>
      <c r="D37" s="69"/>
      <c r="E37" s="69"/>
      <c r="F37" s="68"/>
      <c r="G37" s="69" t="s">
        <v>59</v>
      </c>
      <c r="H37" s="69"/>
      <c r="I37" s="69"/>
      <c r="J37" s="77"/>
    </row>
    <row r="38" spans="2:10" ht="18" customHeight="1">
      <c r="B38" s="67"/>
      <c r="C38" s="69"/>
      <c r="D38" s="69"/>
      <c r="E38" s="69"/>
      <c r="F38" s="69"/>
      <c r="G38" s="69"/>
      <c r="H38" s="69"/>
      <c r="I38" s="69"/>
      <c r="J38" s="77"/>
    </row>
    <row r="39" spans="2:10" ht="18" customHeight="1">
      <c r="B39" s="67"/>
      <c r="C39" s="69"/>
      <c r="D39" s="69"/>
      <c r="E39" s="69"/>
      <c r="F39" s="69"/>
      <c r="G39" s="69"/>
      <c r="H39" s="69"/>
      <c r="I39" s="69"/>
      <c r="J39" s="77"/>
    </row>
    <row r="40" spans="2:10" ht="18" customHeight="1">
      <c r="B40" s="67"/>
      <c r="C40" s="69"/>
      <c r="D40" s="69"/>
      <c r="E40" s="69"/>
      <c r="F40" s="69"/>
      <c r="G40" s="69"/>
      <c r="H40" s="69"/>
      <c r="I40" s="69"/>
      <c r="J40" s="77"/>
    </row>
    <row r="41" spans="2:10" ht="18" customHeight="1" thickBot="1">
      <c r="B41" s="39"/>
      <c r="C41" s="40"/>
      <c r="D41" s="40"/>
      <c r="E41" s="40"/>
      <c r="F41" s="40"/>
      <c r="G41" s="40"/>
      <c r="H41" s="40"/>
      <c r="I41" s="40"/>
      <c r="J41" s="41"/>
    </row>
    <row r="42" spans="2:10" ht="14.25" customHeight="1" thickTop="1"/>
    <row r="43" spans="2:10" ht="2.25" customHeight="1"/>
  </sheetData>
  <printOptions horizontalCentered="1" verticalCentered="1"/>
  <pageMargins left="0.24" right="0.27" top="0.35433070866141736" bottom="0.43307086614173229" header="0.31496062992125984" footer="0.35433070866141736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D25"/>
  <sheetViews>
    <sheetView showGridLines="0" workbookViewId="0">
      <pane ySplit="10" topLeftCell="A11" activePane="bottomLeft" state="frozen"/>
      <selection pane="bottomLeft"/>
    </sheetView>
  </sheetViews>
  <sheetFormatPr defaultColWidth="9.109375" defaultRowHeight="10.199999999999999"/>
  <cols>
    <col min="1" max="1" width="42.33203125" style="1" customWidth="1"/>
    <col min="2" max="2" width="11.88671875" style="6" customWidth="1"/>
    <col min="3" max="3" width="11.44140625" style="6" customWidth="1"/>
    <col min="4" max="4" width="11.5546875" style="6" customWidth="1"/>
    <col min="5" max="5" width="12.109375" style="7" customWidth="1"/>
    <col min="6" max="6" width="8.5546875" style="5" customWidth="1"/>
    <col min="7" max="7" width="9.109375" style="5"/>
    <col min="8" max="23" width="9.109375" style="1"/>
    <col min="24" max="25" width="5.6640625" style="1" customWidth="1"/>
    <col min="26" max="26" width="6.5546875" style="1" customWidth="1"/>
    <col min="27" max="27" width="24.33203125" style="1" customWidth="1"/>
    <col min="28" max="28" width="4.33203125" style="1" customWidth="1"/>
    <col min="29" max="29" width="8.33203125" style="1" customWidth="1"/>
    <col min="30" max="30" width="8.6640625" style="1" customWidth="1"/>
    <col min="31" max="16384" width="9.109375" style="1"/>
  </cols>
  <sheetData>
    <row r="1" spans="1:30">
      <c r="A1" s="19" t="s">
        <v>72</v>
      </c>
      <c r="C1" s="1"/>
      <c r="E1" s="19" t="s">
        <v>73</v>
      </c>
      <c r="F1" s="1"/>
      <c r="G1" s="1"/>
      <c r="Z1" s="101" t="s">
        <v>0</v>
      </c>
      <c r="AA1" s="101" t="s">
        <v>1</v>
      </c>
      <c r="AB1" s="101" t="s">
        <v>2</v>
      </c>
      <c r="AC1" s="101" t="s">
        <v>3</v>
      </c>
      <c r="AD1" s="101" t="s">
        <v>4</v>
      </c>
    </row>
    <row r="2" spans="1:30">
      <c r="A2" s="19" t="s">
        <v>74</v>
      </c>
      <c r="C2" s="1"/>
      <c r="E2" s="19" t="s">
        <v>75</v>
      </c>
      <c r="F2" s="1"/>
      <c r="G2" s="1"/>
      <c r="Z2" s="101" t="s">
        <v>7</v>
      </c>
      <c r="AA2" s="102" t="s">
        <v>76</v>
      </c>
      <c r="AB2" s="102" t="s">
        <v>9</v>
      </c>
      <c r="AC2" s="102"/>
      <c r="AD2" s="103"/>
    </row>
    <row r="3" spans="1:30">
      <c r="A3" s="19" t="s">
        <v>26</v>
      </c>
      <c r="C3" s="1"/>
      <c r="E3" s="19" t="s">
        <v>77</v>
      </c>
      <c r="F3" s="1"/>
      <c r="G3" s="1"/>
      <c r="Z3" s="101" t="s">
        <v>11</v>
      </c>
      <c r="AA3" s="102" t="s">
        <v>78</v>
      </c>
      <c r="AB3" s="102" t="s">
        <v>9</v>
      </c>
      <c r="AC3" s="102" t="s">
        <v>13</v>
      </c>
      <c r="AD3" s="103" t="s">
        <v>14</v>
      </c>
    </row>
    <row r="4" spans="1:30">
      <c r="B4" s="1"/>
      <c r="C4" s="1"/>
      <c r="D4" s="1"/>
      <c r="E4" s="1"/>
      <c r="F4" s="1"/>
      <c r="G4" s="1"/>
      <c r="Z4" s="101" t="s">
        <v>15</v>
      </c>
      <c r="AA4" s="102" t="s">
        <v>79</v>
      </c>
      <c r="AB4" s="102" t="s">
        <v>9</v>
      </c>
      <c r="AC4" s="102"/>
      <c r="AD4" s="103"/>
    </row>
    <row r="5" spans="1:30">
      <c r="A5" s="19" t="s">
        <v>209</v>
      </c>
      <c r="B5" s="1"/>
      <c r="C5" s="1"/>
      <c r="D5" s="1"/>
      <c r="E5" s="1"/>
      <c r="F5" s="1"/>
      <c r="G5" s="1"/>
      <c r="Z5" s="101" t="s">
        <v>21</v>
      </c>
      <c r="AA5" s="102" t="s">
        <v>78</v>
      </c>
      <c r="AB5" s="102" t="s">
        <v>9</v>
      </c>
      <c r="AC5" s="102" t="s">
        <v>13</v>
      </c>
      <c r="AD5" s="103" t="s">
        <v>14</v>
      </c>
    </row>
    <row r="6" spans="1:30">
      <c r="A6" s="19" t="s">
        <v>210</v>
      </c>
      <c r="B6" s="1"/>
      <c r="C6" s="1"/>
      <c r="D6" s="1"/>
      <c r="E6" s="1"/>
      <c r="F6" s="1"/>
      <c r="G6" s="1"/>
    </row>
    <row r="7" spans="1:30">
      <c r="A7" s="19"/>
      <c r="B7" s="1"/>
      <c r="C7" s="1"/>
      <c r="D7" s="1"/>
      <c r="E7" s="1"/>
      <c r="F7" s="1"/>
      <c r="G7" s="1"/>
    </row>
    <row r="8" spans="1:30" ht="14.4" thickBot="1">
      <c r="B8" s="4" t="str">
        <f>CONCATENATE(AA2," ",AB2," ",AC2," ",AD2)</f>
        <v xml:space="preserve">Rekapitulácia rozpočtu v EUR  </v>
      </c>
      <c r="G8" s="1"/>
    </row>
    <row r="9" spans="1:30" ht="10.8" thickTop="1">
      <c r="A9" s="9" t="s">
        <v>80</v>
      </c>
      <c r="B9" s="10" t="s">
        <v>31</v>
      </c>
      <c r="C9" s="10" t="s">
        <v>81</v>
      </c>
      <c r="D9" s="10" t="s">
        <v>82</v>
      </c>
      <c r="E9" s="16" t="s">
        <v>83</v>
      </c>
      <c r="F9" s="17" t="s">
        <v>84</v>
      </c>
      <c r="G9" s="1"/>
    </row>
    <row r="10" spans="1:30" ht="10.8" thickBot="1">
      <c r="A10" s="148"/>
      <c r="B10" s="149"/>
      <c r="C10" s="149" t="s">
        <v>85</v>
      </c>
      <c r="D10" s="149"/>
      <c r="E10" s="14" t="s">
        <v>82</v>
      </c>
      <c r="F10" s="18" t="s">
        <v>82</v>
      </c>
      <c r="G10" s="106" t="s">
        <v>86</v>
      </c>
    </row>
    <row r="11" spans="1:30" ht="10.8" thickTop="1">
      <c r="A11" s="176"/>
      <c r="B11" s="177"/>
      <c r="C11" s="177"/>
      <c r="D11" s="177"/>
    </row>
    <row r="12" spans="1:30">
      <c r="A12" s="176" t="s">
        <v>87</v>
      </c>
      <c r="B12" s="177">
        <f>Prehlad!H21</f>
        <v>0</v>
      </c>
      <c r="C12" s="177">
        <f>Prehlad!I21</f>
        <v>0</v>
      </c>
      <c r="D12" s="177">
        <f>Prehlad!J21</f>
        <v>0</v>
      </c>
    </row>
    <row r="13" spans="1:30">
      <c r="A13" s="176" t="s">
        <v>88</v>
      </c>
      <c r="B13" s="177">
        <f>Prehlad!H38</f>
        <v>0</v>
      </c>
      <c r="C13" s="177">
        <f>Prehlad!I38</f>
        <v>0</v>
      </c>
      <c r="D13" s="177">
        <f>Prehlad!J38</f>
        <v>0</v>
      </c>
    </row>
    <row r="14" spans="1:30">
      <c r="A14" s="176" t="s">
        <v>89</v>
      </c>
      <c r="B14" s="177">
        <f>Prehlad!H44</f>
        <v>0</v>
      </c>
      <c r="C14" s="177">
        <f>Prehlad!I44</f>
        <v>0</v>
      </c>
      <c r="D14" s="177">
        <f>Prehlad!J44</f>
        <v>0</v>
      </c>
    </row>
    <row r="15" spans="1:30">
      <c r="A15" s="176" t="s">
        <v>90</v>
      </c>
      <c r="B15" s="177">
        <f>Prehlad!H46</f>
        <v>0</v>
      </c>
      <c r="C15" s="177">
        <f>Prehlad!I46</f>
        <v>0</v>
      </c>
      <c r="D15" s="177">
        <f>Prehlad!J46</f>
        <v>0</v>
      </c>
    </row>
    <row r="16" spans="1:30">
      <c r="A16" s="176"/>
      <c r="B16" s="177">
        <v>0</v>
      </c>
      <c r="C16" s="177"/>
      <c r="D16" s="177"/>
    </row>
    <row r="17" spans="1:4">
      <c r="A17" s="176"/>
      <c r="B17" s="177">
        <v>0</v>
      </c>
      <c r="C17" s="177"/>
      <c r="D17" s="177"/>
    </row>
    <row r="18" spans="1:4">
      <c r="A18" s="176" t="s">
        <v>91</v>
      </c>
      <c r="B18" s="177">
        <f>Prehlad!H51</f>
        <v>0</v>
      </c>
      <c r="C18" s="177">
        <f>Prehlad!I51</f>
        <v>0</v>
      </c>
      <c r="D18" s="177">
        <f>Prehlad!J51</f>
        <v>0</v>
      </c>
    </row>
    <row r="19" spans="1:4">
      <c r="A19" s="176" t="s">
        <v>92</v>
      </c>
      <c r="B19" s="177">
        <f>Prehlad!H56</f>
        <v>0</v>
      </c>
      <c r="C19" s="177">
        <f>Prehlad!I56</f>
        <v>0</v>
      </c>
      <c r="D19" s="177">
        <f>Prehlad!J56</f>
        <v>0</v>
      </c>
    </row>
    <row r="20" spans="1:4">
      <c r="A20" s="176" t="s">
        <v>93</v>
      </c>
      <c r="B20" s="177"/>
      <c r="C20" s="177">
        <v>0</v>
      </c>
      <c r="D20" s="177">
        <f>Prehlad!J58</f>
        <v>0</v>
      </c>
    </row>
    <row r="21" spans="1:4">
      <c r="A21" s="176"/>
      <c r="B21" s="177"/>
      <c r="C21" s="177"/>
      <c r="D21" s="177"/>
    </row>
    <row r="22" spans="1:4">
      <c r="A22" s="176"/>
      <c r="B22" s="177"/>
      <c r="C22" s="177"/>
      <c r="D22" s="177"/>
    </row>
    <row r="23" spans="1:4">
      <c r="A23" s="176" t="s">
        <v>94</v>
      </c>
      <c r="B23" s="177"/>
      <c r="C23" s="177"/>
      <c r="D23" s="177">
        <f>Prehlad!J60</f>
        <v>0</v>
      </c>
    </row>
    <row r="24" spans="1:4">
      <c r="A24" s="176"/>
      <c r="B24" s="177"/>
      <c r="C24" s="177"/>
      <c r="D24" s="177"/>
    </row>
    <row r="25" spans="1:4">
      <c r="A25" s="176"/>
      <c r="B25" s="177"/>
      <c r="C25" s="177"/>
      <c r="D25" s="177"/>
    </row>
  </sheetData>
  <printOptions horizontalCentered="1"/>
  <pageMargins left="0.39370078740157483" right="0.35433070866141736" top="0.62992125984251968" bottom="0.59055118110236227" header="0.51181102362204722" footer="0.35433070866141736"/>
  <pageSetup paperSize="9" orientation="portrait" r:id="rId1"/>
  <headerFooter alignWithMargins="0">
    <oddFooter>&amp;R&amp;"Arial Narrow,Normálne"&amp;8Strana&amp;"Arial,Normálne"&amp;10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H60"/>
  <sheetViews>
    <sheetView showGridLines="0" workbookViewId="0">
      <pane ySplit="10" topLeftCell="A11" activePane="bottomLeft" state="frozen"/>
      <selection pane="bottomLeft"/>
    </sheetView>
  </sheetViews>
  <sheetFormatPr defaultColWidth="9.109375" defaultRowHeight="10.199999999999999"/>
  <cols>
    <col min="1" max="1" width="4.109375" style="128" customWidth="1"/>
    <col min="2" max="2" width="5" style="129" customWidth="1"/>
    <col min="3" max="3" width="13" style="130" customWidth="1"/>
    <col min="4" max="4" width="35.6640625" style="137" customWidth="1"/>
    <col min="5" max="5" width="12.109375" style="132" customWidth="1"/>
    <col min="6" max="6" width="5.33203125" style="131" customWidth="1"/>
    <col min="7" max="7" width="9.6640625" style="133" customWidth="1"/>
    <col min="8" max="8" width="6.88671875" style="133" customWidth="1"/>
    <col min="9" max="10" width="10.6640625" style="133" customWidth="1"/>
    <col min="11" max="11" width="7.44140625" style="134" hidden="1" customWidth="1"/>
    <col min="12" max="12" width="8.33203125" style="134" hidden="1" customWidth="1"/>
    <col min="13" max="13" width="9.109375" style="132" hidden="1" customWidth="1"/>
    <col min="14" max="14" width="7" style="132" hidden="1" customWidth="1"/>
    <col min="15" max="15" width="3.5546875" style="131" customWidth="1"/>
    <col min="16" max="16" width="12.6640625" style="131" hidden="1" customWidth="1"/>
    <col min="17" max="19" width="13.33203125" style="132" hidden="1" customWidth="1"/>
    <col min="20" max="20" width="10.5546875" style="135" hidden="1" customWidth="1"/>
    <col min="21" max="21" width="10.33203125" style="135" hidden="1" customWidth="1"/>
    <col min="22" max="22" width="5.6640625" style="135" hidden="1" customWidth="1"/>
    <col min="23" max="23" width="9.109375" style="136"/>
    <col min="24" max="25" width="5.6640625" style="131" customWidth="1"/>
    <col min="26" max="26" width="6.5546875" style="131" customWidth="1"/>
    <col min="27" max="27" width="24.88671875" style="131" customWidth="1"/>
    <col min="28" max="28" width="4.33203125" style="131" customWidth="1"/>
    <col min="29" max="29" width="8.33203125" style="131" customWidth="1"/>
    <col min="30" max="30" width="8.6640625" style="131" customWidth="1"/>
    <col min="31" max="34" width="9.109375" style="131"/>
    <col min="35" max="16384" width="9.109375" style="1"/>
  </cols>
  <sheetData>
    <row r="1" spans="1:34">
      <c r="A1" s="19" t="s">
        <v>72</v>
      </c>
      <c r="B1" s="1"/>
      <c r="C1" s="1"/>
      <c r="D1" s="1"/>
      <c r="E1" s="19" t="s">
        <v>95</v>
      </c>
      <c r="F1" s="1"/>
      <c r="G1" s="6"/>
      <c r="H1" s="1"/>
      <c r="I1" s="1"/>
      <c r="J1" s="6"/>
      <c r="K1" s="7"/>
      <c r="L1" s="1"/>
      <c r="M1" s="1"/>
      <c r="N1" s="1"/>
      <c r="O1" s="1"/>
      <c r="P1" s="1"/>
      <c r="Q1" s="5"/>
      <c r="R1" s="5"/>
      <c r="S1" s="5"/>
      <c r="T1" s="1"/>
      <c r="U1" s="1"/>
      <c r="V1" s="1"/>
      <c r="W1" s="1"/>
      <c r="X1" s="1"/>
      <c r="Y1" s="1"/>
      <c r="Z1" s="101" t="s">
        <v>0</v>
      </c>
      <c r="AA1" s="101" t="s">
        <v>1</v>
      </c>
      <c r="AB1" s="101" t="s">
        <v>2</v>
      </c>
      <c r="AC1" s="101" t="s">
        <v>3</v>
      </c>
      <c r="AD1" s="101" t="s">
        <v>4</v>
      </c>
      <c r="AE1" s="1"/>
      <c r="AF1" s="1"/>
      <c r="AG1" s="1"/>
      <c r="AH1" s="1"/>
    </row>
    <row r="2" spans="1:34">
      <c r="A2" s="19" t="s">
        <v>74</v>
      </c>
      <c r="B2" s="1"/>
      <c r="C2" s="1"/>
      <c r="D2" s="1"/>
      <c r="E2" s="19" t="s">
        <v>75</v>
      </c>
      <c r="F2" s="1"/>
      <c r="G2" s="6"/>
      <c r="H2" s="8"/>
      <c r="I2" s="1"/>
      <c r="J2" s="6"/>
      <c r="K2" s="7"/>
      <c r="L2" s="1"/>
      <c r="M2" s="1"/>
      <c r="N2" s="1"/>
      <c r="O2" s="1"/>
      <c r="P2" s="1"/>
      <c r="Q2" s="5"/>
      <c r="R2" s="5"/>
      <c r="S2" s="5"/>
      <c r="T2" s="1"/>
      <c r="U2" s="1"/>
      <c r="V2" s="1"/>
      <c r="W2" s="1"/>
      <c r="X2" s="1"/>
      <c r="Y2" s="1"/>
      <c r="Z2" s="101" t="s">
        <v>7</v>
      </c>
      <c r="AA2" s="102" t="s">
        <v>96</v>
      </c>
      <c r="AB2" s="102" t="s">
        <v>9</v>
      </c>
      <c r="AC2" s="102"/>
      <c r="AD2" s="103"/>
      <c r="AE2" s="1"/>
      <c r="AF2" s="1"/>
      <c r="AG2" s="1"/>
      <c r="AH2" s="1"/>
    </row>
    <row r="3" spans="1:34">
      <c r="A3" s="19" t="s">
        <v>26</v>
      </c>
      <c r="B3" s="1"/>
      <c r="C3" s="1"/>
      <c r="D3" s="1"/>
      <c r="E3" s="19" t="s">
        <v>77</v>
      </c>
      <c r="F3" s="1"/>
      <c r="G3" s="6"/>
      <c r="H3" s="1"/>
      <c r="I3" s="1"/>
      <c r="J3" s="6"/>
      <c r="K3" s="7"/>
      <c r="L3" s="1"/>
      <c r="M3" s="1"/>
      <c r="N3" s="1"/>
      <c r="O3" s="1"/>
      <c r="P3" s="1"/>
      <c r="Q3" s="5"/>
      <c r="R3" s="5"/>
      <c r="S3" s="5"/>
      <c r="T3" s="1"/>
      <c r="U3" s="1"/>
      <c r="V3" s="1"/>
      <c r="W3" s="1"/>
      <c r="X3" s="1"/>
      <c r="Y3" s="1"/>
      <c r="Z3" s="101" t="s">
        <v>11</v>
      </c>
      <c r="AA3" s="102" t="s">
        <v>97</v>
      </c>
      <c r="AB3" s="102" t="s">
        <v>9</v>
      </c>
      <c r="AC3" s="102" t="s">
        <v>13</v>
      </c>
      <c r="AD3" s="103"/>
      <c r="AE3" s="1"/>
      <c r="AF3" s="1"/>
      <c r="AG3" s="1"/>
      <c r="AH3" s="1"/>
    </row>
    <row r="4" spans="1:34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5"/>
      <c r="R4" s="5"/>
      <c r="S4" s="5"/>
      <c r="T4" s="1"/>
      <c r="U4" s="1"/>
      <c r="V4" s="1"/>
      <c r="W4" s="1"/>
      <c r="X4" s="1"/>
      <c r="Y4" s="1"/>
      <c r="Z4" s="101" t="s">
        <v>15</v>
      </c>
      <c r="AA4" s="102" t="s">
        <v>98</v>
      </c>
      <c r="AB4" s="102" t="s">
        <v>9</v>
      </c>
      <c r="AC4" s="102"/>
      <c r="AD4" s="103"/>
      <c r="AE4" s="1"/>
      <c r="AF4" s="1"/>
      <c r="AG4" s="1"/>
      <c r="AH4" s="1"/>
    </row>
    <row r="5" spans="1:34">
      <c r="A5" s="19" t="s">
        <v>209</v>
      </c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5"/>
      <c r="R5" s="5"/>
      <c r="S5" s="5"/>
      <c r="T5" s="1"/>
      <c r="U5" s="1"/>
      <c r="V5" s="1"/>
      <c r="W5" s="1"/>
      <c r="X5" s="1"/>
      <c r="Y5" s="1"/>
      <c r="Z5" s="101" t="s">
        <v>21</v>
      </c>
      <c r="AA5" s="102" t="s">
        <v>97</v>
      </c>
      <c r="AB5" s="102" t="s">
        <v>9</v>
      </c>
      <c r="AC5" s="102" t="s">
        <v>13</v>
      </c>
      <c r="AD5" s="103"/>
      <c r="AE5" s="1"/>
      <c r="AF5" s="1"/>
      <c r="AG5" s="1"/>
      <c r="AH5" s="1"/>
    </row>
    <row r="6" spans="1:34">
      <c r="A6" s="19" t="s">
        <v>210</v>
      </c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5"/>
      <c r="R6" s="5"/>
      <c r="S6" s="5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</row>
    <row r="7" spans="1:34">
      <c r="A7" s="19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5"/>
      <c r="R7" s="5"/>
      <c r="S7" s="5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</row>
    <row r="8" spans="1:34" ht="14.4" thickBot="1">
      <c r="A8" s="1"/>
      <c r="B8" s="2"/>
      <c r="C8" s="3"/>
      <c r="D8" s="4" t="str">
        <f>CONCATENATE(AA2," ",AB2," ",AC2," ",AD2)</f>
        <v xml:space="preserve">Prehľad rozpočtových nákladov v EUR  </v>
      </c>
      <c r="E8" s="5"/>
      <c r="F8" s="1"/>
      <c r="G8" s="6"/>
      <c r="H8" s="6"/>
      <c r="I8" s="6"/>
      <c r="J8" s="6"/>
      <c r="K8" s="7"/>
      <c r="L8" s="7"/>
      <c r="M8" s="5"/>
      <c r="N8" s="5"/>
      <c r="O8" s="1"/>
      <c r="P8" s="1"/>
      <c r="Q8" s="5"/>
      <c r="R8" s="5"/>
      <c r="S8" s="5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</row>
    <row r="9" spans="1:34" ht="10.8" thickTop="1">
      <c r="A9" s="9" t="s">
        <v>99</v>
      </c>
      <c r="B9" s="10" t="s">
        <v>100</v>
      </c>
      <c r="C9" s="10" t="s">
        <v>101</v>
      </c>
      <c r="D9" s="10" t="s">
        <v>102</v>
      </c>
      <c r="E9" s="10" t="s">
        <v>103</v>
      </c>
      <c r="F9" s="10" t="s">
        <v>104</v>
      </c>
      <c r="G9" s="10" t="s">
        <v>105</v>
      </c>
      <c r="H9" s="10" t="s">
        <v>31</v>
      </c>
      <c r="I9" s="10" t="s">
        <v>81</v>
      </c>
      <c r="J9" s="10" t="s">
        <v>82</v>
      </c>
      <c r="K9" s="11" t="s">
        <v>83</v>
      </c>
      <c r="L9" s="12"/>
      <c r="M9" s="13" t="s">
        <v>84</v>
      </c>
      <c r="N9" s="12"/>
      <c r="O9" s="94" t="s">
        <v>106</v>
      </c>
      <c r="P9" s="95" t="s">
        <v>107</v>
      </c>
      <c r="Q9" s="96" t="s">
        <v>103</v>
      </c>
      <c r="R9" s="96" t="s">
        <v>103</v>
      </c>
      <c r="S9" s="97" t="s">
        <v>103</v>
      </c>
      <c r="T9" s="105" t="s">
        <v>108</v>
      </c>
      <c r="U9" s="105" t="s">
        <v>109</v>
      </c>
      <c r="V9" s="105" t="s">
        <v>110</v>
      </c>
      <c r="W9" s="106" t="s">
        <v>86</v>
      </c>
      <c r="X9" s="106" t="s">
        <v>111</v>
      </c>
      <c r="Y9" s="106" t="s">
        <v>112</v>
      </c>
      <c r="Z9" s="1"/>
      <c r="AA9" s="1"/>
      <c r="AB9" s="1" t="s">
        <v>110</v>
      </c>
      <c r="AC9" s="1"/>
      <c r="AD9" s="1"/>
      <c r="AE9" s="1"/>
      <c r="AF9" s="1"/>
      <c r="AG9" s="1"/>
      <c r="AH9" s="1"/>
    </row>
    <row r="10" spans="1:34" ht="10.8" thickBot="1">
      <c r="A10" s="148" t="s">
        <v>113</v>
      </c>
      <c r="B10" s="149" t="s">
        <v>114</v>
      </c>
      <c r="C10" s="150" t="s">
        <v>43</v>
      </c>
      <c r="D10" s="149" t="s">
        <v>115</v>
      </c>
      <c r="E10" s="149" t="s">
        <v>116</v>
      </c>
      <c r="F10" s="149" t="s">
        <v>117</v>
      </c>
      <c r="G10" s="149" t="s">
        <v>118</v>
      </c>
      <c r="H10" s="149" t="s">
        <v>119</v>
      </c>
      <c r="I10" s="149" t="s">
        <v>85</v>
      </c>
      <c r="J10" s="149"/>
      <c r="K10" s="14" t="s">
        <v>105</v>
      </c>
      <c r="L10" s="14" t="s">
        <v>82</v>
      </c>
      <c r="M10" s="15" t="s">
        <v>105</v>
      </c>
      <c r="N10" s="14" t="s">
        <v>82</v>
      </c>
      <c r="O10" s="160" t="s">
        <v>120</v>
      </c>
      <c r="P10" s="98"/>
      <c r="Q10" s="99" t="s">
        <v>121</v>
      </c>
      <c r="R10" s="99" t="s">
        <v>122</v>
      </c>
      <c r="S10" s="100" t="s">
        <v>123</v>
      </c>
      <c r="T10" s="105" t="s">
        <v>124</v>
      </c>
      <c r="U10" s="105" t="s">
        <v>125</v>
      </c>
      <c r="V10" s="105" t="s">
        <v>126</v>
      </c>
      <c r="W10" s="106"/>
      <c r="X10" s="1"/>
      <c r="Y10" s="1"/>
      <c r="Z10" s="1"/>
      <c r="AA10" s="1"/>
      <c r="AB10" s="1" t="s">
        <v>127</v>
      </c>
      <c r="AC10" s="1"/>
      <c r="AD10" s="1"/>
      <c r="AE10" s="1"/>
      <c r="AF10" s="1"/>
      <c r="AG10" s="1"/>
      <c r="AH10" s="1"/>
    </row>
    <row r="11" spans="1:34" ht="10.8" thickTop="1">
      <c r="A11" s="151"/>
      <c r="B11" s="152"/>
      <c r="C11" s="153"/>
      <c r="D11" s="154"/>
      <c r="E11" s="155"/>
      <c r="F11" s="156"/>
      <c r="G11" s="157"/>
      <c r="H11" s="157"/>
      <c r="I11" s="157"/>
      <c r="J11" s="157"/>
      <c r="O11" s="156"/>
    </row>
    <row r="12" spans="1:34">
      <c r="A12" s="151"/>
      <c r="B12" s="158" t="s">
        <v>128</v>
      </c>
      <c r="C12" s="153"/>
      <c r="D12" s="154"/>
      <c r="E12" s="155"/>
      <c r="F12" s="156"/>
      <c r="G12" s="157"/>
      <c r="H12" s="157"/>
      <c r="I12" s="157"/>
      <c r="J12" s="157"/>
      <c r="O12" s="156"/>
    </row>
    <row r="13" spans="1:34">
      <c r="A13" s="151"/>
      <c r="B13" s="153" t="s">
        <v>87</v>
      </c>
      <c r="C13" s="153"/>
      <c r="D13" s="154"/>
      <c r="E13" s="155"/>
      <c r="F13" s="156"/>
      <c r="G13" s="157"/>
      <c r="H13" s="157"/>
      <c r="I13" s="157"/>
      <c r="J13" s="157"/>
      <c r="O13" s="156"/>
    </row>
    <row r="14" spans="1:34">
      <c r="A14" s="151">
        <v>1</v>
      </c>
      <c r="B14" s="152" t="s">
        <v>129</v>
      </c>
      <c r="C14" s="153" t="s">
        <v>130</v>
      </c>
      <c r="D14" s="154" t="s">
        <v>131</v>
      </c>
      <c r="E14" s="166">
        <v>6</v>
      </c>
      <c r="F14" s="161" t="s">
        <v>132</v>
      </c>
      <c r="G14" s="166"/>
      <c r="H14" s="166"/>
      <c r="I14" s="166"/>
      <c r="J14" s="166"/>
      <c r="K14" s="169"/>
      <c r="L14" s="169"/>
      <c r="M14" s="169"/>
      <c r="N14" s="169"/>
      <c r="O14" s="174">
        <v>20</v>
      </c>
      <c r="P14" s="131" t="s">
        <v>133</v>
      </c>
      <c r="V14" s="135" t="s">
        <v>60</v>
      </c>
    </row>
    <row r="15" spans="1:34" ht="20.399999999999999">
      <c r="A15" s="151">
        <v>2</v>
      </c>
      <c r="B15" s="152" t="s">
        <v>134</v>
      </c>
      <c r="C15" s="153" t="s">
        <v>135</v>
      </c>
      <c r="D15" s="154" t="s">
        <v>136</v>
      </c>
      <c r="E15" s="166">
        <v>1.7809999999999999</v>
      </c>
      <c r="F15" s="161" t="s">
        <v>132</v>
      </c>
      <c r="G15" s="166"/>
      <c r="H15" s="166"/>
      <c r="I15" s="166"/>
      <c r="J15" s="166"/>
      <c r="K15" s="169">
        <v>0.30109999999999998</v>
      </c>
      <c r="L15" s="169">
        <f>E15*K15</f>
        <v>0.53625909999999999</v>
      </c>
      <c r="M15" s="169"/>
      <c r="N15" s="169"/>
      <c r="O15" s="174">
        <v>20</v>
      </c>
      <c r="P15" s="131" t="s">
        <v>133</v>
      </c>
      <c r="V15" s="135" t="s">
        <v>60</v>
      </c>
    </row>
    <row r="16" spans="1:34">
      <c r="A16" s="151"/>
      <c r="B16" s="152"/>
      <c r="C16" s="153"/>
      <c r="D16" s="154" t="s">
        <v>137</v>
      </c>
      <c r="E16" s="166"/>
      <c r="F16" s="161"/>
      <c r="G16" s="166"/>
      <c r="H16" s="166"/>
      <c r="I16" s="166"/>
      <c r="J16" s="166"/>
      <c r="K16" s="169"/>
      <c r="L16" s="169"/>
      <c r="M16" s="169"/>
      <c r="N16" s="169"/>
      <c r="O16" s="174"/>
      <c r="V16" s="135" t="s">
        <v>138</v>
      </c>
    </row>
    <row r="17" spans="1:22">
      <c r="A17" s="151"/>
      <c r="B17" s="152"/>
      <c r="C17" s="153"/>
      <c r="D17" s="154" t="s">
        <v>139</v>
      </c>
      <c r="E17" s="166"/>
      <c r="F17" s="161"/>
      <c r="G17" s="166"/>
      <c r="H17" s="166"/>
      <c r="I17" s="166"/>
      <c r="J17" s="166"/>
      <c r="K17" s="169"/>
      <c r="L17" s="169"/>
      <c r="M17" s="169"/>
      <c r="N17" s="169"/>
      <c r="O17" s="174"/>
      <c r="V17" s="135" t="s">
        <v>138</v>
      </c>
    </row>
    <row r="18" spans="1:22">
      <c r="A18" s="151">
        <v>3</v>
      </c>
      <c r="B18" s="152" t="s">
        <v>140</v>
      </c>
      <c r="C18" s="153" t="s">
        <v>141</v>
      </c>
      <c r="D18" s="154" t="s">
        <v>142</v>
      </c>
      <c r="E18" s="166">
        <v>1.7809999999999999</v>
      </c>
      <c r="F18" s="161" t="s">
        <v>132</v>
      </c>
      <c r="G18" s="166"/>
      <c r="H18" s="166"/>
      <c r="I18" s="166"/>
      <c r="J18" s="166"/>
      <c r="K18" s="169">
        <v>1.67</v>
      </c>
      <c r="L18" s="169">
        <f>E18*K18</f>
        <v>2.9742699999999997</v>
      </c>
      <c r="M18" s="169"/>
      <c r="N18" s="169"/>
      <c r="O18" s="174">
        <v>20</v>
      </c>
      <c r="P18" s="131" t="s">
        <v>133</v>
      </c>
      <c r="V18" s="135" t="s">
        <v>48</v>
      </c>
    </row>
    <row r="19" spans="1:22">
      <c r="A19" s="151">
        <v>4</v>
      </c>
      <c r="B19" s="152" t="s">
        <v>129</v>
      </c>
      <c r="C19" s="153" t="s">
        <v>143</v>
      </c>
      <c r="D19" s="154" t="s">
        <v>144</v>
      </c>
      <c r="E19" s="166">
        <v>6</v>
      </c>
      <c r="F19" s="161" t="s">
        <v>132</v>
      </c>
      <c r="G19" s="166"/>
      <c r="H19" s="166"/>
      <c r="I19" s="166"/>
      <c r="J19" s="166"/>
      <c r="K19" s="169"/>
      <c r="L19" s="169"/>
      <c r="M19" s="169"/>
      <c r="N19" s="169"/>
      <c r="O19" s="174">
        <v>20</v>
      </c>
      <c r="P19" s="131" t="s">
        <v>133</v>
      </c>
      <c r="V19" s="135" t="s">
        <v>60</v>
      </c>
    </row>
    <row r="20" spans="1:22">
      <c r="A20" s="151">
        <v>5</v>
      </c>
      <c r="B20" s="152" t="s">
        <v>145</v>
      </c>
      <c r="C20" s="153" t="s">
        <v>146</v>
      </c>
      <c r="D20" s="154" t="s">
        <v>147</v>
      </c>
      <c r="E20" s="166">
        <v>6</v>
      </c>
      <c r="F20" s="161" t="s">
        <v>132</v>
      </c>
      <c r="G20" s="166"/>
      <c r="H20" s="166"/>
      <c r="I20" s="166"/>
      <c r="J20" s="166"/>
      <c r="K20" s="169"/>
      <c r="L20" s="169"/>
      <c r="M20" s="169"/>
      <c r="N20" s="169"/>
      <c r="O20" s="174">
        <v>20</v>
      </c>
      <c r="P20" s="131" t="s">
        <v>133</v>
      </c>
      <c r="V20" s="135" t="s">
        <v>60</v>
      </c>
    </row>
    <row r="21" spans="1:22">
      <c r="A21" s="151"/>
      <c r="B21" s="152"/>
      <c r="C21" s="153"/>
      <c r="D21" s="159" t="s">
        <v>148</v>
      </c>
      <c r="E21" s="167">
        <f>J21</f>
        <v>0</v>
      </c>
      <c r="F21" s="161"/>
      <c r="G21" s="166"/>
      <c r="H21" s="167"/>
      <c r="I21" s="167"/>
      <c r="J21" s="167"/>
      <c r="K21" s="169"/>
      <c r="L21" s="170">
        <f>SUM(L12:L20)</f>
        <v>3.5105290999999998</v>
      </c>
      <c r="M21" s="169"/>
      <c r="N21" s="170">
        <f>SUM(N12:N20)</f>
        <v>0</v>
      </c>
      <c r="O21" s="174"/>
    </row>
    <row r="22" spans="1:22">
      <c r="A22" s="151"/>
      <c r="B22" s="162"/>
      <c r="C22" s="163"/>
      <c r="D22" s="164"/>
      <c r="E22" s="168"/>
      <c r="F22" s="165"/>
      <c r="G22" s="168"/>
      <c r="H22" s="168"/>
      <c r="I22" s="168"/>
      <c r="J22" s="168"/>
      <c r="K22" s="171"/>
      <c r="L22" s="171"/>
      <c r="M22" s="171"/>
      <c r="N22" s="171"/>
      <c r="O22" s="173"/>
    </row>
    <row r="23" spans="1:22">
      <c r="A23" s="151"/>
      <c r="B23" s="153" t="s">
        <v>88</v>
      </c>
      <c r="C23" s="153"/>
      <c r="D23" s="154"/>
      <c r="E23" s="166"/>
      <c r="F23" s="161"/>
      <c r="G23" s="166"/>
      <c r="H23" s="166"/>
      <c r="I23" s="166"/>
      <c r="J23" s="166"/>
      <c r="K23" s="171"/>
      <c r="L23" s="171"/>
      <c r="M23" s="171"/>
      <c r="N23" s="171"/>
      <c r="O23" s="174"/>
    </row>
    <row r="24" spans="1:22" ht="20.399999999999999">
      <c r="A24" s="151">
        <v>6</v>
      </c>
      <c r="B24" s="152" t="s">
        <v>149</v>
      </c>
      <c r="C24" s="153" t="s">
        <v>150</v>
      </c>
      <c r="D24" s="154" t="s">
        <v>151</v>
      </c>
      <c r="E24" s="166">
        <v>45</v>
      </c>
      <c r="F24" s="161" t="s">
        <v>152</v>
      </c>
      <c r="G24" s="166"/>
      <c r="H24" s="166"/>
      <c r="I24" s="166"/>
      <c r="J24" s="166"/>
      <c r="K24" s="171"/>
      <c r="L24" s="171"/>
      <c r="M24" s="171"/>
      <c r="N24" s="171"/>
      <c r="O24" s="174">
        <v>20</v>
      </c>
      <c r="P24" s="131" t="s">
        <v>133</v>
      </c>
      <c r="V24" s="135" t="s">
        <v>60</v>
      </c>
    </row>
    <row r="25" spans="1:22">
      <c r="A25" s="151">
        <v>7</v>
      </c>
      <c r="B25" s="152" t="s">
        <v>140</v>
      </c>
      <c r="C25" s="153" t="s">
        <v>153</v>
      </c>
      <c r="D25" s="154" t="s">
        <v>154</v>
      </c>
      <c r="E25" s="166">
        <v>9</v>
      </c>
      <c r="F25" s="161" t="s">
        <v>155</v>
      </c>
      <c r="G25" s="166"/>
      <c r="H25" s="166"/>
      <c r="I25" s="166"/>
      <c r="J25" s="166"/>
      <c r="K25" s="171">
        <v>1.6219999999999998E-2</v>
      </c>
      <c r="L25" s="171">
        <f>E25*K25</f>
        <v>0.14598</v>
      </c>
      <c r="M25" s="171"/>
      <c r="N25" s="171"/>
      <c r="O25" s="174">
        <v>20</v>
      </c>
      <c r="P25" s="131" t="s">
        <v>133</v>
      </c>
      <c r="V25" s="135" t="s">
        <v>48</v>
      </c>
    </row>
    <row r="26" spans="1:22">
      <c r="A26" s="151">
        <v>8</v>
      </c>
      <c r="B26" s="152" t="s">
        <v>149</v>
      </c>
      <c r="C26" s="153" t="s">
        <v>156</v>
      </c>
      <c r="D26" s="154" t="s">
        <v>157</v>
      </c>
      <c r="E26" s="166">
        <v>8.6349999999999998</v>
      </c>
      <c r="F26" s="161" t="s">
        <v>158</v>
      </c>
      <c r="G26" s="166"/>
      <c r="H26" s="166"/>
      <c r="I26" s="166"/>
      <c r="J26" s="166"/>
      <c r="K26" s="171"/>
      <c r="L26" s="171"/>
      <c r="M26" s="171"/>
      <c r="N26" s="171"/>
      <c r="O26" s="174">
        <v>20</v>
      </c>
      <c r="P26" s="131" t="s">
        <v>133</v>
      </c>
      <c r="V26" s="135" t="s">
        <v>60</v>
      </c>
    </row>
    <row r="27" spans="1:22">
      <c r="A27" s="151"/>
      <c r="B27" s="152"/>
      <c r="C27" s="153"/>
      <c r="D27" s="154" t="s">
        <v>159</v>
      </c>
      <c r="E27" s="166"/>
      <c r="F27" s="161"/>
      <c r="G27" s="166"/>
      <c r="H27" s="166"/>
      <c r="I27" s="166"/>
      <c r="J27" s="166"/>
      <c r="K27" s="171"/>
      <c r="L27" s="171"/>
      <c r="M27" s="171"/>
      <c r="N27" s="171"/>
      <c r="O27" s="174"/>
      <c r="V27" s="135" t="s">
        <v>138</v>
      </c>
    </row>
    <row r="28" spans="1:22">
      <c r="A28" s="151">
        <v>9</v>
      </c>
      <c r="B28" s="152" t="s">
        <v>149</v>
      </c>
      <c r="C28" s="153" t="s">
        <v>160</v>
      </c>
      <c r="D28" s="154" t="s">
        <v>161</v>
      </c>
      <c r="E28" s="166">
        <v>8.2000000000000003E-2</v>
      </c>
      <c r="F28" s="161" t="s">
        <v>132</v>
      </c>
      <c r="G28" s="166"/>
      <c r="H28" s="166"/>
      <c r="I28" s="166"/>
      <c r="J28" s="166"/>
      <c r="K28" s="171"/>
      <c r="L28" s="171"/>
      <c r="M28" s="171"/>
      <c r="N28" s="171"/>
      <c r="O28" s="174">
        <v>20</v>
      </c>
      <c r="P28" s="131" t="s">
        <v>133</v>
      </c>
      <c r="V28" s="135" t="s">
        <v>60</v>
      </c>
    </row>
    <row r="29" spans="1:22">
      <c r="A29" s="151"/>
      <c r="B29" s="152"/>
      <c r="C29" s="153"/>
      <c r="D29" s="154" t="s">
        <v>162</v>
      </c>
      <c r="E29" s="166"/>
      <c r="F29" s="161"/>
      <c r="G29" s="166"/>
      <c r="H29" s="166"/>
      <c r="I29" s="166"/>
      <c r="J29" s="166"/>
      <c r="K29" s="171"/>
      <c r="L29" s="171"/>
      <c r="M29" s="171"/>
      <c r="N29" s="171"/>
      <c r="O29" s="166"/>
      <c r="V29" s="135" t="s">
        <v>138</v>
      </c>
    </row>
    <row r="30" spans="1:22">
      <c r="A30" s="151"/>
      <c r="B30" s="152"/>
      <c r="C30" s="153"/>
      <c r="D30" s="154" t="s">
        <v>163</v>
      </c>
      <c r="E30" s="166"/>
      <c r="F30" s="161"/>
      <c r="G30" s="166"/>
      <c r="H30" s="166"/>
      <c r="I30" s="166"/>
      <c r="J30" s="166"/>
      <c r="K30" s="171"/>
      <c r="L30" s="171"/>
      <c r="M30" s="171"/>
      <c r="N30" s="171"/>
      <c r="O30" s="166"/>
      <c r="V30" s="135" t="s">
        <v>138</v>
      </c>
    </row>
    <row r="31" spans="1:22">
      <c r="A31" s="151">
        <v>10</v>
      </c>
      <c r="B31" s="152" t="s">
        <v>140</v>
      </c>
      <c r="C31" s="153" t="s">
        <v>164</v>
      </c>
      <c r="D31" s="154" t="s">
        <v>165</v>
      </c>
      <c r="E31" s="166">
        <v>0.18</v>
      </c>
      <c r="F31" s="161" t="s">
        <v>166</v>
      </c>
      <c r="G31" s="166"/>
      <c r="H31" s="166"/>
      <c r="I31" s="166"/>
      <c r="J31" s="166"/>
      <c r="K31" s="171">
        <v>1</v>
      </c>
      <c r="L31" s="171">
        <f>E31*K31</f>
        <v>0.18</v>
      </c>
      <c r="M31" s="171"/>
      <c r="N31" s="171"/>
      <c r="O31" s="174">
        <v>20</v>
      </c>
      <c r="P31" s="131" t="s">
        <v>133</v>
      </c>
      <c r="V31" s="135" t="s">
        <v>48</v>
      </c>
    </row>
    <row r="32" spans="1:22">
      <c r="A32" s="151"/>
      <c r="B32" s="152"/>
      <c r="C32" s="153"/>
      <c r="D32" s="154" t="s">
        <v>167</v>
      </c>
      <c r="E32" s="166"/>
      <c r="F32" s="161"/>
      <c r="G32" s="166"/>
      <c r="H32" s="166"/>
      <c r="I32" s="166"/>
      <c r="J32" s="166"/>
      <c r="K32" s="171"/>
      <c r="L32" s="171"/>
      <c r="M32" s="171"/>
      <c r="N32" s="171"/>
      <c r="O32" s="174"/>
      <c r="V32" s="135" t="s">
        <v>138</v>
      </c>
    </row>
    <row r="33" spans="1:22">
      <c r="A33" s="151">
        <v>11</v>
      </c>
      <c r="B33" s="152" t="s">
        <v>168</v>
      </c>
      <c r="C33" s="153" t="s">
        <v>169</v>
      </c>
      <c r="D33" s="154" t="s">
        <v>170</v>
      </c>
      <c r="E33" s="166">
        <v>45</v>
      </c>
      <c r="F33" s="161" t="s">
        <v>152</v>
      </c>
      <c r="G33" s="166"/>
      <c r="H33" s="166"/>
      <c r="I33" s="166"/>
      <c r="J33" s="166"/>
      <c r="K33" s="171">
        <v>6.7000000000000002E-4</v>
      </c>
      <c r="L33" s="171">
        <f>E33*K33</f>
        <v>3.015E-2</v>
      </c>
      <c r="M33" s="171"/>
      <c r="N33" s="171"/>
      <c r="O33" s="174">
        <v>20</v>
      </c>
      <c r="P33" s="131" t="s">
        <v>133</v>
      </c>
      <c r="V33" s="135" t="s">
        <v>60</v>
      </c>
    </row>
    <row r="34" spans="1:22">
      <c r="A34" s="151">
        <v>12</v>
      </c>
      <c r="B34" s="152" t="s">
        <v>168</v>
      </c>
      <c r="C34" s="153" t="s">
        <v>171</v>
      </c>
      <c r="D34" s="154" t="s">
        <v>172</v>
      </c>
      <c r="E34" s="166">
        <v>45</v>
      </c>
      <c r="F34" s="161" t="s">
        <v>152</v>
      </c>
      <c r="G34" s="166"/>
      <c r="H34" s="166"/>
      <c r="I34" s="166"/>
      <c r="J34" s="166"/>
      <c r="K34" s="171">
        <v>3.48E-3</v>
      </c>
      <c r="L34" s="171">
        <f>E34*K34</f>
        <v>0.15659999999999999</v>
      </c>
      <c r="M34" s="171"/>
      <c r="N34" s="171"/>
      <c r="O34" s="174">
        <v>20</v>
      </c>
      <c r="P34" s="131" t="s">
        <v>133</v>
      </c>
      <c r="V34" s="135" t="s">
        <v>60</v>
      </c>
    </row>
    <row r="35" spans="1:22">
      <c r="A35" s="151">
        <v>13</v>
      </c>
      <c r="B35" s="152" t="s">
        <v>168</v>
      </c>
      <c r="C35" s="153" t="s">
        <v>173</v>
      </c>
      <c r="D35" s="154" t="s">
        <v>174</v>
      </c>
      <c r="E35" s="166">
        <v>45</v>
      </c>
      <c r="F35" s="161" t="s">
        <v>152</v>
      </c>
      <c r="G35" s="166"/>
      <c r="H35" s="166"/>
      <c r="I35" s="166"/>
      <c r="J35" s="166"/>
      <c r="K35" s="171">
        <v>1.92E-3</v>
      </c>
      <c r="L35" s="171">
        <f>E35*K35</f>
        <v>8.6400000000000005E-2</v>
      </c>
      <c r="M35" s="171"/>
      <c r="N35" s="171"/>
      <c r="O35" s="174">
        <v>20</v>
      </c>
      <c r="P35" s="131" t="s">
        <v>133</v>
      </c>
      <c r="V35" s="135" t="s">
        <v>60</v>
      </c>
    </row>
    <row r="36" spans="1:22">
      <c r="A36" s="151">
        <v>14</v>
      </c>
      <c r="B36" s="152" t="s">
        <v>175</v>
      </c>
      <c r="C36" s="153" t="s">
        <v>176</v>
      </c>
      <c r="D36" s="154" t="s">
        <v>177</v>
      </c>
      <c r="E36" s="166">
        <v>3.7999999999999999E-2</v>
      </c>
      <c r="F36" s="161" t="s">
        <v>132</v>
      </c>
      <c r="G36" s="166"/>
      <c r="H36" s="166"/>
      <c r="I36" s="166"/>
      <c r="J36" s="166"/>
      <c r="K36" s="171">
        <v>2.3773599999999999</v>
      </c>
      <c r="L36" s="171">
        <f>E36*K36</f>
        <v>9.0339679999999992E-2</v>
      </c>
      <c r="M36" s="171"/>
      <c r="N36" s="171"/>
      <c r="O36" s="174">
        <v>20</v>
      </c>
      <c r="P36" s="131" t="s">
        <v>133</v>
      </c>
      <c r="V36" s="135" t="s">
        <v>60</v>
      </c>
    </row>
    <row r="37" spans="1:22">
      <c r="A37" s="151"/>
      <c r="B37" s="152"/>
      <c r="C37" s="153"/>
      <c r="D37" s="154" t="s">
        <v>178</v>
      </c>
      <c r="E37" s="166"/>
      <c r="F37" s="161"/>
      <c r="G37" s="166"/>
      <c r="H37" s="166"/>
      <c r="I37" s="166"/>
      <c r="J37" s="166"/>
      <c r="K37" s="171"/>
      <c r="L37" s="171"/>
      <c r="M37" s="171"/>
      <c r="N37" s="171"/>
      <c r="O37" s="174"/>
      <c r="V37" s="135" t="s">
        <v>138</v>
      </c>
    </row>
    <row r="38" spans="1:22">
      <c r="A38" s="151"/>
      <c r="B38" s="152"/>
      <c r="C38" s="153"/>
      <c r="D38" s="159" t="s">
        <v>179</v>
      </c>
      <c r="E38" s="167">
        <f>J38</f>
        <v>0</v>
      </c>
      <c r="F38" s="161"/>
      <c r="G38" s="166"/>
      <c r="H38" s="167"/>
      <c r="I38" s="167"/>
      <c r="J38" s="167"/>
      <c r="K38" s="171"/>
      <c r="L38" s="172">
        <f>SUM(L23:L37)</f>
        <v>0.68946968000000008</v>
      </c>
      <c r="M38" s="171"/>
      <c r="N38" s="172">
        <f>SUM(N23:N37)</f>
        <v>0</v>
      </c>
      <c r="O38" s="174"/>
    </row>
    <row r="39" spans="1:22">
      <c r="A39" s="151"/>
      <c r="B39" s="152"/>
      <c r="C39" s="153"/>
      <c r="D39" s="154"/>
      <c r="E39" s="166"/>
      <c r="F39" s="161"/>
      <c r="G39" s="166"/>
      <c r="H39" s="166"/>
      <c r="I39" s="166"/>
      <c r="J39" s="166"/>
      <c r="K39" s="171"/>
      <c r="L39" s="171"/>
      <c r="M39" s="171"/>
      <c r="N39" s="171"/>
      <c r="O39" s="174"/>
    </row>
    <row r="40" spans="1:22">
      <c r="A40" s="151"/>
      <c r="B40" s="153" t="s">
        <v>89</v>
      </c>
      <c r="C40" s="153"/>
      <c r="D40" s="154"/>
      <c r="E40" s="166"/>
      <c r="F40" s="161"/>
      <c r="G40" s="166"/>
      <c r="H40" s="166"/>
      <c r="I40" s="166"/>
      <c r="J40" s="166"/>
      <c r="K40" s="171"/>
      <c r="L40" s="171"/>
      <c r="M40" s="171"/>
      <c r="N40" s="171"/>
      <c r="O40" s="174"/>
    </row>
    <row r="41" spans="1:22">
      <c r="A41" s="151">
        <v>15</v>
      </c>
      <c r="B41" s="152" t="s">
        <v>175</v>
      </c>
      <c r="C41" s="153" t="s">
        <v>180</v>
      </c>
      <c r="D41" s="154" t="s">
        <v>181</v>
      </c>
      <c r="E41" s="166">
        <v>1</v>
      </c>
      <c r="F41" s="161" t="s">
        <v>182</v>
      </c>
      <c r="G41" s="166"/>
      <c r="H41" s="166"/>
      <c r="I41" s="166"/>
      <c r="J41" s="166"/>
      <c r="K41" s="171">
        <v>2.5100000000000001E-3</v>
      </c>
      <c r="L41" s="171">
        <f>E41*K41</f>
        <v>2.5100000000000001E-3</v>
      </c>
      <c r="M41" s="171"/>
      <c r="N41" s="171"/>
      <c r="O41" s="174">
        <v>20</v>
      </c>
      <c r="P41" s="131" t="s">
        <v>133</v>
      </c>
      <c r="V41" s="135" t="s">
        <v>60</v>
      </c>
    </row>
    <row r="42" spans="1:22">
      <c r="A42" s="151">
        <v>16</v>
      </c>
      <c r="B42" s="152" t="s">
        <v>168</v>
      </c>
      <c r="C42" s="153" t="s">
        <v>183</v>
      </c>
      <c r="D42" s="154" t="s">
        <v>184</v>
      </c>
      <c r="E42" s="166">
        <v>2.444</v>
      </c>
      <c r="F42" s="161" t="s">
        <v>166</v>
      </c>
      <c r="G42" s="166"/>
      <c r="H42" s="166"/>
      <c r="I42" s="166"/>
      <c r="J42" s="166"/>
      <c r="K42" s="171"/>
      <c r="L42" s="171"/>
      <c r="M42" s="171"/>
      <c r="N42" s="171"/>
      <c r="O42" s="174">
        <v>20</v>
      </c>
      <c r="P42" s="131" t="s">
        <v>133</v>
      </c>
      <c r="V42" s="135" t="s">
        <v>60</v>
      </c>
    </row>
    <row r="43" spans="1:22">
      <c r="A43" s="151">
        <v>17</v>
      </c>
      <c r="B43" s="152" t="s">
        <v>185</v>
      </c>
      <c r="C43" s="153" t="s">
        <v>186</v>
      </c>
      <c r="D43" s="154" t="s">
        <v>187</v>
      </c>
      <c r="E43" s="166">
        <v>10</v>
      </c>
      <c r="F43" s="161" t="s">
        <v>188</v>
      </c>
      <c r="G43" s="166"/>
      <c r="H43" s="166"/>
      <c r="I43" s="166"/>
      <c r="J43" s="166"/>
      <c r="K43" s="171"/>
      <c r="L43" s="171"/>
      <c r="M43" s="171"/>
      <c r="N43" s="171"/>
      <c r="O43" s="174">
        <v>20</v>
      </c>
      <c r="P43" s="131" t="s">
        <v>133</v>
      </c>
      <c r="V43" s="135" t="s">
        <v>60</v>
      </c>
    </row>
    <row r="44" spans="1:22">
      <c r="A44" s="151"/>
      <c r="B44" s="152"/>
      <c r="C44" s="153"/>
      <c r="D44" s="159" t="s">
        <v>189</v>
      </c>
      <c r="E44" s="167">
        <f>J44</f>
        <v>0</v>
      </c>
      <c r="F44" s="161"/>
      <c r="G44" s="166"/>
      <c r="H44" s="167"/>
      <c r="I44" s="167"/>
      <c r="J44" s="167"/>
      <c r="K44" s="171"/>
      <c r="L44" s="172">
        <f>SUM(L40:L43)</f>
        <v>2.5100000000000001E-3</v>
      </c>
      <c r="M44" s="171"/>
      <c r="N44" s="172">
        <f>SUM(N40:N43)</f>
        <v>0</v>
      </c>
      <c r="O44" s="174"/>
    </row>
    <row r="45" spans="1:22">
      <c r="A45" s="151"/>
      <c r="B45" s="152"/>
      <c r="C45" s="153"/>
      <c r="D45" s="154"/>
      <c r="E45" s="166"/>
      <c r="F45" s="161"/>
      <c r="G45" s="166"/>
      <c r="H45" s="166"/>
      <c r="I45" s="166"/>
      <c r="J45" s="166"/>
      <c r="K45" s="171"/>
      <c r="L45" s="171"/>
      <c r="M45" s="171"/>
      <c r="N45" s="171"/>
      <c r="O45" s="174"/>
    </row>
    <row r="46" spans="1:22">
      <c r="A46" s="151"/>
      <c r="B46" s="152"/>
      <c r="C46" s="153"/>
      <c r="D46" s="159" t="s">
        <v>90</v>
      </c>
      <c r="E46" s="167">
        <f>J46</f>
        <v>0</v>
      </c>
      <c r="F46" s="161"/>
      <c r="G46" s="166"/>
      <c r="H46" s="167"/>
      <c r="I46" s="167"/>
      <c r="J46" s="167"/>
      <c r="K46" s="171"/>
      <c r="L46" s="172">
        <f>+L21+L38+L44</f>
        <v>4.2025087799999996</v>
      </c>
      <c r="M46" s="171"/>
      <c r="N46" s="172">
        <f>+N21+N38+N44</f>
        <v>0</v>
      </c>
      <c r="O46" s="174"/>
    </row>
    <row r="47" spans="1:22">
      <c r="A47" s="151"/>
      <c r="B47" s="152"/>
      <c r="C47" s="153"/>
      <c r="D47" s="154"/>
      <c r="E47" s="166"/>
      <c r="F47" s="161"/>
      <c r="G47" s="166"/>
      <c r="H47" s="166"/>
      <c r="I47" s="166"/>
      <c r="J47" s="166"/>
      <c r="K47" s="171"/>
      <c r="L47" s="171"/>
      <c r="M47" s="171"/>
      <c r="N47" s="171"/>
      <c r="O47" s="174"/>
    </row>
    <row r="48" spans="1:22">
      <c r="A48" s="151"/>
      <c r="B48" s="158" t="s">
        <v>190</v>
      </c>
      <c r="C48" s="153"/>
      <c r="D48" s="154"/>
      <c r="E48" s="166"/>
      <c r="F48" s="161"/>
      <c r="G48" s="166"/>
      <c r="H48" s="166"/>
      <c r="I48" s="166"/>
      <c r="J48" s="166"/>
      <c r="K48" s="171"/>
      <c r="L48" s="171"/>
      <c r="M48" s="171"/>
      <c r="N48" s="171"/>
      <c r="O48" s="174"/>
    </row>
    <row r="49" spans="1:22">
      <c r="A49" s="151">
        <v>18</v>
      </c>
      <c r="B49" s="153" t="s">
        <v>191</v>
      </c>
      <c r="C49" s="153"/>
      <c r="D49" s="154"/>
      <c r="E49" s="166"/>
      <c r="F49" s="161"/>
      <c r="G49" s="166"/>
      <c r="H49" s="166"/>
      <c r="I49" s="166"/>
      <c r="J49" s="166"/>
      <c r="K49" s="171"/>
      <c r="L49" s="171"/>
      <c r="M49" s="171"/>
      <c r="N49" s="171"/>
      <c r="O49" s="174"/>
    </row>
    <row r="50" spans="1:22">
      <c r="A50" s="151"/>
      <c r="B50" s="152" t="s">
        <v>192</v>
      </c>
      <c r="C50" s="153" t="s">
        <v>193</v>
      </c>
      <c r="D50" s="154" t="s">
        <v>194</v>
      </c>
      <c r="E50" s="166">
        <v>1</v>
      </c>
      <c r="F50" s="161" t="s">
        <v>152</v>
      </c>
      <c r="G50" s="166"/>
      <c r="H50" s="166"/>
      <c r="I50" s="166"/>
      <c r="J50" s="166"/>
      <c r="K50" s="171">
        <v>1.8519999999999998E-2</v>
      </c>
      <c r="L50" s="171">
        <f>E50*K50</f>
        <v>1.8519999999999998E-2</v>
      </c>
      <c r="M50" s="171"/>
      <c r="N50" s="171"/>
      <c r="O50" s="174">
        <v>20</v>
      </c>
      <c r="P50" s="131" t="s">
        <v>133</v>
      </c>
      <c r="V50" s="135" t="s">
        <v>195</v>
      </c>
    </row>
    <row r="51" spans="1:22">
      <c r="A51" s="151"/>
      <c r="B51" s="152"/>
      <c r="C51" s="153"/>
      <c r="D51" s="159" t="s">
        <v>196</v>
      </c>
      <c r="E51" s="167"/>
      <c r="F51" s="161"/>
      <c r="G51" s="166"/>
      <c r="H51" s="167"/>
      <c r="I51" s="167"/>
      <c r="J51" s="167"/>
      <c r="K51" s="171"/>
      <c r="L51" s="172">
        <f>SUM(L49:L50)</f>
        <v>1.8519999999999998E-2</v>
      </c>
      <c r="M51" s="171"/>
      <c r="N51" s="172">
        <f>SUM(N49:N50)</f>
        <v>0</v>
      </c>
      <c r="O51" s="174"/>
    </row>
    <row r="52" spans="1:22">
      <c r="A52" s="151">
        <v>19</v>
      </c>
      <c r="B52" s="153" t="s">
        <v>92</v>
      </c>
      <c r="C52" s="153"/>
      <c r="D52" s="154"/>
      <c r="E52" s="166"/>
      <c r="F52" s="161"/>
      <c r="G52" s="166"/>
      <c r="H52" s="166"/>
      <c r="I52" s="166"/>
      <c r="J52" s="166"/>
      <c r="K52" s="171"/>
      <c r="L52" s="171"/>
      <c r="M52" s="171"/>
      <c r="N52" s="171"/>
      <c r="O52" s="174"/>
    </row>
    <row r="53" spans="1:22">
      <c r="B53" s="152" t="s">
        <v>197</v>
      </c>
      <c r="C53" s="153" t="s">
        <v>198</v>
      </c>
      <c r="D53" s="154" t="s">
        <v>199</v>
      </c>
      <c r="E53" s="166">
        <v>0.47099999999999997</v>
      </c>
      <c r="F53" s="161" t="s">
        <v>158</v>
      </c>
      <c r="G53" s="166"/>
      <c r="H53" s="166"/>
      <c r="I53" s="166"/>
      <c r="J53" s="166"/>
      <c r="K53" s="171">
        <v>1.6000000000000001E-4</v>
      </c>
      <c r="L53" s="171">
        <f>E53*K53</f>
        <v>7.5359999999999997E-5</v>
      </c>
      <c r="M53" s="171"/>
      <c r="N53" s="171"/>
      <c r="O53" s="174">
        <v>20</v>
      </c>
    </row>
    <row r="54" spans="1:22">
      <c r="A54" s="151"/>
      <c r="B54" s="152"/>
      <c r="C54" s="153"/>
      <c r="D54" s="154" t="s">
        <v>200</v>
      </c>
      <c r="E54" s="166"/>
      <c r="F54" s="161"/>
      <c r="G54" s="166"/>
      <c r="H54" s="166"/>
      <c r="I54" s="166"/>
      <c r="J54" s="166"/>
      <c r="K54" s="171"/>
      <c r="L54" s="171"/>
      <c r="M54" s="171"/>
      <c r="N54" s="171"/>
      <c r="O54" s="174"/>
    </row>
    <row r="55" spans="1:22">
      <c r="A55" s="151">
        <v>20</v>
      </c>
      <c r="B55" s="152" t="s">
        <v>197</v>
      </c>
      <c r="C55" s="153" t="s">
        <v>201</v>
      </c>
      <c r="D55" s="154" t="s">
        <v>202</v>
      </c>
      <c r="E55" s="166">
        <v>0.47099999999999997</v>
      </c>
      <c r="F55" s="161" t="s">
        <v>158</v>
      </c>
      <c r="G55" s="166"/>
      <c r="H55" s="166"/>
      <c r="I55" s="166"/>
      <c r="J55" s="166"/>
      <c r="K55" s="171">
        <v>8.0000000000000007E-5</v>
      </c>
      <c r="L55" s="171">
        <f>E55*K55</f>
        <v>3.7679999999999998E-5</v>
      </c>
      <c r="M55" s="171"/>
      <c r="N55" s="171"/>
      <c r="O55" s="174">
        <v>20</v>
      </c>
    </row>
    <row r="56" spans="1:22">
      <c r="A56" s="151"/>
      <c r="B56" s="152"/>
      <c r="C56" s="153"/>
      <c r="D56" s="159" t="s">
        <v>203</v>
      </c>
      <c r="E56" s="167"/>
      <c r="F56" s="161"/>
      <c r="G56" s="166"/>
      <c r="H56" s="167"/>
      <c r="I56" s="167"/>
      <c r="J56" s="167"/>
      <c r="K56" s="171"/>
      <c r="L56" s="172">
        <f>SUM(L52:L55)</f>
        <v>1.1303999999999999E-4</v>
      </c>
      <c r="M56" s="171"/>
      <c r="N56" s="172">
        <f>SUM(N52:N55)</f>
        <v>0</v>
      </c>
      <c r="O56" s="174"/>
    </row>
    <row r="57" spans="1:22">
      <c r="A57" s="151"/>
      <c r="B57" s="152"/>
      <c r="C57" s="153"/>
      <c r="D57" s="154"/>
      <c r="E57" s="166"/>
      <c r="F57" s="161"/>
      <c r="G57" s="166"/>
      <c r="H57" s="166"/>
      <c r="I57" s="166"/>
      <c r="J57" s="166"/>
      <c r="K57" s="171"/>
      <c r="L57" s="171"/>
      <c r="M57" s="171"/>
      <c r="N57" s="171"/>
      <c r="O57" s="174"/>
    </row>
    <row r="58" spans="1:22">
      <c r="A58" s="151"/>
      <c r="B58" s="152"/>
      <c r="C58" s="153"/>
      <c r="D58" s="159" t="s">
        <v>93</v>
      </c>
      <c r="E58" s="167"/>
      <c r="F58" s="161"/>
      <c r="G58" s="166"/>
      <c r="H58" s="167"/>
      <c r="I58" s="167"/>
      <c r="J58" s="167"/>
      <c r="K58" s="171"/>
      <c r="L58" s="172" t="e">
        <f>+#REF!+L51+L56</f>
        <v>#REF!</v>
      </c>
      <c r="M58" s="171"/>
      <c r="N58" s="172" t="e">
        <f>+#REF!+N51+N56</f>
        <v>#REF!</v>
      </c>
      <c r="O58" s="174"/>
      <c r="P58" s="131" t="s">
        <v>133</v>
      </c>
      <c r="V58" s="135" t="s">
        <v>195</v>
      </c>
    </row>
    <row r="59" spans="1:22">
      <c r="A59" s="151"/>
      <c r="B59" s="152"/>
      <c r="C59" s="153"/>
      <c r="D59" s="154"/>
      <c r="E59" s="166"/>
      <c r="F59" s="161"/>
      <c r="G59" s="166"/>
      <c r="H59" s="166"/>
      <c r="I59" s="166"/>
      <c r="J59" s="166"/>
      <c r="K59" s="171"/>
      <c r="L59" s="171"/>
      <c r="M59" s="171"/>
      <c r="N59" s="171"/>
      <c r="O59" s="174"/>
      <c r="V59" s="135" t="s">
        <v>138</v>
      </c>
    </row>
    <row r="60" spans="1:22">
      <c r="A60" s="151"/>
      <c r="B60" s="152"/>
      <c r="C60" s="153"/>
      <c r="D60" s="175" t="s">
        <v>94</v>
      </c>
      <c r="E60" s="167">
        <f>J60</f>
        <v>0</v>
      </c>
      <c r="F60" s="161"/>
      <c r="G60" s="166"/>
      <c r="H60" s="167"/>
      <c r="I60" s="167"/>
      <c r="J60" s="167"/>
      <c r="K60" s="171"/>
      <c r="L60" s="172" t="e">
        <f>+L46+L58</f>
        <v>#REF!</v>
      </c>
      <c r="M60" s="171"/>
      <c r="N60" s="172" t="e">
        <f>+N46+N58</f>
        <v>#REF!</v>
      </c>
      <c r="O60" s="174"/>
      <c r="P60" s="131" t="s">
        <v>133</v>
      </c>
      <c r="V60" s="135" t="s">
        <v>195</v>
      </c>
    </row>
  </sheetData>
  <printOptions horizontalCentered="1"/>
  <pageMargins left="0.39370078740157483" right="0.35433070866141736" top="0.62992125984251968" bottom="0.59055118110236227" header="0.51181102362204722" footer="0.35433070866141736"/>
  <pageSetup paperSize="9" orientation="portrait" r:id="rId1"/>
  <headerFooter alignWithMargins="0">
    <oddFooter>&amp;R&amp;"Arial Narrow,Normálne"&amp;8Strana&amp;"Arial,Normálne"&amp;10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11"/>
  <sheetViews>
    <sheetView showGridLines="0" tabSelected="1" workbookViewId="0">
      <pane ySplit="10" topLeftCell="A11" activePane="bottomLeft" state="frozen"/>
      <selection pane="bottomLeft"/>
    </sheetView>
  </sheetViews>
  <sheetFormatPr defaultColWidth="9.109375" defaultRowHeight="10.199999999999999"/>
  <cols>
    <col min="1" max="1" width="15.6640625" style="120" customWidth="1"/>
    <col min="2" max="3" width="45.6640625" style="120" customWidth="1"/>
    <col min="4" max="4" width="11.33203125" style="121" customWidth="1"/>
    <col min="5" max="16384" width="9.109375" style="1"/>
  </cols>
  <sheetData>
    <row r="1" spans="1:6">
      <c r="A1" s="19" t="s">
        <v>72</v>
      </c>
      <c r="B1" s="108"/>
      <c r="C1" s="108"/>
      <c r="D1" s="109" t="s">
        <v>19</v>
      </c>
    </row>
    <row r="2" spans="1:6">
      <c r="A2" s="19" t="s">
        <v>74</v>
      </c>
      <c r="B2" s="108"/>
      <c r="C2" s="108"/>
      <c r="D2" s="109" t="s">
        <v>75</v>
      </c>
    </row>
    <row r="3" spans="1:6">
      <c r="A3" s="19" t="s">
        <v>26</v>
      </c>
      <c r="B3" s="108"/>
      <c r="C3" s="108"/>
      <c r="D3" s="109" t="s">
        <v>211</v>
      </c>
    </row>
    <row r="4" spans="1:6">
      <c r="A4" s="1"/>
      <c r="B4" s="108"/>
      <c r="C4" s="108"/>
      <c r="D4" s="108"/>
    </row>
    <row r="5" spans="1:6">
      <c r="A5" s="19" t="s">
        <v>209</v>
      </c>
      <c r="B5" s="108"/>
      <c r="C5" s="108"/>
      <c r="D5" s="108"/>
    </row>
    <row r="6" spans="1:6">
      <c r="A6" s="19" t="s">
        <v>210</v>
      </c>
      <c r="B6" s="108"/>
      <c r="C6" s="108"/>
      <c r="D6" s="108"/>
    </row>
    <row r="7" spans="1:6">
      <c r="A7" s="107"/>
      <c r="B7" s="108"/>
      <c r="C7" s="108"/>
      <c r="D7" s="108"/>
    </row>
    <row r="8" spans="1:6" ht="10.8" thickBot="1">
      <c r="A8" s="1"/>
      <c r="B8" s="110"/>
      <c r="C8" s="111"/>
      <c r="D8" s="112"/>
    </row>
    <row r="9" spans="1:6" ht="10.8" thickTop="1">
      <c r="A9" s="113" t="s">
        <v>204</v>
      </c>
      <c r="B9" s="114" t="s">
        <v>205</v>
      </c>
      <c r="C9" s="114" t="s">
        <v>206</v>
      </c>
      <c r="D9" s="115" t="s">
        <v>207</v>
      </c>
      <c r="F9" s="1" t="s">
        <v>208</v>
      </c>
    </row>
    <row r="10" spans="1:6" ht="10.8" thickBot="1">
      <c r="A10" s="116"/>
      <c r="B10" s="117"/>
      <c r="C10" s="118"/>
      <c r="D10" s="119"/>
    </row>
    <row r="11" spans="1:6" ht="10.8" thickTop="1"/>
  </sheetData>
  <printOptions horizontalCentered="1"/>
  <pageMargins left="0.39370078740157483" right="0.35433070866141736" top="0.62992125984251968" bottom="0.59055118110236227" header="0.51181102362204722" footer="0.35433070866141736"/>
  <pageSetup paperSize="9" orientation="landscape" r:id="rId1"/>
  <headerFooter alignWithMargins="0">
    <oddFooter>&amp;R&amp;"Arial Narrow,Normálne"&amp;8Strana&amp;"Arial,Normálne"&amp;10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4</vt:i4>
      </vt:variant>
      <vt:variant>
        <vt:lpstr>Pomenované rozsahy</vt:lpstr>
      </vt:variant>
      <vt:variant>
        <vt:i4>7</vt:i4>
      </vt:variant>
    </vt:vector>
  </HeadingPairs>
  <TitlesOfParts>
    <vt:vector size="11" baseType="lpstr">
      <vt:lpstr>Kryci list</vt:lpstr>
      <vt:lpstr>Rekapitulacia</vt:lpstr>
      <vt:lpstr>Prehlad</vt:lpstr>
      <vt:lpstr>Figury</vt:lpstr>
      <vt:lpstr>Figury!Názvy_tlače</vt:lpstr>
      <vt:lpstr>Prehlad!Názvy_tlače</vt:lpstr>
      <vt:lpstr>Rekapitulacia!Názvy_tlače</vt:lpstr>
      <vt:lpstr>Figury!Oblasť_tlače</vt:lpstr>
      <vt:lpstr>'Kryci list'!Oblasť_tlače</vt:lpstr>
      <vt:lpstr>Prehlad!Oblasť_tlače</vt:lpstr>
      <vt:lpstr>Rekapitulacia!Oblasť_tlače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Rodina</dc:creator>
  <cp:lastModifiedBy>Pavol Olejnik</cp:lastModifiedBy>
  <cp:lastPrinted>2009-04-24T07:21:38Z</cp:lastPrinted>
  <dcterms:created xsi:type="dcterms:W3CDTF">1999-04-06T07:39:42Z</dcterms:created>
  <dcterms:modified xsi:type="dcterms:W3CDTF">2022-06-21T06:09:14Z</dcterms:modified>
</cp:coreProperties>
</file>