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1" Type="http://schemas.openxmlformats.org/officeDocument/2006/relationships/officeDocument" Target="xl/workbook.xml"></Relationship><Relationship Id="rId2" Type="http://schemas.openxmlformats.org/package/2006/relationships/metadata/core-properties" Target="docProps/core.xml"></Relationship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01_AMBERG_TUNROAD\Z28_Most_Moštenica\60_Vystupy_Zaslane\"/>
    </mc:Choice>
  </mc:AlternateContent>
  <bookViews>
    <workbookView xWindow="0" yWindow="0" windowWidth="0" windowHeight="0"/>
  </bookViews>
  <sheets>
    <sheet name="Rekapitulácia stavby" sheetId="1" r:id="rId1"/>
    <sheet name="000-00 - Všeobecné položky" sheetId="2" r:id="rId2"/>
    <sheet name="101-00 - Úprava komunikác..." sheetId="3" r:id="rId3"/>
    <sheet name="201-00 - Most ev. č. 2426..." sheetId="4" r:id="rId4"/>
    <sheet name="201-01 - Demolácia mosta ..." sheetId="5" r:id="rId5"/>
    <sheet name="801-00 - Obchádzková komu...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'000-00 - Všeobecné položky'!$C$119:$K$131</definedName>
    <definedName name="_xlnm.Print_Area" localSheetId="1">'000-00 - Všeobecné položky'!$C$82:$J$101,'000-00 - Všeobecné položky'!$C$107:$J$131</definedName>
    <definedName name="_xlnm.Print_Titles" localSheetId="1">'000-00 - Všeobecné položky'!$119:$119</definedName>
    <definedName name="_xlnm._FilterDatabase" localSheetId="2" hidden="1">'101-00 - Úprava komunikác...'!$C$120:$K$197</definedName>
    <definedName name="_xlnm.Print_Area" localSheetId="2">'101-00 - Úprava komunikác...'!$C$82:$J$102,'101-00 - Úprava komunikác...'!$C$108:$J$197</definedName>
    <definedName name="_xlnm.Print_Titles" localSheetId="2">'101-00 - Úprava komunikác...'!$120:$120</definedName>
    <definedName name="_xlnm._FilterDatabase" localSheetId="3" hidden="1">'201-00 - Most ev. č. 2426...'!$C$132:$K$402</definedName>
    <definedName name="_xlnm.Print_Area" localSheetId="3">'201-00 - Most ev. č. 2426...'!$C$82:$J$114,'201-00 - Most ev. č. 2426...'!$C$120:$J$402</definedName>
    <definedName name="_xlnm.Print_Titles" localSheetId="3">'201-00 - Most ev. č. 2426...'!$132:$132</definedName>
    <definedName name="_xlnm._FilterDatabase" localSheetId="4" hidden="1">'201-01 - Demolácia mosta ...'!$C$120:$K$236</definedName>
    <definedName name="_xlnm.Print_Area" localSheetId="4">'201-01 - Demolácia mosta ...'!$C$82:$J$102,'201-01 - Demolácia mosta ...'!$C$108:$J$236</definedName>
    <definedName name="_xlnm.Print_Titles" localSheetId="4">'201-01 - Demolácia mosta ...'!$120:$120</definedName>
    <definedName name="_xlnm._FilterDatabase" localSheetId="5" hidden="1">'801-00 - Obchádzková komu...'!$C$121:$K$242</definedName>
    <definedName name="_xlnm.Print_Area" localSheetId="5">'801-00 - Obchádzková komu...'!$C$82:$J$103,'801-00 - Obchádzková komu...'!$C$109:$J$242</definedName>
    <definedName name="_xlnm.Print_Titles" localSheetId="5">'801-00 - Obchádzková komu...'!$121:$121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19"/>
  <c r="BH219"/>
  <c r="BG219"/>
  <c r="BE219"/>
  <c r="T219"/>
  <c r="R219"/>
  <c r="P219"/>
  <c r="BI217"/>
  <c r="BH217"/>
  <c r="BG217"/>
  <c r="BE217"/>
  <c r="T217"/>
  <c r="R217"/>
  <c r="P217"/>
  <c r="BI215"/>
  <c r="BH215"/>
  <c r="BG215"/>
  <c r="BE215"/>
  <c r="T215"/>
  <c r="R215"/>
  <c r="P215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1"/>
  <c r="BH181"/>
  <c r="BG181"/>
  <c r="BE181"/>
  <c r="T181"/>
  <c r="R181"/>
  <c r="P181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5"/>
  <c r="BH135"/>
  <c r="BG135"/>
  <c r="BE135"/>
  <c r="T135"/>
  <c r="R135"/>
  <c r="P135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89"/>
  <c r="E7"/>
  <c r="E85"/>
  <c i="5" r="J37"/>
  <c r="J36"/>
  <c i="1" r="AY98"/>
  <c i="5" r="J35"/>
  <c i="1" r="AX98"/>
  <c i="5" r="BI235"/>
  <c r="BH235"/>
  <c r="BG235"/>
  <c r="BE235"/>
  <c r="T235"/>
  <c r="R235"/>
  <c r="P235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2"/>
  <c r="BH222"/>
  <c r="BG222"/>
  <c r="BE222"/>
  <c r="T222"/>
  <c r="R222"/>
  <c r="P222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4"/>
  <c r="BH204"/>
  <c r="BG204"/>
  <c r="BE204"/>
  <c r="T204"/>
  <c r="R204"/>
  <c r="P204"/>
  <c r="BI202"/>
  <c r="BH202"/>
  <c r="BG202"/>
  <c r="BE202"/>
  <c r="T202"/>
  <c r="R202"/>
  <c r="P202"/>
  <c r="BI199"/>
  <c r="BH199"/>
  <c r="BG199"/>
  <c r="BE199"/>
  <c r="T199"/>
  <c r="R199"/>
  <c r="P199"/>
  <c r="BI196"/>
  <c r="BH196"/>
  <c r="BG196"/>
  <c r="BE196"/>
  <c r="T196"/>
  <c r="R196"/>
  <c r="P196"/>
  <c r="BI191"/>
  <c r="BH191"/>
  <c r="BG191"/>
  <c r="BE191"/>
  <c r="T191"/>
  <c r="R191"/>
  <c r="P191"/>
  <c r="BI186"/>
  <c r="BH186"/>
  <c r="BG186"/>
  <c r="BE186"/>
  <c r="T186"/>
  <c r="R186"/>
  <c r="P186"/>
  <c r="BI183"/>
  <c r="BH183"/>
  <c r="BG183"/>
  <c r="BE183"/>
  <c r="T183"/>
  <c r="R183"/>
  <c r="P183"/>
  <c r="BI179"/>
  <c r="BH179"/>
  <c r="BG179"/>
  <c r="BE179"/>
  <c r="T179"/>
  <c r="R179"/>
  <c r="P179"/>
  <c r="BI177"/>
  <c r="BH177"/>
  <c r="BG177"/>
  <c r="BE177"/>
  <c r="T177"/>
  <c r="R177"/>
  <c r="P177"/>
  <c r="BI172"/>
  <c r="BH172"/>
  <c r="BG172"/>
  <c r="BE172"/>
  <c r="T172"/>
  <c r="R172"/>
  <c r="P172"/>
  <c r="BI167"/>
  <c r="BH167"/>
  <c r="BG167"/>
  <c r="BE167"/>
  <c r="T167"/>
  <c r="R167"/>
  <c r="P167"/>
  <c r="BI165"/>
  <c r="BH165"/>
  <c r="BG165"/>
  <c r="BE165"/>
  <c r="T165"/>
  <c r="R165"/>
  <c r="P165"/>
  <c r="BI159"/>
  <c r="BH159"/>
  <c r="BG159"/>
  <c r="BE159"/>
  <c r="T159"/>
  <c r="R159"/>
  <c r="P159"/>
  <c r="BI157"/>
  <c r="BH157"/>
  <c r="BG157"/>
  <c r="BE157"/>
  <c r="T157"/>
  <c r="R157"/>
  <c r="P157"/>
  <c r="BI151"/>
  <c r="BH151"/>
  <c r="BG151"/>
  <c r="BE151"/>
  <c r="T151"/>
  <c r="R151"/>
  <c r="P151"/>
  <c r="BI149"/>
  <c r="BH149"/>
  <c r="BG149"/>
  <c r="BE149"/>
  <c r="T149"/>
  <c r="R149"/>
  <c r="P149"/>
  <c r="BI143"/>
  <c r="BH143"/>
  <c r="BG143"/>
  <c r="BE143"/>
  <c r="T143"/>
  <c r="R143"/>
  <c r="P143"/>
  <c r="BI141"/>
  <c r="BH141"/>
  <c r="BG141"/>
  <c r="BE141"/>
  <c r="T141"/>
  <c r="R141"/>
  <c r="P141"/>
  <c r="BI135"/>
  <c r="BH135"/>
  <c r="BG135"/>
  <c r="BE135"/>
  <c r="T135"/>
  <c r="R135"/>
  <c r="P135"/>
  <c r="BI133"/>
  <c r="BH133"/>
  <c r="BG133"/>
  <c r="BE133"/>
  <c r="T133"/>
  <c r="R133"/>
  <c r="P133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85"/>
  <c i="4" r="J37"/>
  <c r="J36"/>
  <c i="1" r="AY97"/>
  <c i="4" r="J35"/>
  <c i="1" r="AX97"/>
  <c i="4" r="BI399"/>
  <c r="BH399"/>
  <c r="BG399"/>
  <c r="BE399"/>
  <c r="T399"/>
  <c r="R399"/>
  <c r="P399"/>
  <c r="BI397"/>
  <c r="BH397"/>
  <c r="BG397"/>
  <c r="BE397"/>
  <c r="T397"/>
  <c r="R397"/>
  <c r="P397"/>
  <c r="BI395"/>
  <c r="BH395"/>
  <c r="BG395"/>
  <c r="BE395"/>
  <c r="T395"/>
  <c r="R395"/>
  <c r="P395"/>
  <c r="BI393"/>
  <c r="BH393"/>
  <c r="BG393"/>
  <c r="BE393"/>
  <c r="T393"/>
  <c r="R393"/>
  <c r="P393"/>
  <c r="BI390"/>
  <c r="BH390"/>
  <c r="BG390"/>
  <c r="BE390"/>
  <c r="T390"/>
  <c r="R390"/>
  <c r="P390"/>
  <c r="BI385"/>
  <c r="BH385"/>
  <c r="BG385"/>
  <c r="BE385"/>
  <c r="T385"/>
  <c r="R385"/>
  <c r="P385"/>
  <c r="BI381"/>
  <c r="BH381"/>
  <c r="BG381"/>
  <c r="BE381"/>
  <c r="T381"/>
  <c r="R381"/>
  <c r="P381"/>
  <c r="BI378"/>
  <c r="BH378"/>
  <c r="BG378"/>
  <c r="BE378"/>
  <c r="T378"/>
  <c r="R378"/>
  <c r="P378"/>
  <c r="BI376"/>
  <c r="BH376"/>
  <c r="BG376"/>
  <c r="BE376"/>
  <c r="T376"/>
  <c r="R376"/>
  <c r="P376"/>
  <c r="BI370"/>
  <c r="BH370"/>
  <c r="BG370"/>
  <c r="BE370"/>
  <c r="T370"/>
  <c r="R370"/>
  <c r="P370"/>
  <c r="BI369"/>
  <c r="BH369"/>
  <c r="BG369"/>
  <c r="BE369"/>
  <c r="T369"/>
  <c r="R369"/>
  <c r="P369"/>
  <c r="BI366"/>
  <c r="BH366"/>
  <c r="BG366"/>
  <c r="BE366"/>
  <c r="T366"/>
  <c r="R366"/>
  <c r="P366"/>
  <c r="BI363"/>
  <c r="BH363"/>
  <c r="BG363"/>
  <c r="BE363"/>
  <c r="T363"/>
  <c r="R363"/>
  <c r="P363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4"/>
  <c r="BH354"/>
  <c r="BG354"/>
  <c r="BE354"/>
  <c r="T354"/>
  <c r="R354"/>
  <c r="P354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4"/>
  <c r="BH344"/>
  <c r="BG344"/>
  <c r="BE344"/>
  <c r="T344"/>
  <c r="R344"/>
  <c r="P344"/>
  <c r="BI340"/>
  <c r="BH340"/>
  <c r="BG340"/>
  <c r="BE340"/>
  <c r="T340"/>
  <c r="R340"/>
  <c r="P340"/>
  <c r="BI339"/>
  <c r="BH339"/>
  <c r="BG339"/>
  <c r="BE339"/>
  <c r="T339"/>
  <c r="R339"/>
  <c r="P339"/>
  <c r="BI337"/>
  <c r="BH337"/>
  <c r="BG337"/>
  <c r="BE337"/>
  <c r="T337"/>
  <c r="R337"/>
  <c r="P337"/>
  <c r="BI335"/>
  <c r="BH335"/>
  <c r="BG335"/>
  <c r="BE335"/>
  <c r="T335"/>
  <c r="R335"/>
  <c r="P335"/>
  <c r="BI334"/>
  <c r="BH334"/>
  <c r="BG334"/>
  <c r="BE334"/>
  <c r="T334"/>
  <c r="R334"/>
  <c r="P334"/>
  <c r="BI332"/>
  <c r="BH332"/>
  <c r="BG332"/>
  <c r="BE332"/>
  <c r="T332"/>
  <c r="R332"/>
  <c r="P332"/>
  <c r="BI331"/>
  <c r="BH331"/>
  <c r="BG331"/>
  <c r="BE331"/>
  <c r="T331"/>
  <c r="R331"/>
  <c r="P331"/>
  <c r="BI329"/>
  <c r="BH329"/>
  <c r="BG329"/>
  <c r="BE329"/>
  <c r="T329"/>
  <c r="R329"/>
  <c r="P329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18"/>
  <c r="BH318"/>
  <c r="BG318"/>
  <c r="BE318"/>
  <c r="T318"/>
  <c r="R318"/>
  <c r="P318"/>
  <c r="BI313"/>
  <c r="BH313"/>
  <c r="BG313"/>
  <c r="BE313"/>
  <c r="T313"/>
  <c r="R313"/>
  <c r="P313"/>
  <c r="BI311"/>
  <c r="BH311"/>
  <c r="BG311"/>
  <c r="BE311"/>
  <c r="T311"/>
  <c r="R311"/>
  <c r="P311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88"/>
  <c r="BH288"/>
  <c r="BG288"/>
  <c r="BE288"/>
  <c r="T288"/>
  <c r="R288"/>
  <c r="P288"/>
  <c r="BI283"/>
  <c r="BH283"/>
  <c r="BG283"/>
  <c r="BE283"/>
  <c r="T283"/>
  <c r="R283"/>
  <c r="P283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4"/>
  <c r="BH274"/>
  <c r="BG274"/>
  <c r="BE274"/>
  <c r="T274"/>
  <c r="R274"/>
  <c r="P274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28"/>
  <c r="BH228"/>
  <c r="BG228"/>
  <c r="BE228"/>
  <c r="T228"/>
  <c r="R228"/>
  <c r="P228"/>
  <c r="BI226"/>
  <c r="BH226"/>
  <c r="BG226"/>
  <c r="BE226"/>
  <c r="T226"/>
  <c r="R226"/>
  <c r="P226"/>
  <c r="BI224"/>
  <c r="BH224"/>
  <c r="BG224"/>
  <c r="BE224"/>
  <c r="T224"/>
  <c r="R224"/>
  <c r="P224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2"/>
  <c r="BH192"/>
  <c r="BG192"/>
  <c r="BE192"/>
  <c r="T192"/>
  <c r="R192"/>
  <c r="P192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R171"/>
  <c r="P171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59"/>
  <c r="BH159"/>
  <c r="BG159"/>
  <c r="BE159"/>
  <c r="T159"/>
  <c r="R159"/>
  <c r="P159"/>
  <c r="BI156"/>
  <c r="BH156"/>
  <c r="BG156"/>
  <c r="BE156"/>
  <c r="T156"/>
  <c r="R156"/>
  <c r="P156"/>
  <c r="BI150"/>
  <c r="BH150"/>
  <c r="BG150"/>
  <c r="BE150"/>
  <c r="T150"/>
  <c r="R150"/>
  <c r="P150"/>
  <c r="BI144"/>
  <c r="BH144"/>
  <c r="BG144"/>
  <c r="BE144"/>
  <c r="T144"/>
  <c r="R144"/>
  <c r="P144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J130"/>
  <c r="J129"/>
  <c r="F129"/>
  <c r="F127"/>
  <c r="E125"/>
  <c r="J92"/>
  <c r="J91"/>
  <c r="F91"/>
  <c r="F89"/>
  <c r="E87"/>
  <c r="J18"/>
  <c r="E18"/>
  <c r="F92"/>
  <c r="J17"/>
  <c r="J12"/>
  <c r="J89"/>
  <c r="E7"/>
  <c r="E123"/>
  <c i="3" r="J37"/>
  <c r="J36"/>
  <c i="1" r="AY96"/>
  <c i="3" r="J35"/>
  <c i="1" r="AX96"/>
  <c i="3" r="BI197"/>
  <c r="BH197"/>
  <c r="BG197"/>
  <c r="BE197"/>
  <c r="T197"/>
  <c r="R197"/>
  <c r="P197"/>
  <c r="BI195"/>
  <c r="BH195"/>
  <c r="BG195"/>
  <c r="BE195"/>
  <c r="T195"/>
  <c r="R195"/>
  <c r="P195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3"/>
  <c r="BH183"/>
  <c r="BG183"/>
  <c r="BE183"/>
  <c r="T183"/>
  <c r="R183"/>
  <c r="P183"/>
  <c r="BI179"/>
  <c r="BH179"/>
  <c r="BG179"/>
  <c r="BE179"/>
  <c r="T179"/>
  <c r="R179"/>
  <c r="P179"/>
  <c r="BI175"/>
  <c r="BH175"/>
  <c r="BG175"/>
  <c r="BE175"/>
  <c r="T175"/>
  <c r="R175"/>
  <c r="P175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4"/>
  <c r="BH144"/>
  <c r="BG144"/>
  <c r="BE144"/>
  <c r="T144"/>
  <c r="R144"/>
  <c r="P144"/>
  <c r="BI139"/>
  <c r="BH139"/>
  <c r="BG139"/>
  <c r="BE139"/>
  <c r="T139"/>
  <c r="R139"/>
  <c r="P139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R126"/>
  <c r="P126"/>
  <c r="BI124"/>
  <c r="BH124"/>
  <c r="BG124"/>
  <c r="BE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111"/>
  <c i="2" r="J37"/>
  <c r="J36"/>
  <c i="1" r="AY95"/>
  <c i="2" r="J35"/>
  <c i="1" r="AX95"/>
  <c i="2"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F117"/>
  <c r="J116"/>
  <c r="F116"/>
  <c r="F114"/>
  <c r="E112"/>
  <c r="J92"/>
  <c r="F92"/>
  <c r="J91"/>
  <c r="F91"/>
  <c r="F89"/>
  <c r="E87"/>
  <c r="J18"/>
  <c r="E18"/>
  <c r="J17"/>
  <c r="J12"/>
  <c r="J114"/>
  <c r="E7"/>
  <c r="E85"/>
  <c i="1" r="L90"/>
  <c r="AM90"/>
  <c r="AM89"/>
  <c r="L89"/>
  <c r="AM87"/>
  <c r="L87"/>
  <c r="L85"/>
  <c r="L84"/>
  <c i="6" r="J227"/>
  <c r="J226"/>
  <c r="BK224"/>
  <c r="J217"/>
  <c r="BK211"/>
  <c r="BK209"/>
  <c r="J189"/>
  <c r="J187"/>
  <c r="BK185"/>
  <c r="J181"/>
  <c r="BK177"/>
  <c r="BK169"/>
  <c r="BK152"/>
  <c r="J150"/>
  <c r="BK146"/>
  <c r="J142"/>
  <c r="J138"/>
  <c r="J135"/>
  <c r="J133"/>
  <c r="J131"/>
  <c r="J127"/>
  <c r="BK126"/>
  <c i="5" r="BK229"/>
  <c r="J216"/>
  <c r="BK211"/>
  <c r="J208"/>
  <c r="J204"/>
  <c r="J196"/>
  <c r="BK179"/>
  <c r="J177"/>
  <c r="BK172"/>
  <c r="BK167"/>
  <c r="J165"/>
  <c r="J159"/>
  <c r="BK157"/>
  <c r="BK128"/>
  <c r="BK125"/>
  <c i="4" r="BK399"/>
  <c r="J399"/>
  <c r="BK397"/>
  <c r="J397"/>
  <c r="BK395"/>
  <c r="J395"/>
  <c r="BK385"/>
  <c r="J378"/>
  <c r="J358"/>
  <c r="J350"/>
  <c r="J348"/>
  <c r="J337"/>
  <c r="J329"/>
  <c r="J325"/>
  <c r="J324"/>
  <c r="BK323"/>
  <c r="BK311"/>
  <c r="J303"/>
  <c r="BK302"/>
  <c r="BK294"/>
  <c r="BK279"/>
  <c r="BK270"/>
  <c r="BK266"/>
  <c r="BK260"/>
  <c r="BK253"/>
  <c r="BK244"/>
  <c r="BK239"/>
  <c r="BK231"/>
  <c r="J211"/>
  <c r="J206"/>
  <c r="BK204"/>
  <c r="BK196"/>
  <c r="BK192"/>
  <c r="BK168"/>
  <c r="BK159"/>
  <c r="J156"/>
  <c i="3" r="BK192"/>
  <c r="BK190"/>
  <c r="J187"/>
  <c r="BK167"/>
  <c r="BK166"/>
  <c r="J164"/>
  <c r="J157"/>
  <c r="BK155"/>
  <c r="J139"/>
  <c r="J132"/>
  <c r="BK124"/>
  <c i="2" r="BK124"/>
  <c r="BK123"/>
  <c i="5" r="J124"/>
  <c i="4" r="BK378"/>
  <c r="J366"/>
  <c r="BK358"/>
  <c r="BK347"/>
  <c r="BK344"/>
  <c r="J339"/>
  <c r="J332"/>
  <c r="BK329"/>
  <c r="J305"/>
  <c r="BK299"/>
  <c r="BK298"/>
  <c r="J283"/>
  <c r="J271"/>
  <c r="BK269"/>
  <c r="BK268"/>
  <c r="J266"/>
  <c r="J262"/>
  <c r="J260"/>
  <c r="J258"/>
  <c r="J257"/>
  <c r="J255"/>
  <c r="BK254"/>
  <c r="BK240"/>
  <c r="J239"/>
  <c r="J237"/>
  <c r="J233"/>
  <c r="J228"/>
  <c r="BK224"/>
  <c r="J213"/>
  <c r="J212"/>
  <c r="J209"/>
  <c r="BK208"/>
  <c r="BK187"/>
  <c r="J185"/>
  <c r="J182"/>
  <c r="J179"/>
  <c r="BK175"/>
  <c r="J165"/>
  <c r="J159"/>
  <c r="BK144"/>
  <c r="BK140"/>
  <c r="J138"/>
  <c i="3" r="J197"/>
  <c r="J195"/>
  <c r="J189"/>
  <c r="BK175"/>
  <c r="J171"/>
  <c r="J169"/>
  <c r="J160"/>
  <c r="J153"/>
  <c r="BK150"/>
  <c i="2" r="BK128"/>
  <c r="J128"/>
  <c r="J125"/>
  <c i="6" r="BK219"/>
  <c r="BK215"/>
  <c r="J206"/>
  <c r="BK204"/>
  <c r="J203"/>
  <c r="BK201"/>
  <c r="BK199"/>
  <c r="J195"/>
  <c r="BK193"/>
  <c r="J193"/>
  <c r="BK191"/>
  <c r="J191"/>
  <c r="BK190"/>
  <c r="J190"/>
  <c r="J178"/>
  <c r="BK175"/>
  <c r="BK164"/>
  <c r="J160"/>
  <c r="BK159"/>
  <c r="J158"/>
  <c r="BK156"/>
  <c r="BK154"/>
  <c r="J152"/>
  <c r="BK148"/>
  <c r="J146"/>
  <c r="J140"/>
  <c r="J130"/>
  <c r="J129"/>
  <c r="BK127"/>
  <c r="J125"/>
  <c i="5" r="BK235"/>
  <c r="J235"/>
  <c r="BK230"/>
  <c r="BK222"/>
  <c r="BK217"/>
  <c r="BK216"/>
  <c r="BK213"/>
  <c r="J211"/>
  <c r="BK204"/>
  <c r="BK199"/>
  <c r="BK191"/>
  <c r="J186"/>
  <c r="J183"/>
  <c r="BK177"/>
  <c r="J172"/>
  <c r="J167"/>
  <c r="BK151"/>
  <c r="J149"/>
  <c r="BK141"/>
  <c r="BK135"/>
  <c r="BK133"/>
  <c r="BK130"/>
  <c i="4" r="BK393"/>
  <c r="BK390"/>
  <c r="J381"/>
  <c r="BK369"/>
  <c r="J359"/>
  <c r="J351"/>
  <c r="J346"/>
  <c r="J344"/>
  <c r="J340"/>
  <c r="BK332"/>
  <c r="BK331"/>
  <c r="BK325"/>
  <c r="J323"/>
  <c r="J307"/>
  <c r="BK301"/>
  <c r="J295"/>
  <c r="J279"/>
  <c r="BK276"/>
  <c r="J270"/>
  <c r="BK258"/>
  <c r="J253"/>
  <c r="J250"/>
  <c r="J217"/>
  <c r="BK209"/>
  <c r="BK206"/>
  <c r="J204"/>
  <c r="J202"/>
  <c r="J199"/>
  <c r="J198"/>
  <c r="J196"/>
  <c r="BK194"/>
  <c r="J192"/>
  <c r="J189"/>
  <c r="J187"/>
  <c r="BK183"/>
  <c r="BK182"/>
  <c r="BK179"/>
  <c r="J177"/>
  <c r="BK166"/>
  <c r="J139"/>
  <c r="BK136"/>
  <c i="3" r="J183"/>
  <c r="J179"/>
  <c r="J175"/>
  <c r="BK169"/>
  <c r="BK157"/>
  <c r="J156"/>
  <c r="J155"/>
  <c r="J150"/>
  <c r="BK135"/>
  <c r="J133"/>
  <c r="BK132"/>
  <c r="J129"/>
  <c r="BK126"/>
  <c i="2" r="BK131"/>
  <c r="BK125"/>
  <c i="6" r="BK238"/>
  <c r="J238"/>
  <c r="BK236"/>
  <c r="J236"/>
  <c r="BK235"/>
  <c r="J235"/>
  <c r="BK233"/>
  <c r="J233"/>
  <c r="BK227"/>
  <c r="BK226"/>
  <c r="J224"/>
  <c r="J219"/>
  <c r="J215"/>
  <c r="J209"/>
  <c r="J207"/>
  <c r="J177"/>
  <c r="J175"/>
  <c r="BK173"/>
  <c r="J171"/>
  <c r="J166"/>
  <c r="J164"/>
  <c r="BK162"/>
  <c r="J161"/>
  <c r="J159"/>
  <c r="BK158"/>
  <c r="J156"/>
  <c r="J154"/>
  <c r="BK150"/>
  <c r="BK144"/>
  <c r="BK142"/>
  <c r="BK140"/>
  <c r="BK135"/>
  <c r="BK133"/>
  <c r="BK131"/>
  <c r="BK125"/>
  <c i="5" r="J231"/>
  <c r="BK227"/>
  <c r="J222"/>
  <c r="BK214"/>
  <c r="J213"/>
  <c r="BK210"/>
  <c r="BK208"/>
  <c r="J202"/>
  <c r="BK186"/>
  <c r="J179"/>
  <c r="BK159"/>
  <c r="J157"/>
  <c r="BK149"/>
  <c r="J143"/>
  <c r="J133"/>
  <c r="J130"/>
  <c r="J128"/>
  <c r="BK126"/>
  <c i="4" r="BK376"/>
  <c r="BK370"/>
  <c r="BK366"/>
  <c r="J363"/>
  <c r="BK357"/>
  <c r="J352"/>
  <c r="BK340"/>
  <c r="J335"/>
  <c r="J334"/>
  <c r="BK313"/>
  <c r="BK309"/>
  <c r="BK303"/>
  <c r="BK300"/>
  <c r="BK293"/>
  <c r="BK281"/>
  <c r="J278"/>
  <c r="BK271"/>
  <c r="BK256"/>
  <c r="J254"/>
  <c r="J252"/>
  <c r="BK245"/>
  <c r="BK235"/>
  <c r="J231"/>
  <c r="BK226"/>
  <c r="BK215"/>
  <c r="BK199"/>
  <c r="BK180"/>
  <c r="BK171"/>
  <c r="J164"/>
  <c r="BK162"/>
  <c r="J140"/>
  <c i="3" r="BK189"/>
  <c r="BK153"/>
  <c r="J152"/>
  <c r="J136"/>
  <c r="J130"/>
  <c r="J124"/>
  <c i="2" r="BK130"/>
  <c r="J123"/>
  <c i="1" r="AS94"/>
  <c i="4" r="J360"/>
  <c r="BK359"/>
  <c r="BK352"/>
  <c r="BK351"/>
  <c r="BK339"/>
  <c r="J331"/>
  <c r="J318"/>
  <c r="BK307"/>
  <c r="BK305"/>
  <c r="J304"/>
  <c r="J296"/>
  <c r="BK295"/>
  <c r="J288"/>
  <c r="J281"/>
  <c r="J276"/>
  <c r="J274"/>
  <c r="J268"/>
  <c r="J264"/>
  <c r="BK262"/>
  <c r="J248"/>
  <c r="J245"/>
  <c r="J244"/>
  <c r="J241"/>
  <c r="J235"/>
  <c r="BK233"/>
  <c r="J219"/>
  <c r="BK218"/>
  <c r="BK213"/>
  <c r="BK211"/>
  <c r="J208"/>
  <c r="BK198"/>
  <c r="J194"/>
  <c r="BK189"/>
  <c r="J180"/>
  <c r="BK177"/>
  <c r="J175"/>
  <c r="J162"/>
  <c r="BK150"/>
  <c r="J144"/>
  <c r="BK139"/>
  <c i="3" r="J192"/>
  <c r="J190"/>
  <c r="J167"/>
  <c r="BK164"/>
  <c r="BK156"/>
  <c r="BK149"/>
  <c r="BK136"/>
  <c r="BK129"/>
  <c i="2" r="J127"/>
  <c i="6" r="BK240"/>
  <c r="J240"/>
  <c r="BK217"/>
  <c r="J211"/>
  <c r="BK207"/>
  <c r="BK206"/>
  <c r="J204"/>
  <c r="BK203"/>
  <c r="J201"/>
  <c r="J199"/>
  <c r="BK195"/>
  <c r="BK189"/>
  <c r="BK187"/>
  <c r="J185"/>
  <c r="BK181"/>
  <c r="BK178"/>
  <c r="J173"/>
  <c r="BK171"/>
  <c r="J169"/>
  <c r="BK166"/>
  <c r="J162"/>
  <c r="BK161"/>
  <c r="BK160"/>
  <c r="J148"/>
  <c r="J144"/>
  <c r="BK138"/>
  <c r="BK130"/>
  <c r="BK129"/>
  <c r="J126"/>
  <c i="5" r="BK231"/>
  <c r="J230"/>
  <c r="J229"/>
  <c r="J227"/>
  <c r="J217"/>
  <c r="J214"/>
  <c r="J210"/>
  <c r="BK202"/>
  <c r="J199"/>
  <c r="BK196"/>
  <c r="J191"/>
  <c r="BK183"/>
  <c r="BK165"/>
  <c r="J151"/>
  <c r="BK143"/>
  <c r="J141"/>
  <c r="J135"/>
  <c r="J126"/>
  <c r="J125"/>
  <c r="BK124"/>
  <c i="4" r="J393"/>
  <c r="J385"/>
  <c r="J376"/>
  <c r="J369"/>
  <c r="BK363"/>
  <c r="J354"/>
  <c r="BK350"/>
  <c r="BK348"/>
  <c r="BK337"/>
  <c r="BK324"/>
  <c r="J311"/>
  <c r="J309"/>
  <c r="BK304"/>
  <c r="J300"/>
  <c r="J299"/>
  <c r="BK288"/>
  <c r="BK278"/>
  <c r="J269"/>
  <c r="BK264"/>
  <c r="J256"/>
  <c r="BK255"/>
  <c r="BK243"/>
  <c r="BK241"/>
  <c r="J240"/>
  <c r="BK237"/>
  <c r="BK228"/>
  <c r="J224"/>
  <c r="BK219"/>
  <c r="J218"/>
  <c r="J215"/>
  <c r="BK212"/>
  <c i="3" r="BK195"/>
  <c r="J188"/>
  <c r="BK183"/>
  <c r="J166"/>
  <c r="BK144"/>
  <c r="BK139"/>
  <c i="2" r="J130"/>
  <c r="J124"/>
  <c i="4" r="J390"/>
  <c r="J357"/>
  <c r="J347"/>
  <c r="BK346"/>
  <c r="BK334"/>
  <c r="BK318"/>
  <c r="J313"/>
  <c r="BK308"/>
  <c r="J302"/>
  <c r="J298"/>
  <c r="J297"/>
  <c r="J294"/>
  <c r="BK248"/>
  <c r="J243"/>
  <c r="BK185"/>
  <c r="J183"/>
  <c r="J174"/>
  <c r="J168"/>
  <c r="BK165"/>
  <c r="BK156"/>
  <c r="BK138"/>
  <c i="3" r="J144"/>
  <c r="BK133"/>
  <c r="BK130"/>
  <c i="2" r="BK127"/>
  <c i="4" r="BK381"/>
  <c r="J370"/>
  <c r="BK360"/>
  <c r="BK354"/>
  <c r="BK335"/>
  <c r="J308"/>
  <c r="J301"/>
  <c r="BK297"/>
  <c r="BK296"/>
  <c r="J293"/>
  <c r="BK283"/>
  <c r="BK274"/>
  <c r="BK257"/>
  <c r="BK252"/>
  <c r="BK250"/>
  <c r="J226"/>
  <c r="BK217"/>
  <c r="BK202"/>
  <c r="BK174"/>
  <c r="J171"/>
  <c r="J166"/>
  <c r="BK164"/>
  <c r="J150"/>
  <c r="J136"/>
  <c i="3" r="BK197"/>
  <c r="BK188"/>
  <c r="BK187"/>
  <c r="BK179"/>
  <c r="BK171"/>
  <c r="BK160"/>
  <c r="BK152"/>
  <c r="J149"/>
  <c r="J135"/>
  <c r="J126"/>
  <c i="2" r="J131"/>
  <c l="1" r="BK126"/>
  <c r="J126"/>
  <c r="J99"/>
  <c i="3" r="P123"/>
  <c r="BK159"/>
  <c r="J159"/>
  <c r="J100"/>
  <c r="BK194"/>
  <c r="J194"/>
  <c r="J101"/>
  <c i="4" r="BK135"/>
  <c r="T191"/>
  <c r="T210"/>
  <c r="R247"/>
  <c r="R273"/>
  <c r="T310"/>
  <c r="P380"/>
  <c i="6" r="BK180"/>
  <c r="J180"/>
  <c r="J101"/>
  <c i="2" r="P122"/>
  <c r="R129"/>
  <c i="3" r="BK123"/>
  <c r="T159"/>
  <c i="4" r="P135"/>
  <c r="R191"/>
  <c r="BK230"/>
  <c r="J230"/>
  <c r="J103"/>
  <c r="BK261"/>
  <c r="J261"/>
  <c r="J105"/>
  <c r="R287"/>
  <c r="P306"/>
  <c r="T356"/>
  <c i="6" r="P124"/>
  <c r="P139"/>
  <c r="BK168"/>
  <c r="J168"/>
  <c r="J100"/>
  <c r="BK205"/>
  <c r="J205"/>
  <c r="J102"/>
  <c i="2" r="R122"/>
  <c r="P129"/>
  <c i="4" r="T135"/>
  <c r="P191"/>
  <c r="P210"/>
  <c r="P247"/>
  <c r="P273"/>
  <c r="P310"/>
  <c r="BK380"/>
  <c r="J380"/>
  <c r="J113"/>
  <c i="5" r="T123"/>
  <c r="T134"/>
  <c r="P185"/>
  <c r="BK212"/>
  <c r="J212"/>
  <c r="J101"/>
  <c i="6" r="BK139"/>
  <c r="J139"/>
  <c r="J99"/>
  <c r="R205"/>
  <c i="2" r="BK122"/>
  <c r="J122"/>
  <c r="J98"/>
  <c r="T126"/>
  <c i="3" r="T123"/>
  <c i="4" r="T143"/>
  <c r="T201"/>
  <c r="T230"/>
  <c r="BK273"/>
  <c r="J273"/>
  <c r="J106"/>
  <c r="P287"/>
  <c r="R306"/>
  <c r="BK362"/>
  <c r="J362"/>
  <c r="J112"/>
  <c r="P362"/>
  <c r="P361"/>
  <c i="6" r="P205"/>
  <c i="2" r="BK129"/>
  <c r="J129"/>
  <c r="J100"/>
  <c i="3" r="R123"/>
  <c r="P159"/>
  <c r="R194"/>
  <c i="4" r="R135"/>
  <c r="BK191"/>
  <c r="J191"/>
  <c r="J100"/>
  <c r="P201"/>
  <c r="BK247"/>
  <c r="J247"/>
  <c r="J104"/>
  <c r="T261"/>
  <c r="T287"/>
  <c r="T306"/>
  <c r="R356"/>
  <c r="T380"/>
  <c i="5" r="P123"/>
  <c r="R134"/>
  <c r="R185"/>
  <c r="R212"/>
  <c i="6" r="R139"/>
  <c r="P180"/>
  <c i="2" r="R126"/>
  <c i="3" r="R159"/>
  <c r="P194"/>
  <c i="4" r="BK143"/>
  <c r="J143"/>
  <c r="J99"/>
  <c r="BK201"/>
  <c r="J201"/>
  <c r="J101"/>
  <c r="R201"/>
  <c r="R230"/>
  <c r="R261"/>
  <c r="BK310"/>
  <c r="J310"/>
  <c r="J109"/>
  <c r="BK356"/>
  <c r="J356"/>
  <c r="J110"/>
  <c r="R362"/>
  <c i="5" r="R123"/>
  <c r="R122"/>
  <c r="R121"/>
  <c r="P134"/>
  <c r="T185"/>
  <c r="P212"/>
  <c i="6" r="R180"/>
  <c i="2" r="T122"/>
  <c r="T129"/>
  <c i="3" r="BK138"/>
  <c r="J138"/>
  <c r="J99"/>
  <c r="R138"/>
  <c i="4" r="R143"/>
  <c r="R210"/>
  <c r="T247"/>
  <c r="T273"/>
  <c r="R310"/>
  <c r="T362"/>
  <c r="T361"/>
  <c i="6" r="T180"/>
  <c i="2" r="P126"/>
  <c i="3" r="P138"/>
  <c r="T138"/>
  <c r="T194"/>
  <c i="4" r="P143"/>
  <c r="BK210"/>
  <c r="J210"/>
  <c r="J102"/>
  <c r="P230"/>
  <c r="P261"/>
  <c r="BK287"/>
  <c r="J287"/>
  <c r="J107"/>
  <c r="BK306"/>
  <c r="J306"/>
  <c r="J108"/>
  <c r="P356"/>
  <c r="R380"/>
  <c i="5" r="BK123"/>
  <c r="J123"/>
  <c r="J98"/>
  <c r="BK134"/>
  <c r="J134"/>
  <c r="J99"/>
  <c r="BK185"/>
  <c r="J185"/>
  <c r="J100"/>
  <c r="T212"/>
  <c i="6" r="BK124"/>
  <c r="J124"/>
  <c r="J98"/>
  <c r="R124"/>
  <c r="R123"/>
  <c r="R122"/>
  <c r="T124"/>
  <c r="T123"/>
  <c r="T122"/>
  <c r="T139"/>
  <c r="P168"/>
  <c r="R168"/>
  <c r="T168"/>
  <c r="T205"/>
  <c i="2" r="E110"/>
  <c r="BF125"/>
  <c i="3" r="BF126"/>
  <c r="BF129"/>
  <c r="BF130"/>
  <c r="BF157"/>
  <c r="BF169"/>
  <c i="4" r="BF175"/>
  <c r="BF182"/>
  <c r="BF189"/>
  <c r="BF196"/>
  <c r="BF204"/>
  <c r="BF206"/>
  <c r="BF208"/>
  <c r="BF209"/>
  <c r="BF211"/>
  <c r="BF213"/>
  <c r="BF231"/>
  <c r="BF264"/>
  <c r="BF266"/>
  <c r="BF270"/>
  <c r="BF298"/>
  <c r="BF299"/>
  <c r="BF313"/>
  <c r="BF324"/>
  <c r="BF357"/>
  <c r="BF366"/>
  <c r="BF376"/>
  <c i="5" r="F118"/>
  <c i="2" r="J89"/>
  <c i="3" r="J89"/>
  <c r="BF135"/>
  <c r="BF164"/>
  <c r="BF167"/>
  <c r="BF179"/>
  <c r="BF187"/>
  <c i="4" r="E85"/>
  <c r="F130"/>
  <c r="BF139"/>
  <c r="BF140"/>
  <c r="BF144"/>
  <c r="BF164"/>
  <c r="BF180"/>
  <c r="BF233"/>
  <c r="BF235"/>
  <c r="BF240"/>
  <c r="BF250"/>
  <c r="BF256"/>
  <c r="BF258"/>
  <c r="BF262"/>
  <c r="BF268"/>
  <c r="BF269"/>
  <c r="BF271"/>
  <c r="BF274"/>
  <c r="BF276"/>
  <c r="BF281"/>
  <c r="BF302"/>
  <c r="BF303"/>
  <c r="BF305"/>
  <c r="BF323"/>
  <c r="BF325"/>
  <c r="BF335"/>
  <c r="BF337"/>
  <c r="BF348"/>
  <c r="BF350"/>
  <c r="BF351"/>
  <c i="6" r="BF240"/>
  <c i="3" r="F118"/>
  <c r="BF124"/>
  <c r="BF133"/>
  <c r="BF153"/>
  <c r="BF156"/>
  <c r="BF189"/>
  <c r="BF190"/>
  <c r="BF197"/>
  <c i="4" r="BF218"/>
  <c r="BF226"/>
  <c r="BF260"/>
  <c r="BF294"/>
  <c r="BF318"/>
  <c r="BF329"/>
  <c r="BF332"/>
  <c r="BF346"/>
  <c r="BF358"/>
  <c r="BF359"/>
  <c i="5" r="BF135"/>
  <c r="BF141"/>
  <c r="BF149"/>
  <c r="BF151"/>
  <c r="BF159"/>
  <c r="BF172"/>
  <c r="BF177"/>
  <c r="BF183"/>
  <c r="BF186"/>
  <c r="BF213"/>
  <c r="BF217"/>
  <c r="BF222"/>
  <c i="6" r="E112"/>
  <c r="BF125"/>
  <c r="BF140"/>
  <c r="BF142"/>
  <c r="BF146"/>
  <c r="BF161"/>
  <c r="BF166"/>
  <c r="BF177"/>
  <c r="BF195"/>
  <c r="BF199"/>
  <c r="BF203"/>
  <c r="BF204"/>
  <c i="2" r="BF123"/>
  <c r="BF127"/>
  <c i="3" r="BF150"/>
  <c r="BF175"/>
  <c r="BF183"/>
  <c i="4" r="BF136"/>
  <c r="BF138"/>
  <c r="BF156"/>
  <c r="BF166"/>
  <c r="BF168"/>
  <c r="BF183"/>
  <c r="BF192"/>
  <c r="BF215"/>
  <c r="BF228"/>
  <c r="BF253"/>
  <c r="BF300"/>
  <c r="BF301"/>
  <c r="BF311"/>
  <c r="BF347"/>
  <c i="5" r="J89"/>
  <c r="BF130"/>
  <c i="3" r="BF160"/>
  <c r="BF171"/>
  <c r="BF192"/>
  <c i="4" r="J127"/>
  <c r="BF150"/>
  <c r="BF179"/>
  <c r="BF185"/>
  <c r="BF194"/>
  <c r="BF202"/>
  <c r="BF219"/>
  <c r="BF243"/>
  <c r="BF255"/>
  <c r="BF296"/>
  <c r="BF297"/>
  <c r="BF304"/>
  <c r="BF331"/>
  <c r="BF381"/>
  <c r="BF385"/>
  <c i="5" r="BF124"/>
  <c r="BF133"/>
  <c r="BF157"/>
  <c r="BF196"/>
  <c r="BF216"/>
  <c r="BF230"/>
  <c i="6" r="J116"/>
  <c r="F119"/>
  <c r="BF126"/>
  <c r="BF152"/>
  <c r="BF158"/>
  <c r="BF160"/>
  <c r="BF162"/>
  <c r="BF164"/>
  <c r="BF169"/>
  <c r="BF173"/>
  <c r="BF175"/>
  <c r="BF209"/>
  <c r="BF211"/>
  <c r="BF215"/>
  <c r="BF217"/>
  <c r="BF219"/>
  <c r="BF226"/>
  <c r="BF227"/>
  <c r="BF233"/>
  <c r="BF235"/>
  <c r="BF236"/>
  <c r="BF238"/>
  <c i="3" r="BF136"/>
  <c r="BF166"/>
  <c i="4" r="BF159"/>
  <c r="BF171"/>
  <c r="BF174"/>
  <c r="BF212"/>
  <c r="BF237"/>
  <c r="BF239"/>
  <c r="BF241"/>
  <c r="BF244"/>
  <c r="BF254"/>
  <c r="BF283"/>
  <c r="BF288"/>
  <c r="BF293"/>
  <c r="BF334"/>
  <c r="BF360"/>
  <c r="BF378"/>
  <c i="5" r="E111"/>
  <c r="BF125"/>
  <c r="BF128"/>
  <c r="BF165"/>
  <c r="BF167"/>
  <c r="BF179"/>
  <c r="BF202"/>
  <c r="BF208"/>
  <c r="BF210"/>
  <c r="BF229"/>
  <c r="BF231"/>
  <c r="BF235"/>
  <c i="6" r="BF127"/>
  <c r="BF129"/>
  <c r="BF144"/>
  <c r="BF150"/>
  <c r="BF154"/>
  <c r="BF156"/>
  <c r="BF159"/>
  <c r="BF171"/>
  <c r="BF178"/>
  <c r="BF181"/>
  <c r="BF185"/>
  <c r="BF190"/>
  <c r="BF191"/>
  <c r="BF193"/>
  <c r="BF201"/>
  <c r="BF206"/>
  <c r="BF207"/>
  <c i="2" r="BF128"/>
  <c r="BF131"/>
  <c i="3" r="BF132"/>
  <c r="BF139"/>
  <c r="BF144"/>
  <c r="BF155"/>
  <c i="4" r="BF217"/>
  <c r="BF245"/>
  <c r="BF248"/>
  <c r="BF252"/>
  <c r="BF278"/>
  <c r="BF279"/>
  <c r="BF295"/>
  <c r="BF308"/>
  <c r="BF309"/>
  <c r="BF339"/>
  <c r="BF352"/>
  <c i="2" r="BF124"/>
  <c r="BF130"/>
  <c i="3" r="E85"/>
  <c r="BF149"/>
  <c r="BF152"/>
  <c r="BF188"/>
  <c r="BF195"/>
  <c i="4" r="BF162"/>
  <c r="BF165"/>
  <c r="BF177"/>
  <c r="BF187"/>
  <c r="BF198"/>
  <c r="BF199"/>
  <c r="BF224"/>
  <c r="BF257"/>
  <c r="BF307"/>
  <c r="BF340"/>
  <c r="BF344"/>
  <c r="BF354"/>
  <c r="BF363"/>
  <c r="BF369"/>
  <c r="BF370"/>
  <c r="BF390"/>
  <c r="BF393"/>
  <c r="BF395"/>
  <c r="BF397"/>
  <c r="BF399"/>
  <c i="5" r="BF126"/>
  <c r="BF143"/>
  <c r="BF191"/>
  <c r="BF199"/>
  <c r="BF204"/>
  <c r="BF211"/>
  <c r="BF214"/>
  <c r="BF227"/>
  <c i="6" r="BF130"/>
  <c r="BF131"/>
  <c r="BF133"/>
  <c r="BF135"/>
  <c r="BF138"/>
  <c r="BF148"/>
  <c r="BF187"/>
  <c r="BF189"/>
  <c r="BF224"/>
  <c i="2" r="F37"/>
  <c i="1" r="BD95"/>
  <c i="6" r="F35"/>
  <c i="1" r="BB99"/>
  <c i="5" r="F35"/>
  <c i="1" r="BB98"/>
  <c i="3" r="F37"/>
  <c i="1" r="BD96"/>
  <c i="5" r="J33"/>
  <c i="1" r="AV98"/>
  <c i="5" r="F33"/>
  <c i="1" r="AZ98"/>
  <c i="3" r="J33"/>
  <c i="1" r="AV96"/>
  <c i="2" r="F36"/>
  <c i="1" r="BC95"/>
  <c i="3" r="F35"/>
  <c i="1" r="BB96"/>
  <c i="6" r="J33"/>
  <c i="1" r="AV99"/>
  <c i="4" r="F36"/>
  <c i="1" r="BC97"/>
  <c i="3" r="F33"/>
  <c i="1" r="AZ96"/>
  <c i="6" r="F36"/>
  <c i="1" r="BC99"/>
  <c i="6" r="F33"/>
  <c i="1" r="AZ99"/>
  <c i="4" r="F35"/>
  <c i="1" r="BB97"/>
  <c i="2" r="F33"/>
  <c i="1" r="AZ95"/>
  <c i="5" r="F37"/>
  <c i="1" r="BD98"/>
  <c i="4" r="F37"/>
  <c i="1" r="BD97"/>
  <c i="4" r="J33"/>
  <c i="1" r="AV97"/>
  <c i="4" r="F33"/>
  <c i="1" r="AZ97"/>
  <c i="2" r="J33"/>
  <c i="1" r="AV95"/>
  <c i="3" r="F36"/>
  <c i="1" r="BC96"/>
  <c i="2" r="F35"/>
  <c i="1" r="BB95"/>
  <c i="5" r="F36"/>
  <c i="1" r="BC98"/>
  <c i="6" r="F37"/>
  <c i="1" r="BD99"/>
  <c i="4" l="1" r="R134"/>
  <c i="5" r="T122"/>
  <c r="T121"/>
  <c i="4" r="T134"/>
  <c r="T133"/>
  <c i="2" r="R121"/>
  <c r="R120"/>
  <c r="P121"/>
  <c r="P120"/>
  <c i="1" r="AU95"/>
  <c i="3" r="BK122"/>
  <c r="BK121"/>
  <c r="J121"/>
  <c r="P122"/>
  <c r="P121"/>
  <c i="1" r="AU96"/>
  <c i="4" r="R361"/>
  <c i="5" r="P122"/>
  <c r="P121"/>
  <c i="1" r="AU98"/>
  <c i="3" r="R122"/>
  <c r="R121"/>
  <c i="2" r="T121"/>
  <c r="T120"/>
  <c i="3" r="T122"/>
  <c r="T121"/>
  <c i="6" r="P123"/>
  <c r="P122"/>
  <c i="1" r="AU99"/>
  <c i="4" r="BK134"/>
  <c r="BK133"/>
  <c r="J133"/>
  <c r="J96"/>
  <c r="P134"/>
  <c r="P133"/>
  <c i="1" r="AU97"/>
  <c i="4" r="J135"/>
  <c r="J98"/>
  <c r="BK361"/>
  <c r="J361"/>
  <c r="J111"/>
  <c i="6" r="BK123"/>
  <c r="J123"/>
  <c r="J97"/>
  <c i="5" r="BK122"/>
  <c r="J122"/>
  <c r="J97"/>
  <c i="2" r="BK121"/>
  <c r="J121"/>
  <c r="J97"/>
  <c i="3" r="J123"/>
  <c r="J98"/>
  <c i="6" r="F34"/>
  <c i="1" r="BA99"/>
  <c r="BC94"/>
  <c r="AY94"/>
  <c i="3" r="F34"/>
  <c i="1" r="BA96"/>
  <c i="4" r="J34"/>
  <c i="1" r="AW97"/>
  <c r="AT97"/>
  <c i="3" r="J30"/>
  <c i="1" r="AG96"/>
  <c r="AZ94"/>
  <c r="AV94"/>
  <c r="AK29"/>
  <c i="5" r="J34"/>
  <c i="1" r="AW98"/>
  <c r="AT98"/>
  <c r="BB94"/>
  <c r="W31"/>
  <c i="4" r="F34"/>
  <c i="1" r="BA97"/>
  <c i="2" r="F34"/>
  <c i="1" r="BA95"/>
  <c i="3" r="J34"/>
  <c i="1" r="AW96"/>
  <c r="AT96"/>
  <c r="BD94"/>
  <c r="W33"/>
  <c i="6" r="J34"/>
  <c i="1" r="AW99"/>
  <c r="AT99"/>
  <c i="2" r="J34"/>
  <c i="1" r="AW95"/>
  <c r="AT95"/>
  <c i="5" r="F34"/>
  <c i="1" r="BA98"/>
  <c i="4" l="1" r="R133"/>
  <c i="3" r="J39"/>
  <c i="2" r="BK120"/>
  <c r="J120"/>
  <c r="J96"/>
  <c i="4" r="J134"/>
  <c r="J97"/>
  <c i="6" r="BK122"/>
  <c r="J122"/>
  <c i="5" r="BK121"/>
  <c r="J121"/>
  <c r="J96"/>
  <c i="3" r="J96"/>
  <c r="J122"/>
  <c r="J97"/>
  <c i="1" r="AN96"/>
  <c r="AU94"/>
  <c r="W32"/>
  <c r="W29"/>
  <c r="BA94"/>
  <c r="W30"/>
  <c i="4" r="J30"/>
  <c i="1" r="AG97"/>
  <c r="AN97"/>
  <c r="AX94"/>
  <c i="6" r="J30"/>
  <c i="1" r="AG99"/>
  <c r="AN99"/>
  <c i="6" l="1" r="J96"/>
  <c r="J39"/>
  <c i="4" r="J39"/>
  <c i="2" r="J30"/>
  <c i="1" r="AG95"/>
  <c r="AN95"/>
  <c i="5" r="J30"/>
  <c i="1" r="AG98"/>
  <c r="AN98"/>
  <c r="AW94"/>
  <c r="AK30"/>
  <c i="2" l="1" r="J39"/>
  <c i="5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<sst xmlns="http://schemas.openxmlformats.org/spreadsheetml/2006/main">
  <si>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</si>
  <si>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</si>
  <si>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</si>
  <si>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</si>
  <si>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{bbce3fa2-f534-459c-a46d-d7ce9c04db52}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</si>
  <si>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</si>
  <si>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</si>
  <si>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</si>
  <si>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</si>
  <si>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</si>
  <si>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</si>
  <si>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</si>
  <si>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</si>
  <si>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DSPRS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</si>
  <si>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</si>
  <si>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</si>
  <si>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Odstránenie havarijného stavu mostu ev. č. 2426-1, Moštenica</t>
  </si>
  <si>
    <t>JKSO:</t>
  </si>
  <si>
    <t>KS:</t>
  </si>
  <si>
    <t>Miesto:</t>
  </si>
  <si>
    <t>okres Banská Bystrica</t>
  </si>
  <si>
    <t>Dátum:</t>
  </si>
  <si>
    <t>11. 12. 2020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</si>
  <si>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</si>
  <si>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</si>
  <si>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</si>
  <si>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</si>
  <si>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</si>
  <si>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</si>
  <si>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</si>
  <si>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>Amberg Engineering Slovakia s.r.o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</si>
  <si>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</si>
  <si>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</si>
  <si>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</si>
  <si>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</si>
  <si>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</si>
  <si>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</si>
  <si>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</si>
  <si>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</si>
  <si>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</si>
  <si>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</si>
  <si>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</si>
  <si>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</si>
  <si>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</si>
  <si>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</si>
  <si>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</si>
  <si>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</si>
  <si>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</si>
  <si>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</si>
  <si>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</si>
  <si>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</si>
  <si>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</si>
  <si>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</si>
  <si>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</si>
  <si>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</si>
  <si>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</si>
  <si>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</si>
  <si>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</si>
  <si>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</si>
  <si>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</si>
  <si>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</si>
  <si>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</si>
  <si>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</si>
  <si>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</si>
  <si>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</si>
  <si>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</si>
  <si>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</si>
  <si>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</si>
  <si>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</si>
  <si>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</si>
  <si>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</si>
  <si>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</si>
  <si>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</si>
  <si>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</si>
  <si>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</si>
  <si>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</si>
  <si>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</si>
  <si>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</si>
  <si>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</si>
  <si>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000-00</t>
  </si>
  <si>
    <t>Všeobecné položky</t>
  </si>
  <si>
    <t>STA</t>
  </si>
  <si>
    <t>1</t>
  </si>
  <si>
    <t>{0c32c85c-16b2-442a-9789-9cb545555c1f}</t>
  </si>
  <si>
    <t>101-00</t>
  </si>
  <si>
    <t>Úprava komunikácie III/2426</t>
  </si>
  <si>
    <t>{0da0586c-ca22-4fb0-bafe-2e6979ece05a}</t>
  </si>
  <si>
    <t>201-00</t>
  </si>
  <si>
    <t>Most ev. č. 2426-01 ponad Moštenický potok</t>
  </si>
  <si>
    <t>{e47d8277-3905-492d-ac0c-b9889337addc}</t>
  </si>
  <si>
    <t>201-01</t>
  </si>
  <si>
    <t>Demolácia mosta ev. č. 2426-01</t>
  </si>
  <si>
    <t>{73045a9a-f12a-49ab-8086-5be0f7ae628c}</t>
  </si>
  <si>
    <t>801-00</t>
  </si>
  <si>
    <t>Obchádzková komunikácia na ceste III/2426</t>
  </si>
  <si>
    <t>{2de1e1c5-9980-4fe1-92e8-7930a7b7d417}</t>
  </si>
  <si>
    <t>KRYCÍ LIST ROZPOČTU</t>
  </si>
  <si>
    <t>Objekt:</t>
  </si>
  <si>
    <t>000-00 - Všeobecné položky</t>
  </si>
  <si>
    <t>REKAPITULÁCIA ROZPOČTU</t>
  </si>
  <si>
    <t>Kód dielu - Popis</t>
  </si>
  <si>
    <t>Cena celkom [EUR]</t>
  </si>
  <si>
    <t>Náklady z rozpočtu</t>
  </si>
  <si>
    <t>-1</t>
  </si>
  <si>
    <t>VPS - Všeobecné položky stavby</t>
  </si>
  <si>
    <t xml:space="preserve">    VPS.01 - Geodetické práce</t>
  </si>
  <si>
    <t xml:space="preserve">    VPS.02 - Projektové práce</t>
  </si>
  <si>
    <t xml:space="preserve">    VPS.03 -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</si>
  <si>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</si>
  <si>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</si>
  <si>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</si>
  <si>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</si>
  <si>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</si>
  <si>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</si>
  <si>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</si>
  <si>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</si>
  <si>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</si>
  <si>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</si>
  <si>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</si>
  <si>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</si>
  <si>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VPS</t>
  </si>
  <si>
    <t>Všeobecné položky stavby</t>
  </si>
  <si>
    <t>4</t>
  </si>
  <si>
    <t>ROZPOCET</t>
  </si>
  <si>
    <t>VPS.01</t>
  </si>
  <si>
    <t>Geodetické práce</t>
  </si>
  <si>
    <t>K</t>
  </si>
  <si>
    <t>000300013</t>
  </si>
  <si>
    <t>Geodetické práce - vykonávané pred výstavbou, určenie priebehu existujúcich vedení a vytýčenie stavby</t>
  </si>
  <si>
    <t>kpl</t>
  </si>
  <si>
    <t>262144</t>
  </si>
  <si>
    <t>2</t>
  </si>
  <si>
    <t>1773003363</t>
  </si>
  <si>
    <t>000300021</t>
  </si>
  <si>
    <t xml:space="preserve">Geodetické práce - vykonávané v priebehu výstavby, merania po realizácii búracích prác </t>
  </si>
  <si>
    <t>335028612</t>
  </si>
  <si>
    <t>3</t>
  </si>
  <si>
    <t>000300031</t>
  </si>
  <si>
    <t>Geodetické práce - vykonávané po výstavbe, zameranie skutočného vyhotovenia stavby</t>
  </si>
  <si>
    <t>-423997430</t>
  </si>
  <si>
    <t>VPS.02</t>
  </si>
  <si>
    <t>Projektové práce</t>
  </si>
  <si>
    <t>000400121</t>
  </si>
  <si>
    <t>Projektové práce - náklady na vypracovanie dokumentácie na vykonanie prác</t>
  </si>
  <si>
    <t>308865876</t>
  </si>
  <si>
    <t>5</t>
  </si>
  <si>
    <t>000400122</t>
  </si>
  <si>
    <t>Projektové práce - náklady na dokumentáciu skutočného realizovania stavby</t>
  </si>
  <si>
    <t>414839600</t>
  </si>
  <si>
    <t>VPS.03</t>
  </si>
  <si>
    <t>Zariadenie staveniska</t>
  </si>
  <si>
    <t>6</t>
  </si>
  <si>
    <t>000600121</t>
  </si>
  <si>
    <t>Zariadenie staveniska - komplet, zriadenie, prevádzka, odstránenie</t>
  </si>
  <si>
    <t>-1469906110</t>
  </si>
  <si>
    <t>7</t>
  </si>
  <si>
    <t>000600180</t>
  </si>
  <si>
    <t>Dočasné dopravné značenie - komplet, osadenie, prevádzka, demontáž</t>
  </si>
  <si>
    <t>-1926263026</t>
  </si>
  <si>
    <t>101-00 - Úprava komunikácie III/2426</t>
  </si>
  <si>
    <t>HSV - Práce a dodávky HSV</t>
  </si>
  <si>
    <t xml:space="preserve">    1.12 - Zemné práce - prípravné</t>
  </si>
  <si>
    <t xml:space="preserve">    1.15 - Zemné práce - úprava komunikácie</t>
  </si>
  <si>
    <t xml:space="preserve">    5.10 - Komunikácie - úprava vozovky</t>
  </si>
  <si>
    <t xml:space="preserve">    5.12 - Komunikácie - bezpečnostné zariadenia</t>
  </si>
  <si>
    <t>HSV</t>
  </si>
  <si>
    <t>Práce a dodávky HSV</t>
  </si>
  <si>
    <t>1.12</t>
  </si>
  <si>
    <t>Zemné práce - prípravné</t>
  </si>
  <si>
    <t>111201101.S</t>
  </si>
  <si>
    <t>Odstránenie krovín a stromov s koreňom s priemerom kmeňa do 100 mm, do 1000 m2</t>
  </si>
  <si>
    <t>m2</t>
  </si>
  <si>
    <t>-1650425245</t>
  </si>
  <si>
    <t>VV</t>
  </si>
  <si>
    <t xml:space="preserve">260,00 " existujúce náletové porasty na svahoch </t>
  </si>
  <si>
    <t>122101102.S</t>
  </si>
  <si>
    <t>Odkopávka a prekopávka nezapažená v hornine 1 a 2, nad 100 do 1000 m3</t>
  </si>
  <si>
    <t>m3</t>
  </si>
  <si>
    <t>-2034076723</t>
  </si>
  <si>
    <t>Úprava svahov existujúcej komunikácie pred realizáciou násypu</t>
  </si>
  <si>
    <t xml:space="preserve">130,340 " nevhodná zemina,  odvoz na skládku</t>
  </si>
  <si>
    <t>162301500.S</t>
  </si>
  <si>
    <t>Vodorovné premiestnenie vyklčovaných krovín do priemeru kmeňa 100 mm na vzdialenosť 3000 m</t>
  </si>
  <si>
    <t>1636063585</t>
  </si>
  <si>
    <t>162301509.S</t>
  </si>
  <si>
    <t>Príplatok za každých ďalších 1000 m premiest., vyklčovaných krovín po spevnenej ceste</t>
  </si>
  <si>
    <t>-2104858184</t>
  </si>
  <si>
    <t>260*9 'Přepočítané koeficientom množstva</t>
  </si>
  <si>
    <t>162501122.S</t>
  </si>
  <si>
    <t>Vodorovné premiestnenie výkopku po spevnenej ceste z horniny tr.1-4, nad 100 do 1000 m3 na vzdialenosť do 3000 m</t>
  </si>
  <si>
    <t>640309247</t>
  </si>
  <si>
    <t>162501123.S</t>
  </si>
  <si>
    <t>Vodorovné premiestnenie výkopku po spevnenej ceste z horniny tr.1-4, nad 100 do 1000 m3, príplatok k cene za každých ďalšich a začatých 1000 m</t>
  </si>
  <si>
    <t>-2070493208</t>
  </si>
  <si>
    <t>130,34*9 'Přepočítané koeficientom množstva</t>
  </si>
  <si>
    <t>171201202.S</t>
  </si>
  <si>
    <t>Uloženie sypaniny na skládky nad 100 do 1000 m3</t>
  </si>
  <si>
    <t>-1607636199</t>
  </si>
  <si>
    <t>8</t>
  </si>
  <si>
    <t>171209002.S</t>
  </si>
  <si>
    <t>Poplatok za skladovanie - zemina a kamenivo (17 05) ostatné</t>
  </si>
  <si>
    <t>t</t>
  </si>
  <si>
    <t>-1679872226</t>
  </si>
  <si>
    <t>130,34*1,8 'Přepočítané koeficientom množstva</t>
  </si>
  <si>
    <t>1.15</t>
  </si>
  <si>
    <t>Zemné práce - úprava komunikácie</t>
  </si>
  <si>
    <t>9</t>
  </si>
  <si>
    <t>167101102.S</t>
  </si>
  <si>
    <t>Nakladanie neuľahnutého výkopku z hornín tr.1-4 nad 100 do 1000 m3</t>
  </si>
  <si>
    <t>284207115</t>
  </si>
  <si>
    <t xml:space="preserve">Dovoz zeminy a ornice z medziskládky </t>
  </si>
  <si>
    <t>183,70 " vhodná zemina z výkopov SO 201-01</t>
  </si>
  <si>
    <t>56,00 " ornica odobratá v SO 801-00</t>
  </si>
  <si>
    <t>Súčet</t>
  </si>
  <si>
    <t>10</t>
  </si>
  <si>
    <t>162301122.S</t>
  </si>
  <si>
    <t xml:space="preserve">Vodorovné premiestnenie výkopku po spevnenej ceste z  horniny tr.1-4, nad 100 do 1000 m3 na vzdialenosť do 1000 m</t>
  </si>
  <si>
    <t>1098073771</t>
  </si>
  <si>
    <t>11</t>
  </si>
  <si>
    <t>171101111.S</t>
  </si>
  <si>
    <t xml:space="preserve">Uloženie sypaniny do násypu  nesúdržnej horniny v aktívnej zóne</t>
  </si>
  <si>
    <t>-1793341237</t>
  </si>
  <si>
    <t>12</t>
  </si>
  <si>
    <t>M</t>
  </si>
  <si>
    <t>103640000208</t>
  </si>
  <si>
    <t>Zemina (hornina) vhodná do aktívnej zóny</t>
  </si>
  <si>
    <t>1437006740</t>
  </si>
  <si>
    <t>40,3*1,8 'Přepočítané koeficientom množstva</t>
  </si>
  <si>
    <t>13</t>
  </si>
  <si>
    <t>171101112.S</t>
  </si>
  <si>
    <t xml:space="preserve">Uloženie sypaniny do násypu  nesúdržnej horniny mimo aktivívnej zóny</t>
  </si>
  <si>
    <t>1020549</t>
  </si>
  <si>
    <t>14</t>
  </si>
  <si>
    <t>181301103.S</t>
  </si>
  <si>
    <t>Rozprestretie ornice v rovine , plocha do 500 m2, hr.do 200 mm</t>
  </si>
  <si>
    <t>-993884713</t>
  </si>
  <si>
    <t>280 " vrátane kužeľov pri moste, ornica odobratá v SO 801-00</t>
  </si>
  <si>
    <t>15</t>
  </si>
  <si>
    <t>182201101.S</t>
  </si>
  <si>
    <t>Svahovanie trvalých svahov v násype</t>
  </si>
  <si>
    <t>-553628798</t>
  </si>
  <si>
    <t>16</t>
  </si>
  <si>
    <t>183405211.S</t>
  </si>
  <si>
    <t>Výsev trávniku hydroosevom na ornicu</t>
  </si>
  <si>
    <t>-592169509</t>
  </si>
  <si>
    <t>17</t>
  </si>
  <si>
    <t>005720001300.S</t>
  </si>
  <si>
    <t>Osivá tráv - trávové semeno</t>
  </si>
  <si>
    <t>kg</t>
  </si>
  <si>
    <t>-237140084</t>
  </si>
  <si>
    <t>280*0,0309 'Přepočítané koeficientom množstva</t>
  </si>
  <si>
    <t>5.10</t>
  </si>
  <si>
    <t>Komunikácie - úprava vozovky</t>
  </si>
  <si>
    <t>18</t>
  </si>
  <si>
    <t>564851114.S</t>
  </si>
  <si>
    <t>Podklad zo štrkodrviny s rozprestretím a zhutnením, po zhutnení hr. 180 mm</t>
  </si>
  <si>
    <t>631255421</t>
  </si>
  <si>
    <t xml:space="preserve">2*8,80*((8,00+6,00)/2) " prechodové oblasti </t>
  </si>
  <si>
    <t xml:space="preserve">2*8,80*(2*1,50) "  vývodné vrstvy </t>
  </si>
  <si>
    <t>19</t>
  </si>
  <si>
    <t>567122114.S</t>
  </si>
  <si>
    <t>Podklad z kameniva stmeleného cementom s rozprestretím a zhutnením, CBGM C 8/10 (C 6/8), po zhutnení hr. 150 mm</t>
  </si>
  <si>
    <t>-977700855</t>
  </si>
  <si>
    <t xml:space="preserve">2*8,80*((7,70+5,40)/2+2*0,50) " prechodové oblasti  - nová vozovka hr. 450 mm</t>
  </si>
  <si>
    <t>569831111.S</t>
  </si>
  <si>
    <t>Spevnenie krajníc alebo komun. pre peších s rozpr. a zhutnením, štrkodrvinou hr. 100 mm</t>
  </si>
  <si>
    <t>1206678599</t>
  </si>
  <si>
    <t>21</t>
  </si>
  <si>
    <t>569903311.S</t>
  </si>
  <si>
    <t>Zhotovenie zemných krajníc z hornín akejkoľvek triedy so zhutnením</t>
  </si>
  <si>
    <t>142302730</t>
  </si>
  <si>
    <t>62,30*0,20 " dosypanie krajnice</t>
  </si>
  <si>
    <t>22</t>
  </si>
  <si>
    <t>103640000204</t>
  </si>
  <si>
    <t>Zemina (hornina) vhodná na zhotovenie zemných krajníc</t>
  </si>
  <si>
    <t>-347784134</t>
  </si>
  <si>
    <t>12,46*1,8 'Přepočítané koeficientom množstva</t>
  </si>
  <si>
    <t>23</t>
  </si>
  <si>
    <t>573111112.S</t>
  </si>
  <si>
    <t>Postrek asfaltový infiltračný s posypom kamenivom z asfaltu cestného v množstve 1,00 kg/m2</t>
  </si>
  <si>
    <t>-1394024417</t>
  </si>
  <si>
    <t xml:space="preserve">2*8,80*((7,70+5,40)/2) " prechodové oblasti  - nová vozovka hr. 450 mm</t>
  </si>
  <si>
    <t xml:space="preserve">2*4,20*((5,40+4,00)/2) " prechodové oblasti  - spodná vrstva obnovy krytu  hr. 120 mm s preplátovaním</t>
  </si>
  <si>
    <t>24</t>
  </si>
  <si>
    <t>573211108.S</t>
  </si>
  <si>
    <t>Postrek asfaltový spojovací bez posypu kamenivom z asfaltu cestného v množstve 0,50 kg/m2</t>
  </si>
  <si>
    <t>402486231</t>
  </si>
  <si>
    <t xml:space="preserve">2*5,20*((5,40+4,00)/2) " prechodové oblasti  - horná vrstva obnovy krytu hr. 120 mm s preplátovaním</t>
  </si>
  <si>
    <t>25</t>
  </si>
  <si>
    <t>577144251.S</t>
  </si>
  <si>
    <t>Asfaltový betón vrstva obrusná AC 11 O v pruhu š. do 3 m z modifik. asfaltu tr. I, po zhutnení hr. 50 mm</t>
  </si>
  <si>
    <t>1781416027</t>
  </si>
  <si>
    <t xml:space="preserve">2*8,80*((7,70+5,40)/2) " prechodové oblasti  - vrstva novej vozovky hr. 450 mm</t>
  </si>
  <si>
    <t>26</t>
  </si>
  <si>
    <t>577164411.S</t>
  </si>
  <si>
    <t>Asfaltový betón vrstva ložná AC 22 L v pruhu š. do 3 m z nemodifik. asfaltu tr. I, po zhutnení hr. 70 mm</t>
  </si>
  <si>
    <t>-284561431</t>
  </si>
  <si>
    <t>27</t>
  </si>
  <si>
    <t>914001111.S</t>
  </si>
  <si>
    <t>Osadenie a montáž cestnej zvislej dopravnej značky na stĺpik, stĺp, konzolu alebo objekt</t>
  </si>
  <si>
    <t>ks</t>
  </si>
  <si>
    <t>-1889318107</t>
  </si>
  <si>
    <t>28</t>
  </si>
  <si>
    <t>404410000326</t>
  </si>
  <si>
    <t>Dopravná značka, špecifikácia podľa projektu</t>
  </si>
  <si>
    <t>1137029797</t>
  </si>
  <si>
    <t>29</t>
  </si>
  <si>
    <t>915712312.S</t>
  </si>
  <si>
    <t>Vodorovné dopravné značenie striekaným plastom deliacich čiar súvislých šírky 125 mm biela retroreflexná</t>
  </si>
  <si>
    <t>m</t>
  </si>
  <si>
    <t>-1432189184</t>
  </si>
  <si>
    <t>30</t>
  </si>
  <si>
    <t>915712412.S</t>
  </si>
  <si>
    <t>Vodorovné dopravné značenie striekaným plastom vodiacich čiar súvislých šírky 250 mm biela retroreflexná</t>
  </si>
  <si>
    <t>-1175571040</t>
  </si>
  <si>
    <t>21,5*2 'Přepočítané koeficientom množstva</t>
  </si>
  <si>
    <t>31</t>
  </si>
  <si>
    <t>915791111.S</t>
  </si>
  <si>
    <t>Predznačenie pre značenie striekané farbou z náterových hmôt deliace čiary, vodiace prúžky</t>
  </si>
  <si>
    <t>1912743710</t>
  </si>
  <si>
    <t>21,5*3 'Přepočítané koeficientom množstva</t>
  </si>
  <si>
    <t>5.12</t>
  </si>
  <si>
    <t>Komunikácie - bezpečnostné zariadenia</t>
  </si>
  <si>
    <t>32</t>
  </si>
  <si>
    <t>911332331.S</t>
  </si>
  <si>
    <t>Osadenie a montáž cestného zvodidla oceľového jednostranného úrovne zachytenia H2 so zabaranením stĺpikov pri vz. 1,9 m</t>
  </si>
  <si>
    <t>1532635656</t>
  </si>
  <si>
    <t>4*(2,00+3,80) " štyri úseky, výškové nábehy dĺ. 3,8 m</t>
  </si>
  <si>
    <t>33</t>
  </si>
  <si>
    <t>553550000605</t>
  </si>
  <si>
    <t>Zvodidlo cestné jednostranné oceľové, vzdialenosť stĺpikov 1,9 m, úroveň zachytenia H2, komplet</t>
  </si>
  <si>
    <t>-1271588199</t>
  </si>
  <si>
    <t>201-00 - Most ev. č. 2426-01 ponad Moštenický potok</t>
  </si>
  <si>
    <t xml:space="preserve">    1.10 - Prípravné práce</t>
  </si>
  <si>
    <t xml:space="preserve">    1.30 - Zemné a súvisiace práce - prechodové oblasti </t>
  </si>
  <si>
    <t xml:space="preserve">    2.10 - Zakladanie - štetovnice, vankúše</t>
  </si>
  <si>
    <t xml:space="preserve">    2.20 - Zakladanie - základové bloky</t>
  </si>
  <si>
    <t xml:space="preserve">    3.10 - Zvislé konštrukcie - rímsy</t>
  </si>
  <si>
    <t xml:space="preserve">    3.20 - Zvislé konštrukcie - opory, krídla</t>
  </si>
  <si>
    <t xml:space="preserve">    4.10 - Vodorovné konštrukcie - nosná konštrukcia</t>
  </si>
  <si>
    <t xml:space="preserve">    4.20 - Vodorovné konštrukcie - prechodové dosky</t>
  </si>
  <si>
    <t xml:space="preserve">    5.10 - Komunikácie - vozovka na moste</t>
  </si>
  <si>
    <t xml:space="preserve">    9.30 - Odvodnenie mosta</t>
  </si>
  <si>
    <t xml:space="preserve">    9.40 - Bezpečnostné a dilatačné zariadenia</t>
  </si>
  <si>
    <t xml:space="preserve">    9.45 - Úpravy koryta a terénu</t>
  </si>
  <si>
    <t xml:space="preserve">    9.60 - Ostatné konštrukcie a práce</t>
  </si>
  <si>
    <t>PSV - Práce a dodávky PSV</t>
  </si>
  <si>
    <t xml:space="preserve">    711.1 - Izolácia mostovky</t>
  </si>
  <si>
    <t xml:space="preserve">    711.2 - Izolácia spodnej stavby a prechodových dosiek</t>
  </si>
  <si>
    <t>1.10</t>
  </si>
  <si>
    <t>Prípravné práce</t>
  </si>
  <si>
    <t>115001104.S</t>
  </si>
  <si>
    <t>Odvedenie vody potrubím pri priemere potrubia DN nad 250 do 300</t>
  </si>
  <si>
    <t>1823323007</t>
  </si>
  <si>
    <t>4*15 " zo zberných studní</t>
  </si>
  <si>
    <t>115101201.S</t>
  </si>
  <si>
    <t>Čerpanie vody na dopravnú výšku do 10 m s priemerným prítokom litrov za minútu nad 100 do 500 l</t>
  </si>
  <si>
    <t>hod</t>
  </si>
  <si>
    <t>459612862</t>
  </si>
  <si>
    <t>115101301.S</t>
  </si>
  <si>
    <t>Pohotovosť záložnej čerpacej súpravy pre výšku do 10 m, s prítokom litrov za minútu nad 100 do 500 l</t>
  </si>
  <si>
    <t>deň</t>
  </si>
  <si>
    <t>-888654838</t>
  </si>
  <si>
    <t>812479011</t>
  </si>
  <si>
    <t>Demontáž potrubia z betónových rúr od DN 800 do DN 1200 mm -1,640 t</t>
  </si>
  <si>
    <t>-134015125</t>
  </si>
  <si>
    <t>Odstránenie dočasného usmernenia toku zriadeného v rámci SO 201-01</t>
  </si>
  <si>
    <t xml:space="preserve">2*20 " lôžko pod potrubím  v objeme 33 m3 sa použije na úpravu koryta </t>
  </si>
  <si>
    <t>1.30</t>
  </si>
  <si>
    <t xml:space="preserve">Zemné a súvisiace práce - prechodové oblasti </t>
  </si>
  <si>
    <t>131201101.1</t>
  </si>
  <si>
    <t>Výkop čiastočne zapaženej jamy v hornine 3, do 100 m3</t>
  </si>
  <si>
    <t>1538634497</t>
  </si>
  <si>
    <t>Prehĺbenie pre štrkové vankúše</t>
  </si>
  <si>
    <t>Pre danú triedu sa uvažuje 50% celkového objemu</t>
  </si>
  <si>
    <t>(2*3,6 *1,70*(9,20+2*0,75)) " celkový objem</t>
  </si>
  <si>
    <t>-(2*3,6 *1,70*(9,20+2*0,75))*0,50 " odpočet - objem realizovaný v triede 4</t>
  </si>
  <si>
    <t>131301101.1</t>
  </si>
  <si>
    <t>Výkop čiastočne zapaženej jamy v hornine 4, do 100 m3</t>
  </si>
  <si>
    <t>975950055</t>
  </si>
  <si>
    <t>-(2*3,6 *1,70*(9,20+2*0,75))*0,50 " odpočet realizovaný v triede 3</t>
  </si>
  <si>
    <t>132201101.S</t>
  </si>
  <si>
    <t>Výkop ryhy do šírky 600 mm v horn.3 do 100 m3</t>
  </si>
  <si>
    <t>-917063672</t>
  </si>
  <si>
    <t>Odvodňovací rigol/žľab v základovej škáre</t>
  </si>
  <si>
    <t>(2*4,5+10,0)*2*0,3*0,3 " výkopok sa použije na spätný zásyp</t>
  </si>
  <si>
    <t>133201201.S</t>
  </si>
  <si>
    <t>Výkop šachty nezapaženej, hornina 3 do 100 m3</t>
  </si>
  <si>
    <t>1508649298</t>
  </si>
  <si>
    <t>Zberné studne v základovej škáre</t>
  </si>
  <si>
    <t>4*0,8*0,8*1,0 " výkopok sa použije na spätný zásyp</t>
  </si>
  <si>
    <t>1529006983</t>
  </si>
  <si>
    <t>130,968 " nevhodná zemina z výkopov</t>
  </si>
  <si>
    <t>1843310592</t>
  </si>
  <si>
    <t>2102504166</t>
  </si>
  <si>
    <t>-849493600</t>
  </si>
  <si>
    <t>130,968*1,8 'Přepočítané koeficientom množstva</t>
  </si>
  <si>
    <t>-1621780451</t>
  </si>
  <si>
    <t xml:space="preserve">Dovoz zeminy do zásypu z medziskládky </t>
  </si>
  <si>
    <t>140,65 " vhodná zemina z výkopov SO 201-01</t>
  </si>
  <si>
    <t>-2066647911</t>
  </si>
  <si>
    <t>174101002.S</t>
  </si>
  <si>
    <t>Zásyp sypaninou so zhutnením jám, šachiet, rýh, zárezov alebo okolo objektov nad 100 do 1000 m3</t>
  </si>
  <si>
    <t>43158680</t>
  </si>
  <si>
    <t>274311114.S</t>
  </si>
  <si>
    <t>Základové pásy, prahy, vence mostných konštrukcií z betónu prostého tr. C 12/15</t>
  </si>
  <si>
    <t>-1302837863</t>
  </si>
  <si>
    <t>2*7,70*1,40*0,30 " pod drenážne potrubie</t>
  </si>
  <si>
    <t>274354111.S</t>
  </si>
  <si>
    <t>Debnenie základových pásov mostných konštrukcií - zhotovenie</t>
  </si>
  <si>
    <t>798737910</t>
  </si>
  <si>
    <t>2*7,70*1,40</t>
  </si>
  <si>
    <t>274354211.S</t>
  </si>
  <si>
    <t>Debnenie základových pásov mostných konštrukcií - odstránenie</t>
  </si>
  <si>
    <t>2000682603</t>
  </si>
  <si>
    <t>212792212.1</t>
  </si>
  <si>
    <t>Odvodnenie mostnej opory - drenážne plastové potrubie DN 160 vrátane tvarových kusov</t>
  </si>
  <si>
    <t>1331983631</t>
  </si>
  <si>
    <t>2*7,70 " za oporami</t>
  </si>
  <si>
    <t>212971113.S</t>
  </si>
  <si>
    <t>Opláštenie drenážnych rúr filtračnou textíliou DN 160</t>
  </si>
  <si>
    <t>-1295955749</t>
  </si>
  <si>
    <t>212341111.S</t>
  </si>
  <si>
    <t>Obetónovanie drenážnych rúr medzerovitým betónom</t>
  </si>
  <si>
    <t>489628504</t>
  </si>
  <si>
    <t>2*7,70*0,20*0,30</t>
  </si>
  <si>
    <t>458501112.S</t>
  </si>
  <si>
    <t>Výplňové kliny za oporou z kameniva drveného hutneného po vrstvách</t>
  </si>
  <si>
    <t>-742833022</t>
  </si>
  <si>
    <t>2*7,70*4,30 " prechodový klin</t>
  </si>
  <si>
    <t>458591111.S</t>
  </si>
  <si>
    <t>Zhotovenie výplne tesniacej vrstvy za oporou z ílu</t>
  </si>
  <si>
    <t>-1964090310</t>
  </si>
  <si>
    <t xml:space="preserve">2*7,70*4,40*0,15 </t>
  </si>
  <si>
    <t>581250000100</t>
  </si>
  <si>
    <t>Zemina špeciálna a upravená surová ílová</t>
  </si>
  <si>
    <t>1476867133</t>
  </si>
  <si>
    <t>10,164*2,244 'Přepočítané koeficientom množstva</t>
  </si>
  <si>
    <t>2.10</t>
  </si>
  <si>
    <t>Zakladanie - štetovnice, vankúše</t>
  </si>
  <si>
    <t>231943111.S</t>
  </si>
  <si>
    <t>Steny baranené z oceľových štetovníc z terénu nastraženie pri dĺžke štetovníc do 10 m</t>
  </si>
  <si>
    <t>1573035141</t>
  </si>
  <si>
    <t>2*18,00*8,00</t>
  </si>
  <si>
    <t>231943211.S</t>
  </si>
  <si>
    <t>Steny baranené z oceľových štetovníc z terénu zabaranenie na dĺžku do 10 m</t>
  </si>
  <si>
    <t>1267791855</t>
  </si>
  <si>
    <t>2*18,00*8,00 " dĺžka zabaranenia 6,50 m</t>
  </si>
  <si>
    <t>134600000105</t>
  </si>
  <si>
    <t>Profil oceľový - štetovnice typ LARSEN 703, materiál S320GP</t>
  </si>
  <si>
    <t>1402284624</t>
  </si>
  <si>
    <t>288*0,0964 'Přepočítané koeficientom množstva</t>
  </si>
  <si>
    <t>271571111.S</t>
  </si>
  <si>
    <t>Vankúše zhutnené pod základy zo štrkopiesku fr. 0-63 mm</t>
  </si>
  <si>
    <t>-1461487211</t>
  </si>
  <si>
    <t>289971439.1</t>
  </si>
  <si>
    <t>Geomreža pre stabilizáciu podkladu, výstužná šesťuholníková, parametre podľa projektu</t>
  </si>
  <si>
    <t>1121882717</t>
  </si>
  <si>
    <t>2*7*3,6*(9,2+2*0,75) " pod stojkami-7 vrstiev</t>
  </si>
  <si>
    <t>2.20</t>
  </si>
  <si>
    <t>Zakladanie - základové bloky</t>
  </si>
  <si>
    <t>451315124.S</t>
  </si>
  <si>
    <t xml:space="preserve">Podkladová alebo výplňová vrstva z betónu tr. C 12/15  hr. do 150 mm</t>
  </si>
  <si>
    <t>-1284971951</t>
  </si>
  <si>
    <t>2*((8,80+2*0,20)*(2,50+2*0,20)+2*1,00*(1,43+2*0,20))</t>
  </si>
  <si>
    <t>275321117.S</t>
  </si>
  <si>
    <t>Základové pätky a bloky mostných konštrukcií z betónu železového tr. C 25/30</t>
  </si>
  <si>
    <t>1618535147</t>
  </si>
  <si>
    <t>2*((2,50+0,15)*5,95*0,70+2*3,50*1,43*0,7)</t>
  </si>
  <si>
    <t>275354111.S</t>
  </si>
  <si>
    <t xml:space="preserve">Debnenie základových pätiek mostných konštrukcií  - zhotovenie</t>
  </si>
  <si>
    <t>-1999893800</t>
  </si>
  <si>
    <t>2*(2*8,80+2*3,50+2*1,00)*0,70</t>
  </si>
  <si>
    <t>275354211.S</t>
  </si>
  <si>
    <t xml:space="preserve">Debnenie základových pätiek mostných konštrukcií  - odstránenie</t>
  </si>
  <si>
    <t>962071563</t>
  </si>
  <si>
    <t>34</t>
  </si>
  <si>
    <t>275362111.S</t>
  </si>
  <si>
    <t xml:space="preserve">Výstuž základových pätiek a blokov z betonárskej ocele B500 (10505)  mostných konštrukcií</t>
  </si>
  <si>
    <t>718164838</t>
  </si>
  <si>
    <t>3.10</t>
  </si>
  <si>
    <t>Zvislé konštrukcie - rímsy</t>
  </si>
  <si>
    <t>35</t>
  </si>
  <si>
    <t>317171121.S</t>
  </si>
  <si>
    <t>Kotvenie monolitického betónu rímsy do mostovky kotvou do vývrtu</t>
  </si>
  <si>
    <t>1385190302</t>
  </si>
  <si>
    <t>36</t>
  </si>
  <si>
    <t>309850099001</t>
  </si>
  <si>
    <t>Kotevný prvok podľa projektu - komplet (svorník, matica podložka, plech, vrátane povrchovej úpravy)</t>
  </si>
  <si>
    <t>-606632634</t>
  </si>
  <si>
    <t>37</t>
  </si>
  <si>
    <t>317321119.S</t>
  </si>
  <si>
    <t>Mostové rímsy z betónu železového triedy C 35/45</t>
  </si>
  <si>
    <t>376830556</t>
  </si>
  <si>
    <t>2*(0,25*0,60+0,25*0,55)*19,50 " rímsy na moste</t>
  </si>
  <si>
    <t>38</t>
  </si>
  <si>
    <t>317353121.S</t>
  </si>
  <si>
    <t>Debnenie mostných ríms všetkých tvarov - zhotovenie</t>
  </si>
  <si>
    <t>-68760676</t>
  </si>
  <si>
    <t>2*(0,25+0,60+0,25)*19,50+2*4*(0,25*0,60+0,25*0,55)</t>
  </si>
  <si>
    <t>39</t>
  </si>
  <si>
    <t>317353221.S</t>
  </si>
  <si>
    <t xml:space="preserve">Debnenie mostových ríms všetkých tvarov - odstránenie  </t>
  </si>
  <si>
    <t>-323635622</t>
  </si>
  <si>
    <t>40</t>
  </si>
  <si>
    <t>317361216.S</t>
  </si>
  <si>
    <t>Výstuž mostných ríms z betonárskej ocele B500 (10505)</t>
  </si>
  <si>
    <t>602234689</t>
  </si>
  <si>
    <t>41</t>
  </si>
  <si>
    <t>317661153.1</t>
  </si>
  <si>
    <t>Výplň škár monolitickej rímsy na cest.mostoch pružným tmelom, š.škáry cez 15 do 40mm</t>
  </si>
  <si>
    <t>-1396318827</t>
  </si>
  <si>
    <t>2*2*(0,80+0,60+0,25) " dilatačné škáry</t>
  </si>
  <si>
    <t>2*2*(0,80+0,25) " pri prechodovom bloku</t>
  </si>
  <si>
    <t>2*1*(0,80+0,60+0,25) " pracovné škáry</t>
  </si>
  <si>
    <t>42</t>
  </si>
  <si>
    <t>931992121.S</t>
  </si>
  <si>
    <t>Výplň dilatačných škár z extrudovaného polystyrénu hr. 20 mm</t>
  </si>
  <si>
    <t>2019592003</t>
  </si>
  <si>
    <t xml:space="preserve">2*2*(0,25*0,60+0,25*0,55) " dilatačné škáry </t>
  </si>
  <si>
    <t>43</t>
  </si>
  <si>
    <t>931992122.S</t>
  </si>
  <si>
    <t>Výplň dilatačných škár z extrudovaného polystyrénu hr. 30 mm</t>
  </si>
  <si>
    <t>-1419770980</t>
  </si>
  <si>
    <t>2*2*(0,25*0,80) " na styku rímsa - prechodový blok</t>
  </si>
  <si>
    <t>44</t>
  </si>
  <si>
    <t>632663101.1</t>
  </si>
  <si>
    <t xml:space="preserve">Náter betónovej podlahy pre chodníky a rímsy mostov - ochranný </t>
  </si>
  <si>
    <t>323374388</t>
  </si>
  <si>
    <t>2*19,50*(0,80+0,15)</t>
  </si>
  <si>
    <t>3.20</t>
  </si>
  <si>
    <t>Zvislé konštrukcie - opory, krídla</t>
  </si>
  <si>
    <t>45</t>
  </si>
  <si>
    <t>334323128.S</t>
  </si>
  <si>
    <t>Mostné opory a úložné prahy z betónu železového tr. C 30/37</t>
  </si>
  <si>
    <t>606615875</t>
  </si>
  <si>
    <t>2*8,80*0,75*(1,89+2,12)/2 " stojky rámu</t>
  </si>
  <si>
    <t>46</t>
  </si>
  <si>
    <t>334323138.S</t>
  </si>
  <si>
    <t>Mostné krídla a záverné stienky z betónu železového tr. C 30/37</t>
  </si>
  <si>
    <t>-573599967</t>
  </si>
  <si>
    <t>4*0,55*(4*0,8+1,88*2,45+0,5*2,13*2,13)</t>
  </si>
  <si>
    <t>47</t>
  </si>
  <si>
    <t>334351112.S</t>
  </si>
  <si>
    <t>Debnenie mostných konštrukcií-opôr výšky do 20 m, zhotovenie</t>
  </si>
  <si>
    <t>-620441686</t>
  </si>
  <si>
    <t>2*(8,80+7,70+2*0,75)*(1,88+2,12)/2 " stojky rámu</t>
  </si>
  <si>
    <t>48</t>
  </si>
  <si>
    <t>334351113.S</t>
  </si>
  <si>
    <t>Debnenie mostných konštrukcií-krídiel, stien výšky do 20 m, zhotovenie</t>
  </si>
  <si>
    <t>-735996325</t>
  </si>
  <si>
    <t>2*4*9,80+4*4,00*0,55</t>
  </si>
  <si>
    <t>49</t>
  </si>
  <si>
    <t>334351212.S</t>
  </si>
  <si>
    <t>Debnenie mostných konštrukcií-opôr výšky do 20 m, odstránenie</t>
  </si>
  <si>
    <t>-430087724</t>
  </si>
  <si>
    <t>50</t>
  </si>
  <si>
    <t>334351213.S</t>
  </si>
  <si>
    <t>Debnenie mostných konštrukcií-krídiel, stien výšky do 20 m, odstránenie</t>
  </si>
  <si>
    <t>-1194424066</t>
  </si>
  <si>
    <t>51</t>
  </si>
  <si>
    <t>334359112.1</t>
  </si>
  <si>
    <t>Výrez debnenia pre prestup rúr betónovou konštrukciou od DN 150 do DN 300</t>
  </si>
  <si>
    <t>1457103520</t>
  </si>
  <si>
    <t>2*2 " prestup drenáže cez rámovú stojku</t>
  </si>
  <si>
    <t>52</t>
  </si>
  <si>
    <t>334362116.S</t>
  </si>
  <si>
    <t>Výstuž drieku opôr z betonárskej ocele B500 (10505) mostných konštrukcií</t>
  </si>
  <si>
    <t>940656454</t>
  </si>
  <si>
    <t>53</t>
  </si>
  <si>
    <t>334362126.S</t>
  </si>
  <si>
    <t>Výstuž krídel a záverných stienok z betonárskej ocele B500 (10505) mostných konštrukcií</t>
  </si>
  <si>
    <t>-818446296</t>
  </si>
  <si>
    <t>54</t>
  </si>
  <si>
    <t>334791114.S</t>
  </si>
  <si>
    <t>Prestup v betónových múroch z plastových rúr nad DN 160 do DN 200</t>
  </si>
  <si>
    <t>1424088109</t>
  </si>
  <si>
    <t>2*0,75 " drenáž cez rámovú spojku</t>
  </si>
  <si>
    <t>4.10</t>
  </si>
  <si>
    <t>Vodorovné konštrukcie - nosná konštrukcia</t>
  </si>
  <si>
    <t>55</t>
  </si>
  <si>
    <t>421321238.S</t>
  </si>
  <si>
    <t>Mostné nosné konštrukcie doskové z betónu železového tr. C 30/37</t>
  </si>
  <si>
    <t>-1261998460</t>
  </si>
  <si>
    <t>8,8*9,59+2*0,32*0,55*8,8+0,8*0,07*11,5</t>
  </si>
  <si>
    <t>56</t>
  </si>
  <si>
    <t>421351231.1</t>
  </si>
  <si>
    <t>Debnenie čela a bočnej steny doskovej konštrukcie mostov - zhotovenie</t>
  </si>
  <si>
    <t>-1660359013</t>
  </si>
  <si>
    <t>2*1,20*8,80+2*0,90*10,00</t>
  </si>
  <si>
    <t>57</t>
  </si>
  <si>
    <t>421351331.1</t>
  </si>
  <si>
    <t>Debnenie čela a bočnej steny doskovej konštrukcie mostov - odstránenie</t>
  </si>
  <si>
    <t>-203642051</t>
  </si>
  <si>
    <t>58</t>
  </si>
  <si>
    <t>421352011.S</t>
  </si>
  <si>
    <t>Debnenie nosníkové vrátane debniacej dosky pre vyhotovenie debnenia mostovky doskových mostov - mesačný prenájom</t>
  </si>
  <si>
    <t>847968543</t>
  </si>
  <si>
    <t>59</t>
  </si>
  <si>
    <t>421352021.S</t>
  </si>
  <si>
    <t>Debnenie nosníkové vrátane debniacej dosky pre vyhotovenie debnenia mostovky doskových mostov - montáž</t>
  </si>
  <si>
    <t>860290828</t>
  </si>
  <si>
    <t>60</t>
  </si>
  <si>
    <t>421352091.S</t>
  </si>
  <si>
    <t>Debnenie nosníkové vrátane debniacej dosky pre vyhotovenie debnenia mostovky doskových mostov - demontáž</t>
  </si>
  <si>
    <t>-842522857</t>
  </si>
  <si>
    <t>61</t>
  </si>
  <si>
    <t>421362126.S</t>
  </si>
  <si>
    <t>Výstuž doskového mosta z betonárskej ocele B500 (10505) mostných konštrukcií</t>
  </si>
  <si>
    <t>1398296241</t>
  </si>
  <si>
    <t>62</t>
  </si>
  <si>
    <t>948101111.S</t>
  </si>
  <si>
    <t>Podperné konštrukcie dočasné, výšky do 30 m, pri použití do 1 mesiaca skruže</t>
  </si>
  <si>
    <t>1836950052</t>
  </si>
  <si>
    <t>63</t>
  </si>
  <si>
    <t>948101113.S</t>
  </si>
  <si>
    <t>Príplatok k cene za každý ďalší aj začatý mesiac nad 1 mesiac použitia skruže</t>
  </si>
  <si>
    <t>-619136457</t>
  </si>
  <si>
    <t>260*3 'Přepočítané koeficientom množstva</t>
  </si>
  <si>
    <t>64</t>
  </si>
  <si>
    <t>948101121.S</t>
  </si>
  <si>
    <t>Podperné konštrukcie dočasné, odstránenie výšky do 30 m skruže</t>
  </si>
  <si>
    <t>-942762548</t>
  </si>
  <si>
    <t>4.20</t>
  </si>
  <si>
    <t>Vodorovné konštrukcie - prechodové dosky</t>
  </si>
  <si>
    <t>65</t>
  </si>
  <si>
    <t>-1083318849</t>
  </si>
  <si>
    <t>2*(3,5*7,70 +2*2,30) " lokálne prememnná hrúbka ekvivalentne zohľadnená = 2 x plocha 2,30 m2 s hrúbkou 150 mm pre jednu dosku</t>
  </si>
  <si>
    <t>66</t>
  </si>
  <si>
    <t>421321218.S</t>
  </si>
  <si>
    <t>Mostné nosné konštrukcie doskové prechodové z betónu železového tr. C 30/37</t>
  </si>
  <si>
    <t>-1188481387</t>
  </si>
  <si>
    <t xml:space="preserve">2*1,2*7,70 " premenná hrúbka, plocha rezu 1,2 m2 </t>
  </si>
  <si>
    <t>67</t>
  </si>
  <si>
    <t>421351212.S</t>
  </si>
  <si>
    <t>Debnenie boku prechodovej dosky konštrukcie mostov - zhotovenie</t>
  </si>
  <si>
    <t>1455515537</t>
  </si>
  <si>
    <t>2*0,60*7,70</t>
  </si>
  <si>
    <t>68</t>
  </si>
  <si>
    <t>421351312.S</t>
  </si>
  <si>
    <t>Debnenie boku prechodovej dosky konštrukcie mostov - odstránenie</t>
  </si>
  <si>
    <t>575944525</t>
  </si>
  <si>
    <t>69</t>
  </si>
  <si>
    <t>421362116.S</t>
  </si>
  <si>
    <t>Výstuž prechodovej dosky z betonárskej ocele B500 (10505) mostných konštrukcií</t>
  </si>
  <si>
    <t>-1558707545</t>
  </si>
  <si>
    <t>70</t>
  </si>
  <si>
    <t>428381310.1</t>
  </si>
  <si>
    <t xml:space="preserve">Klzné uloženie prechodovej mostnej dosky </t>
  </si>
  <si>
    <t>-562656402</t>
  </si>
  <si>
    <t>71</t>
  </si>
  <si>
    <t>-783031016</t>
  </si>
  <si>
    <t xml:space="preserve">2*(2*1,20+0,30*7,70) " dilatačné škáry </t>
  </si>
  <si>
    <t>Komunikácie - vozovka na moste</t>
  </si>
  <si>
    <t>72</t>
  </si>
  <si>
    <t>573231105.S</t>
  </si>
  <si>
    <t>Postrek asfaltový spojovací bez posypu kamenivom z cestnej emulzie v množstve 0,30 kg/m2</t>
  </si>
  <si>
    <t>-1682639464</t>
  </si>
  <si>
    <t>105,49*2 'Přepočítané koeficientom množstva</t>
  </si>
  <si>
    <t>73</t>
  </si>
  <si>
    <t>576131311.S</t>
  </si>
  <si>
    <t xml:space="preserve">Koberec asfaltový modifikovaný I.tr. mastixový SMA 11 O  strednozrnný, po zhutnení hr. 40 mm š. do 3 m</t>
  </si>
  <si>
    <t>-259657481</t>
  </si>
  <si>
    <t>(11,50+2*1,10)*7,70 " vozovka na nosnej konštrukcii s presahom na prechodové dosky</t>
  </si>
  <si>
    <t>74</t>
  </si>
  <si>
    <t>577144251.1</t>
  </si>
  <si>
    <t>Asfaltový betón vrstva obrusná AC 11 O v pruhu š. do 3 m z modifik. asfaltu tr. I, po zhutnení hr. 45 mm</t>
  </si>
  <si>
    <t>-2001900795</t>
  </si>
  <si>
    <t>75</t>
  </si>
  <si>
    <t>919726194.S</t>
  </si>
  <si>
    <t>Rezanie priečnych alebo pozdĺžnych dilatačných škár živič. plôch pre vytvor. komôrky pre zálievku, š. 20 mm, hĺ. 40 mm</t>
  </si>
  <si>
    <t>-271309847</t>
  </si>
  <si>
    <t>2*7,70 " nad mostným záverom</t>
  </si>
  <si>
    <t>76</t>
  </si>
  <si>
    <t>919726532.S</t>
  </si>
  <si>
    <t>Tesnenie dilatačných škár zálievkou za studena pre komôrku s tesniacim profilom š. 20 mm hl. 40 mm</t>
  </si>
  <si>
    <t>-1714411318</t>
  </si>
  <si>
    <t>2*19,50 " horná vrstva škáry na styku vozovky a rímsy</t>
  </si>
  <si>
    <t>77</t>
  </si>
  <si>
    <t>919726564.S</t>
  </si>
  <si>
    <t>Tesnenie dilatačných škár zálievkou za studena pre komôrku bez tesniaceho profilu š. 20 mm hl. 40 mm</t>
  </si>
  <si>
    <t>447389151</t>
  </si>
  <si>
    <t>2*7,70 " dilatačná škára nad mostným záverom</t>
  </si>
  <si>
    <t>2*19,50 " spodná vrstva škáry na styku vozovky a rímsy</t>
  </si>
  <si>
    <t>9.30</t>
  </si>
  <si>
    <t>Odvodnenie mosta</t>
  </si>
  <si>
    <t>78</t>
  </si>
  <si>
    <t>451478011.S</t>
  </si>
  <si>
    <t>Podkladová vrstva plastbetónová drenážna na moste</t>
  </si>
  <si>
    <t>-1069759027</t>
  </si>
  <si>
    <t>17,0*0,100*0,045 " drenážny kanálik</t>
  </si>
  <si>
    <t>2*0,50*0,70*0,050 "osadenie mostného vpustu</t>
  </si>
  <si>
    <t>0,40*0,40*0,050 " osadenie odvodňovača izolácie</t>
  </si>
  <si>
    <t>79</t>
  </si>
  <si>
    <t>936941221.S</t>
  </si>
  <si>
    <t>Osadenie nerezového odvodňovača mostovky do plastbetónu</t>
  </si>
  <si>
    <t>-1405703192</t>
  </si>
  <si>
    <t>80</t>
  </si>
  <si>
    <t>552410006205</t>
  </si>
  <si>
    <t xml:space="preserve">Antikoro trubička na odvodnenie izolácie, zvislá, DN 50, dĺ. 1500 mm </t>
  </si>
  <si>
    <t>1209568613</t>
  </si>
  <si>
    <t>81</t>
  </si>
  <si>
    <t>936941231.S</t>
  </si>
  <si>
    <t>Chránička odvodňovača izolácie D 63 mm</t>
  </si>
  <si>
    <t>-1701520642</t>
  </si>
  <si>
    <t>82</t>
  </si>
  <si>
    <t>936942122.S</t>
  </si>
  <si>
    <t>Osadenie mostného vpustu 300/500 mm</t>
  </si>
  <si>
    <t>-1144072625</t>
  </si>
  <si>
    <t>83</t>
  </si>
  <si>
    <t>552410004228</t>
  </si>
  <si>
    <t xml:space="preserve">Mostný vpust (odvodňovač), vrátane príslušenstva </t>
  </si>
  <si>
    <t>2064564244</t>
  </si>
  <si>
    <t>84</t>
  </si>
  <si>
    <t>936943926.S</t>
  </si>
  <si>
    <t>Montáž vešiakového závesu odvodnenia mosta dvojbodového do DN 150</t>
  </si>
  <si>
    <t>1958175030</t>
  </si>
  <si>
    <t>85</t>
  </si>
  <si>
    <t>552520087705</t>
  </si>
  <si>
    <t>Záves dvojbodový DN 150 odvodnenia pre vodorovný zvod</t>
  </si>
  <si>
    <t>1055646975</t>
  </si>
  <si>
    <t>86</t>
  </si>
  <si>
    <t>936943933.S</t>
  </si>
  <si>
    <t>Montáž objímky odvodnenia pre zvislý zvod s lištou do DN 150</t>
  </si>
  <si>
    <t>246935840</t>
  </si>
  <si>
    <t>87</t>
  </si>
  <si>
    <t>552520087604</t>
  </si>
  <si>
    <t>Obruč DN 150 odvodnenia pre zvislý zvod</t>
  </si>
  <si>
    <t>1160458932</t>
  </si>
  <si>
    <t>88</t>
  </si>
  <si>
    <t>936992131.S</t>
  </si>
  <si>
    <t>Montáž odvodnenia mosta zo sklolaminátového potrubia DN 150</t>
  </si>
  <si>
    <t>936439596</t>
  </si>
  <si>
    <t>89</t>
  </si>
  <si>
    <t>286410002705</t>
  </si>
  <si>
    <t>Rúry z odstredivo liateho laminátu PN 1 SN 10000 DN 150 DA 168 spojka DC</t>
  </si>
  <si>
    <t>210216179</t>
  </si>
  <si>
    <t>90</t>
  </si>
  <si>
    <t>936992138.S</t>
  </si>
  <si>
    <t>Montáž sklolaminátového oblúka odvodnenia mosta DN 150</t>
  </si>
  <si>
    <t>-544962756</t>
  </si>
  <si>
    <t>91</t>
  </si>
  <si>
    <t>286410021006</t>
  </si>
  <si>
    <t>Oblúk z odstredivo liateho laminátu PN 1 DN 150 DA 168 so spojkou, uhol spresniť podľa DVP</t>
  </si>
  <si>
    <t>327469451</t>
  </si>
  <si>
    <t>9.40</t>
  </si>
  <si>
    <t>Bezpečnostné a dilatačné zariadenia</t>
  </si>
  <si>
    <t>92</t>
  </si>
  <si>
    <t>911334122.S</t>
  </si>
  <si>
    <t>Zvodidlo oceľové zábradlové úroveň zachytenia H2 kotvené do rímsy s výplňou zo zvislých tyčí</t>
  </si>
  <si>
    <t>-1991016786</t>
  </si>
  <si>
    <t>93</t>
  </si>
  <si>
    <t>931941142.S</t>
  </si>
  <si>
    <t>Osadenie dilatačného mostného záveru podpovrchového - posun do 20 mm, vrátane trvalo pružnej zálievky</t>
  </si>
  <si>
    <t>-1612914149</t>
  </si>
  <si>
    <t>94</t>
  </si>
  <si>
    <t>437790221508</t>
  </si>
  <si>
    <t xml:space="preserve">Oceľový krycí profil, vrátane PKO - žiarové zinkovanie ponorom </t>
  </si>
  <si>
    <t>-790217240</t>
  </si>
  <si>
    <t>9.45</t>
  </si>
  <si>
    <t>Úpravy koryta a terénu</t>
  </si>
  <si>
    <t>95</t>
  </si>
  <si>
    <t>231942212.1</t>
  </si>
  <si>
    <t>Oceľové štetovnice - rezanie zabaranených profilov</t>
  </si>
  <si>
    <t>-2129573450</t>
  </si>
  <si>
    <t>2*18,00 " podľa potreby pred terénnymi úpravami</t>
  </si>
  <si>
    <t>96</t>
  </si>
  <si>
    <t>-1059443719</t>
  </si>
  <si>
    <t>Pre prahy dlažby a úpravu toku</t>
  </si>
  <si>
    <t>(6+7,50)*0,50*0,80 " priečne</t>
  </si>
  <si>
    <t>2*21,00*0,5*0,80 " pozdĺžne</t>
  </si>
  <si>
    <t>97</t>
  </si>
  <si>
    <t>274313612.S</t>
  </si>
  <si>
    <t>Betón základových pásov, prostý tr. C 20/25</t>
  </si>
  <si>
    <t>1397795775</t>
  </si>
  <si>
    <t>Betónové prahy pre dlažbu a úpravu toku</t>
  </si>
  <si>
    <t>98</t>
  </si>
  <si>
    <t>451311311.S</t>
  </si>
  <si>
    <t>Podklad pod dlažbu z betónu prostého tr. C 12/15 hr. do 100 mm</t>
  </si>
  <si>
    <t>411919610</t>
  </si>
  <si>
    <t>99</t>
  </si>
  <si>
    <t>465511521.S</t>
  </si>
  <si>
    <t>Dlažba z lomového kameňa upraveného, vodorovná alebo v sklone do 1:2, kladená do malty s vyplnením škár a s vyškárovaním maltou cementovou nad 20 m2, hr. 200 mm</t>
  </si>
  <si>
    <t>-1618711817</t>
  </si>
  <si>
    <t>100</t>
  </si>
  <si>
    <t>451315114.S</t>
  </si>
  <si>
    <t>Podkladová alebo výplňová vrstva z betónu tr. C 12/15 hr. do 100 mm</t>
  </si>
  <si>
    <t>935541396</t>
  </si>
  <si>
    <t>2*7,20*0,80 " vrstva hr. 100 mm</t>
  </si>
  <si>
    <t>2*4*0,50*0,80 " ekvivalent pre ozuby</t>
  </si>
  <si>
    <t>101</t>
  </si>
  <si>
    <t>936121121.S</t>
  </si>
  <si>
    <t>Osadenie drobného mostného vybavenia z betónových dielcov, hmotnosti jednotlivo do 0,5 t</t>
  </si>
  <si>
    <t>-666223326</t>
  </si>
  <si>
    <t>2*16 " prefabrikované stupne schodísk</t>
  </si>
  <si>
    <t>102</t>
  </si>
  <si>
    <t>593810004108</t>
  </si>
  <si>
    <t>Prefabrikát - Betónový vystužený schodiskový stupeň 750 x 500 x 180 mm</t>
  </si>
  <si>
    <t>-1554226938</t>
  </si>
  <si>
    <t>103</t>
  </si>
  <si>
    <t>916561111.S</t>
  </si>
  <si>
    <t>Osadenie záhonového alebo parkového obrubníka betón., do lôžka z bet. pros. tr. C 12/15 s bočnou oporou</t>
  </si>
  <si>
    <t>-1692957272</t>
  </si>
  <si>
    <t>4*5,00 " lemovanie revíznych schodísk</t>
  </si>
  <si>
    <t>104</t>
  </si>
  <si>
    <t>592170001800</t>
  </si>
  <si>
    <t>Obrubník parkový, lxšxv 1000x50x200 mm, prírodný</t>
  </si>
  <si>
    <t>-726716889</t>
  </si>
  <si>
    <t>105</t>
  </si>
  <si>
    <t>465317218.1</t>
  </si>
  <si>
    <t>Prechodové bloky pri mostných rímsach hr. 250 mm z betónu prostého C 35/45</t>
  </si>
  <si>
    <t>1319099945</t>
  </si>
  <si>
    <t>2*0,80*1,00+2*1,60*1,00</t>
  </si>
  <si>
    <t>106</t>
  </si>
  <si>
    <t>916362111.S</t>
  </si>
  <si>
    <t>Osadenie cestného obrubníka betónového stojatého do lôžka z betónu prostého tr. C 12/15 s bočnou oporou</t>
  </si>
  <si>
    <t>-346079710</t>
  </si>
  <si>
    <t>2*(1,0+0,80+1,0)+2*(1,0+1,60+1,0) " lemovanie prechodových blokov</t>
  </si>
  <si>
    <t>107</t>
  </si>
  <si>
    <t>592170001004</t>
  </si>
  <si>
    <t>Obrubník cestný, lxšxv 1000x150x260 mm</t>
  </si>
  <si>
    <t>-1654911746</t>
  </si>
  <si>
    <t>108</t>
  </si>
  <si>
    <t>-873445974</t>
  </si>
  <si>
    <t>2*3*0,3*0,3*0,7 " pre základy zábradlia</t>
  </si>
  <si>
    <t>2*3,14*1,0*1,0/4*1,5 " pre vsakovacie jamy</t>
  </si>
  <si>
    <t>109</t>
  </si>
  <si>
    <t>275313711.S</t>
  </si>
  <si>
    <t>Betón základových pätiek, prostý tr. C 25/30</t>
  </si>
  <si>
    <t>-490904822</t>
  </si>
  <si>
    <t>2*3*0,3*0,3*0,7 " základy zábradlia</t>
  </si>
  <si>
    <t>110</t>
  </si>
  <si>
    <t>911131111.S</t>
  </si>
  <si>
    <t>Osadenie a montáž cestného zábradlia oceľového s oceľovými stĺpikmi</t>
  </si>
  <si>
    <t>1933576969</t>
  </si>
  <si>
    <t>111</t>
  </si>
  <si>
    <t>553850000156</t>
  </si>
  <si>
    <t>Zábradlie z oceľových profilov podľa projektu, komplet vrátane povrchovej úpravy</t>
  </si>
  <si>
    <t>677355125</t>
  </si>
  <si>
    <t>112</t>
  </si>
  <si>
    <t>597961111.S</t>
  </si>
  <si>
    <t>Rigol dláždený do lôžka z betónu prostého tr. C 12/15 z prefabrikátov šírky rigolu do 1030 mm</t>
  </si>
  <si>
    <t>-1373270159</t>
  </si>
  <si>
    <t>7,20+9,80 " sklzy na svahoch z betónových žľaboviek</t>
  </si>
  <si>
    <t>113</t>
  </si>
  <si>
    <t>242111123.S</t>
  </si>
  <si>
    <t>Osadenie plášťa vsakovacej šachty z betónových skruží dielcových DN 1000</t>
  </si>
  <si>
    <t>-1074512644</t>
  </si>
  <si>
    <t>114</t>
  </si>
  <si>
    <t>592240002400</t>
  </si>
  <si>
    <t>Skruž výšky 500 mm pre kanalizačnú šachtu DN 1000, hr. steny 100 mm, rozmer 1000x500x100 mm</t>
  </si>
  <si>
    <t>-319858426</t>
  </si>
  <si>
    <t>115</t>
  </si>
  <si>
    <t>174101001.S</t>
  </si>
  <si>
    <t>Zásyp sypaninou so zhutnením jám, šachiet, rýh, zárezov alebo okolo objektov do 100 m3</t>
  </si>
  <si>
    <t>-934484071</t>
  </si>
  <si>
    <t>2*3,14*0,5*0,5*1,50 " výplň vsakovacej šachty - drvené hrubé kamenivo</t>
  </si>
  <si>
    <t>116</t>
  </si>
  <si>
    <t>583410003500.S</t>
  </si>
  <si>
    <t>Kamenivo drvené hrubé</t>
  </si>
  <si>
    <t>-904811424</t>
  </si>
  <si>
    <t>2,355*2 'Přepočítané koeficientom množstva</t>
  </si>
  <si>
    <t>9.60</t>
  </si>
  <si>
    <t>Ostatné konštrukcie a práce</t>
  </si>
  <si>
    <t>117</t>
  </si>
  <si>
    <t>914112115</t>
  </si>
  <si>
    <t>Vyznačenie roku ukončenia výstavby - vloženie matrice do debnenia</t>
  </si>
  <si>
    <t>711583734</t>
  </si>
  <si>
    <t>118</t>
  </si>
  <si>
    <t>936171121.1</t>
  </si>
  <si>
    <t>Osadenie kovových doplnkov mostného vybavenia - geodetická značka</t>
  </si>
  <si>
    <t>893024965</t>
  </si>
  <si>
    <t>119</t>
  </si>
  <si>
    <t>311994002108</t>
  </si>
  <si>
    <t>Kruhový terč tvaru T - geodetická značka s antikoróznou úpravou</t>
  </si>
  <si>
    <t>437970251</t>
  </si>
  <si>
    <t>120</t>
  </si>
  <si>
    <t>914112111.S</t>
  </si>
  <si>
    <t>Tabuľky s označením evidenčného a identifikačného čísla mostu</t>
  </si>
  <si>
    <t>709427134</t>
  </si>
  <si>
    <t>PSV</t>
  </si>
  <si>
    <t>Práce a dodávky PSV</t>
  </si>
  <si>
    <t>711.1</t>
  </si>
  <si>
    <t>Izolácia mostovky</t>
  </si>
  <si>
    <t>121</t>
  </si>
  <si>
    <t>711311111.S</t>
  </si>
  <si>
    <t>Zhotovenie izolácie kotviaco - impregnačného náteru z epoxidovej živice s posypom kremičitým pieskom cestných mostoviek</t>
  </si>
  <si>
    <t>-244164770</t>
  </si>
  <si>
    <t>Podľa TKP časť 22 súčasť zapečaťujúcej vrstvy</t>
  </si>
  <si>
    <t>(11,50+2*1,10)*8,80 " plocha mosta a spresahom na prechodové dosky, spotreba 0,5 kg/m2</t>
  </si>
  <si>
    <t>122</t>
  </si>
  <si>
    <t>711311121.S</t>
  </si>
  <si>
    <t>Zhotovenie izolácie uzatváracieho náteru z epoxidovej živice cestných mostoviek</t>
  </si>
  <si>
    <t>862851126</t>
  </si>
  <si>
    <t>123</t>
  </si>
  <si>
    <t>245610001522</t>
  </si>
  <si>
    <t>Náter kotviaco impregnačný a uzatvárací - náterový systém na báze epoxidových živíc</t>
  </si>
  <si>
    <t>-1067504530</t>
  </si>
  <si>
    <t>124</t>
  </si>
  <si>
    <t>711341111.S</t>
  </si>
  <si>
    <t>Zhotovenie izolácie NAIP pritavením cestných mostoviek</t>
  </si>
  <si>
    <t>1655797970</t>
  </si>
  <si>
    <t>11,50*8,80" nosná konštrukcia mosta</t>
  </si>
  <si>
    <t>2*1,10*8,80 " presah na prechodové dosky</t>
  </si>
  <si>
    <t>Medzisúčet - NAIP bez výstuže</t>
  </si>
  <si>
    <t>2*(11,50+2*1,10)*(0,55+0,20) " ochranná vrstva pod rímsami , vystužený NAIP</t>
  </si>
  <si>
    <t>125</t>
  </si>
  <si>
    <t>628340000135</t>
  </si>
  <si>
    <t>Pás asfaltový nataviteľný pre mosty</t>
  </si>
  <si>
    <t>2040094033</t>
  </si>
  <si>
    <t>120,56*1,15 'Přepočítané koeficientom množstva</t>
  </si>
  <si>
    <t>126</t>
  </si>
  <si>
    <t>628340000145</t>
  </si>
  <si>
    <t>Pás asfaltový nataviteľný pre mosty, vystužený netkanou polyesterovou rohožou</t>
  </si>
  <si>
    <t>-1186552197</t>
  </si>
  <si>
    <t>20,55*1,15 'Přepočítané koeficientom množstva</t>
  </si>
  <si>
    <t>711.2</t>
  </si>
  <si>
    <t>Izolácia spodnej stavby a prechodových dosiek</t>
  </si>
  <si>
    <t>127</t>
  </si>
  <si>
    <t>711111001.S</t>
  </si>
  <si>
    <t>Zhotovenie izolácie proti zemnej vlhkosti vodorovná náterom penetračným za studena</t>
  </si>
  <si>
    <t>853704480</t>
  </si>
  <si>
    <t>2*7,70*3,50 " prechodové dosky</t>
  </si>
  <si>
    <t>2*0,875*(8,80+7,70+2*1,00) " základy</t>
  </si>
  <si>
    <t>128</t>
  </si>
  <si>
    <t>711112001.S</t>
  </si>
  <si>
    <t xml:space="preserve">Zhotovenie  izolácie proti zemnej vlhkosti zvislá penetračným náterom za studena</t>
  </si>
  <si>
    <t>925910057</t>
  </si>
  <si>
    <t>2*7,70*0,60 " prechodové dosky</t>
  </si>
  <si>
    <t>(8,80+7,70+2*0,75)*(2,00+1,00+0,80) " nosný rám</t>
  </si>
  <si>
    <t>2*2*(9,80+6,50)+4*4,00*0,55 " krídla</t>
  </si>
  <si>
    <t>129</t>
  </si>
  <si>
    <t>2461700004020</t>
  </si>
  <si>
    <t>Lak asfaltový penetračný</t>
  </si>
  <si>
    <t>936404532</t>
  </si>
  <si>
    <t>86,275+151,640</t>
  </si>
  <si>
    <t>237,915*0,35 'Přepočítané koeficientom množstva</t>
  </si>
  <si>
    <t>130</t>
  </si>
  <si>
    <t>711111002.S</t>
  </si>
  <si>
    <t>Zhotovenie izolácie proti zemnej vlhkosti vodorovná asfaltovým lakom za studena</t>
  </si>
  <si>
    <t>778618558</t>
  </si>
  <si>
    <t>86,275*2 'Přepočítané koeficientom množstva</t>
  </si>
  <si>
    <t>131</t>
  </si>
  <si>
    <t>711112002.S</t>
  </si>
  <si>
    <t xml:space="preserve">Zhotovenie  izolácie proti zemnej vlhkosti zvislá asfaltovým lakom za studena</t>
  </si>
  <si>
    <t>1954037193</t>
  </si>
  <si>
    <t>151,64*2 'Přepočítané koeficientom množstva</t>
  </si>
  <si>
    <t>132</t>
  </si>
  <si>
    <t>2461700004060</t>
  </si>
  <si>
    <t>Lak asfaltový izolačný</t>
  </si>
  <si>
    <t>-1515166565</t>
  </si>
  <si>
    <t>237,915*1,6 'Přepočítané koeficientom množstva</t>
  </si>
  <si>
    <t>133</t>
  </si>
  <si>
    <t>711170120.S</t>
  </si>
  <si>
    <t>Zvislý ochranný a drenážny systém pre zaťažitelné podklady</t>
  </si>
  <si>
    <t>-641075905</t>
  </si>
  <si>
    <t>2*1,60*7,70 " plošná drenáž - rub nosnej konštrukcie</t>
  </si>
  <si>
    <t>4*6,80 " plošná drenáž - krídla</t>
  </si>
  <si>
    <t>201-01 - Demolácia mosta ev. č. 2426-01</t>
  </si>
  <si>
    <t xml:space="preserve">    1.20 - Zemné práce</t>
  </si>
  <si>
    <t xml:space="preserve">    9.10 - Búranie komunikácie</t>
  </si>
  <si>
    <t xml:space="preserve">    9.20 - Búranie mosta</t>
  </si>
  <si>
    <t>-690603440</t>
  </si>
  <si>
    <t>661415170</t>
  </si>
  <si>
    <t>115001105.S</t>
  </si>
  <si>
    <t>Odvedenie vody potrubím pri priemere potrubia DN nad 300 do 600</t>
  </si>
  <si>
    <t>-1698160359</t>
  </si>
  <si>
    <t>25,00 " počas výstavby dočasného usmernenia toku</t>
  </si>
  <si>
    <t>451541111</t>
  </si>
  <si>
    <t>Lôžko pod potrubie, stoky a drobné objekty, v otvorenom výkope zo štrkodrvy 0-63 mm</t>
  </si>
  <si>
    <t>-58778417</t>
  </si>
  <si>
    <t>3,30*0,50*20 " vrátane úpravy dna potoka</t>
  </si>
  <si>
    <t>822521111.1</t>
  </si>
  <si>
    <t>Montáž potrubia z rúr betónových v sklone do 20 % tesnených povrazcom a cem. maltou MC 10 DN 1200</t>
  </si>
  <si>
    <t>479042680</t>
  </si>
  <si>
    <t>Dočasné usmernenie toku v potoku počas demolácie a výstavby mosta</t>
  </si>
  <si>
    <t xml:space="preserve">2*20,00 " dve rúry DN 1200 mm paralelne </t>
  </si>
  <si>
    <t>592220001550</t>
  </si>
  <si>
    <t>Rúra betónová hrdlová pre odpadové vody DN 1200, dĺžky 2500 mm</t>
  </si>
  <si>
    <t>-166701900</t>
  </si>
  <si>
    <t>1.20</t>
  </si>
  <si>
    <t>Zemné práce</t>
  </si>
  <si>
    <t>122201101.S</t>
  </si>
  <si>
    <t>Odkopávka a prekopávka nezapažená v hornine 3, do 100 m3</t>
  </si>
  <si>
    <t>-752326875</t>
  </si>
  <si>
    <t>Násyp po úroveň záverného múrika</t>
  </si>
  <si>
    <t>Pre danú triedu sa uvažuje 60% celkového objemu</t>
  </si>
  <si>
    <t>21,90*5,00*1,00 " celkový objem</t>
  </si>
  <si>
    <t>-21,90*5,00*1,00*0,40 " odpočet - objem realizovaný v triede 4</t>
  </si>
  <si>
    <t>122201109.S</t>
  </si>
  <si>
    <t>Odkopávky a prekopávky nezapažené. Príplatok k cenám za lepivosť horniny 3</t>
  </si>
  <si>
    <t>-889167059</t>
  </si>
  <si>
    <t>65,7*0,5 'Přepočítané koeficientom množstva</t>
  </si>
  <si>
    <t>122301101.S</t>
  </si>
  <si>
    <t>Odkopávka a prekopávka nezapažená v hornine 4, do 100 m3</t>
  </si>
  <si>
    <t>-1312783103</t>
  </si>
  <si>
    <t>Pre danú triedu sa uvažuje 40% celkového objemu</t>
  </si>
  <si>
    <t>-21,90*5,00*1,00*0,60 " odpočet - objem realizovaný v triede 3</t>
  </si>
  <si>
    <t>122301109.S</t>
  </si>
  <si>
    <t>Odkopávky a prekopávky nezapažené. Príplatok za lepivosť horniny 4</t>
  </si>
  <si>
    <t>-700813632</t>
  </si>
  <si>
    <t>43,8*0,5 'Přepočítané koeficientom množstva</t>
  </si>
  <si>
    <t>131201102.S</t>
  </si>
  <si>
    <t>Výkop nezapaženej jamy v hornine 3, nad 100 do 1000 m3</t>
  </si>
  <si>
    <t>1166216888</t>
  </si>
  <si>
    <t xml:space="preserve">Obnaženie spodnej stavby  pre búranie a výkop stavebnej jamy pre nové základy</t>
  </si>
  <si>
    <t>340,00 " celkový objem</t>
  </si>
  <si>
    <t>-340*0,40 " odpočet - objem realizovaný v triede 4</t>
  </si>
  <si>
    <t>131201109.S</t>
  </si>
  <si>
    <t>Hĺbenie nezapažených jám a zárezov. Príplatok za lepivosť horniny 3</t>
  </si>
  <si>
    <t>1201504989</t>
  </si>
  <si>
    <t>204*0,5 'Přepočítané koeficientom množstva</t>
  </si>
  <si>
    <t>131301102.S</t>
  </si>
  <si>
    <t>Výkop nezapaženej jamy v hornine 4, nad 100 do 1000 m3</t>
  </si>
  <si>
    <t>255620566</t>
  </si>
  <si>
    <t>-340*0,60 " odpočet - objem realizovaný v triede 3</t>
  </si>
  <si>
    <t>131301109.S</t>
  </si>
  <si>
    <t>Hĺbenie nezapažených jám a zárezov. Príplatok za lepivosť horniny 4</t>
  </si>
  <si>
    <t>1465020340</t>
  </si>
  <si>
    <t>136*0,5 'Přepočítané koeficientom množstva</t>
  </si>
  <si>
    <t>-1673273591</t>
  </si>
  <si>
    <t>Odvoz na medziskládku do 1000 m</t>
  </si>
  <si>
    <t>140,65 " vhodná zemina do zásypov SO 201-00</t>
  </si>
  <si>
    <t>183,70 " vhodná zemina do násypu SO 101-00</t>
  </si>
  <si>
    <t>-591965017</t>
  </si>
  <si>
    <t>Odvoz nevhodnej zeminy na trvalú skládku</t>
  </si>
  <si>
    <t>109,50+340,00 " celkový objem odkopávky a výkopov</t>
  </si>
  <si>
    <t>-(140,65+183,70) " odpočet - zemina do zásypov a násypov</t>
  </si>
  <si>
    <t>1408437722</t>
  </si>
  <si>
    <t>125,15*9 'Přepočítané koeficientom množstva</t>
  </si>
  <si>
    <t>-2009524666</t>
  </si>
  <si>
    <t>324,35 " dočasná skládka</t>
  </si>
  <si>
    <t>125,15 " trvalá skládka</t>
  </si>
  <si>
    <t>1393287575</t>
  </si>
  <si>
    <t>125,15*1,8 'Přepočítané koeficientom množstva</t>
  </si>
  <si>
    <t>9.10</t>
  </si>
  <si>
    <t>Búranie komunikácie</t>
  </si>
  <si>
    <t>113152230.S</t>
  </si>
  <si>
    <t xml:space="preserve">Frézovanie asf. podkladu alebo krytu bez prek., plochy do 500 m2, pruh š. cez 0,5 m do 1 m, hr. 50 mm  0,127 t</t>
  </si>
  <si>
    <t>-702951211</t>
  </si>
  <si>
    <t>Horná obrusná vrstva</t>
  </si>
  <si>
    <t>30,50*4,30 " oblasť výkopov pre nový most</t>
  </si>
  <si>
    <t>2*5,20*4,30 " oblasti napojenia - úprava cesty</t>
  </si>
  <si>
    <t>113152240.S</t>
  </si>
  <si>
    <t xml:space="preserve">Frézovanie asf. podkladu alebo krytu bez prek., plochy do 500 m2, pruh š. cez 0,5 m do 1 m, hr. 100 mm  0,254 t</t>
  </si>
  <si>
    <t>1880431258</t>
  </si>
  <si>
    <t>Spodná obrusná vrstva</t>
  </si>
  <si>
    <t>2*4,20*4,30 " oblasti napojenia - úprava cesty</t>
  </si>
  <si>
    <t>113107142.S</t>
  </si>
  <si>
    <t xml:space="preserve">Odstránenie krytu asfaltového v ploche do 200 m2, hr. nad 50 do 100 mm,  -0,18100t</t>
  </si>
  <si>
    <t>-1468938761</t>
  </si>
  <si>
    <t>Vrstva krytu po odfrézovaní</t>
  </si>
  <si>
    <t>113307123.S</t>
  </si>
  <si>
    <t xml:space="preserve">Odstránenie podkladu v ploche do 200 m2 z kameniva hrubého drveného, hr.200 do 300 mm,  -0,40000t</t>
  </si>
  <si>
    <t>-1895097298</t>
  </si>
  <si>
    <t>Vrstva podkladu pôvodnej vozovky</t>
  </si>
  <si>
    <t>30,50*5,00 " oblasť výkopov pre nový most</t>
  </si>
  <si>
    <t>979084212.1</t>
  </si>
  <si>
    <t>Vodorovná doprava vybúraných hmôt po suchu s naložením a so zložením na vzdialenosť do 500 m</t>
  </si>
  <si>
    <t>-1945158972</t>
  </si>
  <si>
    <t>152,50*0,400 " podklad komunikácie z kameniva pre spätný zásyp</t>
  </si>
  <si>
    <t>979082213.S</t>
  </si>
  <si>
    <t>Vodorovná doprava sutiny so zložením a hrubým urovnaním na vzdialenosť do 1 km</t>
  </si>
  <si>
    <t>-627881586</t>
  </si>
  <si>
    <t>175,87*0,127+167,27*0,254 " frézovaný asfaltový kryt</t>
  </si>
  <si>
    <t>131,15*0,181 " búraný asfaltový kryt</t>
  </si>
  <si>
    <t>979082219.S</t>
  </si>
  <si>
    <t>Príplatok k cene za každý ďalší aj začatý 1 km nad 1 km pre vodorovnú dopravu sutiny</t>
  </si>
  <si>
    <t>-809175674</t>
  </si>
  <si>
    <t>88,56*11 'Přepočítané koeficientom množstva</t>
  </si>
  <si>
    <t>979087212.S</t>
  </si>
  <si>
    <t>Nakladanie na dopravné prostriedky pre vodorovnú dopravu sutiny</t>
  </si>
  <si>
    <t>-1264785257</t>
  </si>
  <si>
    <t>979089212.S</t>
  </si>
  <si>
    <t>Poplatok za skladovanie - bitúmenové zmesi, uholný decht, dechtové výrobky (17 03 ), ostatné</t>
  </si>
  <si>
    <t>430586941</t>
  </si>
  <si>
    <t>9.20</t>
  </si>
  <si>
    <t>Búranie mosta</t>
  </si>
  <si>
    <t>966075141.1</t>
  </si>
  <si>
    <t>Odstránenie konštrukcií na mostoch kamenných alebo betónových kovového zábradlia v celku</t>
  </si>
  <si>
    <t>1510564069</t>
  </si>
  <si>
    <t>961021112.S</t>
  </si>
  <si>
    <t xml:space="preserve">Búranie mostných základov, muriva a pilierov alebo nosných konštrukcií z kameňa  -2,50000t</t>
  </si>
  <si>
    <t>-391730935</t>
  </si>
  <si>
    <t>13,65 " kamenný obklad spodnej stavby</t>
  </si>
  <si>
    <t>961041211.S</t>
  </si>
  <si>
    <t xml:space="preserve">Búranie mostných základov, muriva a pilierov alebo nosných konštrukcií z prost.,betónu,  -2,20000t</t>
  </si>
  <si>
    <t>247573633</t>
  </si>
  <si>
    <t>961051111.S</t>
  </si>
  <si>
    <t xml:space="preserve">Búranie mostných základov, muriva a pilierov alebo nosných konštrukcií zo železobetónu,  -2,40000t</t>
  </si>
  <si>
    <t>901014782</t>
  </si>
  <si>
    <t>Podľa pôvodnej dokumentácie a zamerania</t>
  </si>
  <si>
    <t>1,60 " rímsy</t>
  </si>
  <si>
    <t>17,90 " nosná konštrukcia</t>
  </si>
  <si>
    <t>979082113.S</t>
  </si>
  <si>
    <t>Vodorovná doprava sutiny, so zložením a hrubým urovnaním, na vzdialenosť do 1000 m</t>
  </si>
  <si>
    <t>191010579</t>
  </si>
  <si>
    <t>13,65*2,500 " kamenný obklad</t>
  </si>
  <si>
    <t>20,88*2,200 " spodná stavba - opory a základy</t>
  </si>
  <si>
    <t>19,50*2,400 " nosná koštrukcia a rímsy</t>
  </si>
  <si>
    <t>979082119.S</t>
  </si>
  <si>
    <t>Príplatok k cene za každých ďalších i začatých 1000 m nad 1000 m pre vodorovnú dopravu sutiny</t>
  </si>
  <si>
    <t>-1184149424</t>
  </si>
  <si>
    <t>126,861*11 'Přepočítané koeficientom množstva</t>
  </si>
  <si>
    <t>979087112.S</t>
  </si>
  <si>
    <t>Nakladanie na dopravný prostriedok pre vodorovnú dopravu sutiny</t>
  </si>
  <si>
    <t>-50122079</t>
  </si>
  <si>
    <t>979089012.S</t>
  </si>
  <si>
    <t>Poplatok za skladovanie - betón, tehly, dlaždice (17 01) ostatné</t>
  </si>
  <si>
    <t>-1955907015</t>
  </si>
  <si>
    <t>979093512.S</t>
  </si>
  <si>
    <t>Drvenie stavebného odpadu z demolácií (bez kov. mat.) z muriva z betónu prostého</t>
  </si>
  <si>
    <t>-463882687</t>
  </si>
  <si>
    <t>13,650*2,500 " kamenný obklad</t>
  </si>
  <si>
    <t>20,880*2,200 " spodná stavba - opory a základy</t>
  </si>
  <si>
    <t>979093513.S</t>
  </si>
  <si>
    <t>Drvenie stavebného odpadu z demolácií (bez kov. mat.) z muriva z betónu železového</t>
  </si>
  <si>
    <t>704498391</t>
  </si>
  <si>
    <t>801-00 - Obchádzková komunikácia na ceste III/2426</t>
  </si>
  <si>
    <t xml:space="preserve">    1.20 - Zemné práce - zriadenie odchádzky</t>
  </si>
  <si>
    <t xml:space="preserve">    1.50 - Zemné práce - odstránenie odchádzky</t>
  </si>
  <si>
    <t xml:space="preserve">    5.10 - Komunikácie - zriadenie obchádzky</t>
  </si>
  <si>
    <t xml:space="preserve">    9.50 - Búranie a demontáže - odstránenie obchádzky</t>
  </si>
  <si>
    <t>111201101.1</t>
  </si>
  <si>
    <t>Odstránenie krovín a stromov s koreňom s priemerom kmeňa do 100 mm, do 1000 m2, vrátane odvozu a likvidácie drevnej hmoty</t>
  </si>
  <si>
    <t>-241408512</t>
  </si>
  <si>
    <t>112101102.S</t>
  </si>
  <si>
    <t>Odstránenie listnatých stromov do priemeru 500 mm, motorovou pílou , vrátane odvozu a likvidácie drevnej hmoty</t>
  </si>
  <si>
    <t>-2112574678</t>
  </si>
  <si>
    <t>121101111.S</t>
  </si>
  <si>
    <t>Odstránenie ornice s vodor. premiestn. na hromady, so zložením na vzdialenosť do 100 m a do 100m3</t>
  </si>
  <si>
    <t>-112743443</t>
  </si>
  <si>
    <t>56,00 " použije sa na zatrávnenie svahov v SO 101-00</t>
  </si>
  <si>
    <t>-1580923261</t>
  </si>
  <si>
    <t>-1326874438</t>
  </si>
  <si>
    <t>-1344839349</t>
  </si>
  <si>
    <t>30,00 " počas výstavby dočasného priepustu</t>
  </si>
  <si>
    <t>-358470959</t>
  </si>
  <si>
    <t>43,30 " vrátane úpravy dna potoka</t>
  </si>
  <si>
    <t>-1505547505</t>
  </si>
  <si>
    <t>Dočasné usmernenie toku počas trvania obchádzky</t>
  </si>
  <si>
    <t xml:space="preserve">2*25,00 " dve rúry DN 1200 mm paralelne </t>
  </si>
  <si>
    <t>-916871216</t>
  </si>
  <si>
    <t>Zemné práce - zriadenie odchádzky</t>
  </si>
  <si>
    <t>122201102.S</t>
  </si>
  <si>
    <t>Odkopávka a prekopávka nezapažená v hornine 3, nad 100 do 1000 m3</t>
  </si>
  <si>
    <t>-536067781</t>
  </si>
  <si>
    <t>113,10 " zemina sa použije do násypov</t>
  </si>
  <si>
    <t>-1216966848</t>
  </si>
  <si>
    <t>113,1*0,5 'Přepočítané koeficientom množstva</t>
  </si>
  <si>
    <t>122201402.S</t>
  </si>
  <si>
    <t>Výkop v zemníku na suchu v hornine 3, nad 100 do 1000 m3</t>
  </si>
  <si>
    <t>-523629693</t>
  </si>
  <si>
    <t>787,80-113,10-235,50 " zemina potrebná do násypov</t>
  </si>
  <si>
    <t>122201409.S</t>
  </si>
  <si>
    <t>Príplatok k cenám za lepivosť výkopu v zemníkoch na suchu v hornine 3</t>
  </si>
  <si>
    <t>-860784810</t>
  </si>
  <si>
    <t>439,2*0,5 'Přepočítané koeficientom množstva</t>
  </si>
  <si>
    <t>132201202.S</t>
  </si>
  <si>
    <t>Výkop ryhy šírky 600-2000mm hornine 3 od 100 do 1000 m3</t>
  </si>
  <si>
    <t>2111594972</t>
  </si>
  <si>
    <t>235,50 " vsakovacie priekopy, zemina sa použije do násypov</t>
  </si>
  <si>
    <t>1945289009</t>
  </si>
  <si>
    <t>439,20 " dovoz zo zemníka - časť trasy</t>
  </si>
  <si>
    <t>162501132.S</t>
  </si>
  <si>
    <t>Vodorovné premiestnenie výkopku po nespevnenej ceste z horniny tr.1-4, nad 100 do 1000 m3 na vzdialenosť do 3000 m</t>
  </si>
  <si>
    <t>-1117449713</t>
  </si>
  <si>
    <t>Uloženie sypaniny do násypu nesúdržnej horniny v aktívnej zóne</t>
  </si>
  <si>
    <t>624150570</t>
  </si>
  <si>
    <t>617,7*0,50</t>
  </si>
  <si>
    <t>171101131.S</t>
  </si>
  <si>
    <t>Uloženie sypaniny do násypu nesúdržných a súdržných hornín striedavo ukladaných</t>
  </si>
  <si>
    <t>-791803113</t>
  </si>
  <si>
    <t>787,80 -308,850</t>
  </si>
  <si>
    <t>181101102.S</t>
  </si>
  <si>
    <t>Úprava pláne v zárezoch v hornine 1-4 so zhutnením</t>
  </si>
  <si>
    <t>1043315634</t>
  </si>
  <si>
    <t>181201102.S</t>
  </si>
  <si>
    <t>Úprava pláne v násypoch v hornine 1-4 so zhutnením</t>
  </si>
  <si>
    <t>-1070457509</t>
  </si>
  <si>
    <t>182101101.S</t>
  </si>
  <si>
    <t>Svahovanie trvalých svahov v zárezoch v hornine triedy 1-4</t>
  </si>
  <si>
    <t>760229435</t>
  </si>
  <si>
    <t>1484126735</t>
  </si>
  <si>
    <t>211521111.S</t>
  </si>
  <si>
    <t>Výplň odvodňovacieho rebra alebo trativodu do rýh kamenivom hrubým drveným frakcie 16-125</t>
  </si>
  <si>
    <t>353963427</t>
  </si>
  <si>
    <t>235,50 " vsakovacie priekopy, frakcia podľa projektu</t>
  </si>
  <si>
    <t>211971122.S</t>
  </si>
  <si>
    <t>Zhotov. oplášt. výplne z geotext. v ryhe alebo v záreze pri rozvinutej šírke opláštenia nad 2, 5 m</t>
  </si>
  <si>
    <t>2105760957</t>
  </si>
  <si>
    <t>706,50 " vsakovacie priekopy</t>
  </si>
  <si>
    <t>693110002105</t>
  </si>
  <si>
    <t>Geotextília polypropylénová 300 g/m2, netkaná separačno-filtračná</t>
  </si>
  <si>
    <t>302132558</t>
  </si>
  <si>
    <t>706,5*1,05 'Přepočítané koeficientom množstva</t>
  </si>
  <si>
    <t>1.50</t>
  </si>
  <si>
    <t>Zemné práce - odstránenie odchádzky</t>
  </si>
  <si>
    <t>-2063964041</t>
  </si>
  <si>
    <t>787,80 " odstránenie násypov po úroveň pôvodného terénu</t>
  </si>
  <si>
    <t>-974223698</t>
  </si>
  <si>
    <t>113,10 " spätný zásyp odkopávok</t>
  </si>
  <si>
    <t>1731167429</t>
  </si>
  <si>
    <t>787,80-113,10 " odovoz prebytočnej zeminy</t>
  </si>
  <si>
    <t>1043094553</t>
  </si>
  <si>
    <t>674,7*3 'Přepočítané koeficientom množstva</t>
  </si>
  <si>
    <t>172963382</t>
  </si>
  <si>
    <t>-89884276</t>
  </si>
  <si>
    <t>674,7*1,8 'Přepočítané koeficientom množstva</t>
  </si>
  <si>
    <t>Komunikácie - zriadenie obchádzky</t>
  </si>
  <si>
    <t>564851111.S</t>
  </si>
  <si>
    <t>Podklad zo štrkodrviny s rozprestretím a zhutnením, po zhutnení hr. 150 mm</t>
  </si>
  <si>
    <t>213852444</t>
  </si>
  <si>
    <t>225,20 " vývodná vrstva</t>
  </si>
  <si>
    <t>86,00 " zjazd</t>
  </si>
  <si>
    <t>-324527468</t>
  </si>
  <si>
    <t xml:space="preserve">589,00" obchádzka , vozovka </t>
  </si>
  <si>
    <t>-1174273491</t>
  </si>
  <si>
    <t>523,80 " obchádzka</t>
  </si>
  <si>
    <t>-1049112312</t>
  </si>
  <si>
    <t>-844565034</t>
  </si>
  <si>
    <t>1388961429</t>
  </si>
  <si>
    <t>41,9*1,8 'Přepočítané koeficientom množstva</t>
  </si>
  <si>
    <t>1748434274</t>
  </si>
  <si>
    <t>481,35 " obchádzka</t>
  </si>
  <si>
    <t>-2055260651</t>
  </si>
  <si>
    <t>76,00 " zjazd</t>
  </si>
  <si>
    <t>-1140088448</t>
  </si>
  <si>
    <t>-1522225526</t>
  </si>
  <si>
    <t>738143525</t>
  </si>
  <si>
    <t>-1147465758</t>
  </si>
  <si>
    <t>9.50</t>
  </si>
  <si>
    <t>Búranie a demontáže - odstránenie obchádzky</t>
  </si>
  <si>
    <t>966005311.S</t>
  </si>
  <si>
    <t xml:space="preserve">Rozobranie cestného zábradlia a zvodidiel s jednou pásnicou,  -0,04200t</t>
  </si>
  <si>
    <t>1688280738</t>
  </si>
  <si>
    <t>113107241.S</t>
  </si>
  <si>
    <t xml:space="preserve">Odstránenie krytu v ploche nad 200 m2 asfaltového, hr. vrstvy do 50 mm,  -0,09800t</t>
  </si>
  <si>
    <t>-114412539</t>
  </si>
  <si>
    <t>481,35 " obrusná vrstva</t>
  </si>
  <si>
    <t>113107242.S</t>
  </si>
  <si>
    <t xml:space="preserve">Odstránenie krytu asfaltového v ploche nad 200 m2, hr. nad 50 do 100 mm,  -0,18100t</t>
  </si>
  <si>
    <t>-1249834054</t>
  </si>
  <si>
    <t>557,35 " ložná vrstva</t>
  </si>
  <si>
    <t>113307122.S</t>
  </si>
  <si>
    <t xml:space="preserve">Odstránenie podkladu v ploche do 200 m2 z kameniva hrubého drveného, hr.100 do 200 mm,  -0,23500t</t>
  </si>
  <si>
    <t>-171231033</t>
  </si>
  <si>
    <t xml:space="preserve">311,20   " vrstva hr. 150 mm</t>
  </si>
  <si>
    <t xml:space="preserve">589,00   " vrstva hr. 180 mm</t>
  </si>
  <si>
    <t>113307131.S</t>
  </si>
  <si>
    <t xml:space="preserve">Odstránenie podkladu v ploche do 200 m2 z betónu prostého, hr. vrstvy do 150 mm,  -0,22500t</t>
  </si>
  <si>
    <t>-886406661</t>
  </si>
  <si>
    <t>523,80 " odstránenie vrstvy kameniva stmeleného cementom</t>
  </si>
  <si>
    <t>-754133378</t>
  </si>
  <si>
    <t xml:space="preserve">2*25 " lôžko pod potrubím  v objeme 41,25 m3 sa použije na úpravu koryta </t>
  </si>
  <si>
    <t>867224060</t>
  </si>
  <si>
    <t>481,35*0,098+557,35*0,181 " odstránený asfaltový kryt</t>
  </si>
  <si>
    <t>523,80*0,225 " kamenivo stmelené cementom</t>
  </si>
  <si>
    <t>900,20*0,235 " podklad zo štrkodrvy</t>
  </si>
  <si>
    <t>-784712680</t>
  </si>
  <si>
    <t>477,455*11 'Přepočítané koeficientom množstva</t>
  </si>
  <si>
    <t>851850337</t>
  </si>
  <si>
    <t>979084216.S</t>
  </si>
  <si>
    <t>Vodorovná doprava vybúraných hmôt po suchu bez naloženia, ale so zložením na vzdialenosť do 5 km</t>
  </si>
  <si>
    <t>419727749</t>
  </si>
  <si>
    <t>Odvoz na skládku správcu alebo zhotoviteľa stavby</t>
  </si>
  <si>
    <t>Demontované hmoty je možné opätovne použiť</t>
  </si>
  <si>
    <t>59* 0,042 " demontované zvodidlo</t>
  </si>
  <si>
    <t>2*25*1,64 " demontované betónové rúry</t>
  </si>
  <si>
    <t>979084219.S</t>
  </si>
  <si>
    <t>Príplatok k cene za každých ďalších aj začatých 5 km nad 5 km</t>
  </si>
  <si>
    <t>-457365758</t>
  </si>
  <si>
    <t>84,478*2 'Přepočítané koeficientom množstva</t>
  </si>
  <si>
    <t>979087213.S</t>
  </si>
  <si>
    <t>Nakladanie na dopravné prostriedky pre vodorovnú dopravu vybúraných hmôt</t>
  </si>
  <si>
    <t>1306353024</t>
  </si>
  <si>
    <t>1697178621</t>
  </si>
  <si>
    <t>336142623</t>
  </si>
  <si>
    <t>171209002.1</t>
  </si>
  <si>
    <t>-1773528545</t>
  </si>
  <si>
    <t>211,547*1,8 'Přepočítané koeficientom množstva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</si>
</sst>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36" fillId="3" borderId="19" xfId="0" applyFont="1" applyFill="1" applyBorder="1" applyAlignment="1" applyProtection="1">
      <alignment horizontal="left" vertical="center"/>
      <protection locked="0"/>
    </xf>
    <xf numFmtId="0" fontId="36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'1.0' encoding='UTF-8' standalone='no' ?>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worksheet" Target="worksheets/sheet4.xml"></Relationship><Relationship Id="rId5" Type="http://schemas.openxmlformats.org/officeDocument/2006/relationships/worksheet" Target="worksheets/sheet5.xml"></Relationship><Relationship Id="rId6" Type="http://schemas.openxmlformats.org/officeDocument/2006/relationships/worksheet" Target="worksheets/sheet6.xml"></Relationship><Relationship Id="rId7" Type="http://schemas.openxmlformats.org/officeDocument/2006/relationships/styles" Target="styles.xml"></Relationship><Relationship Id="rId8" Type="http://schemas.openxmlformats.org/officeDocument/2006/relationships/theme" Target="theme/theme1.xml"></Relationship><Relationship Id="rId9" Type="http://schemas.openxmlformats.org/officeDocument/2006/relationships/calcChain" Target="calcChain.xml"></Relationship><Relationship Id="rId10" Type="http://schemas.openxmlformats.org/officeDocument/2006/relationships/sharedStrings" Target="sharedStrings.xml"></Relationship><Relationship Id="rId11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7</v>
      </c>
    </row>
    <row r="4" s="1" customFormat="1" ht="24.96" customHeight="1">
      <c r="B4" s="22"/>
      <c r="D4" s="23" t="s">
        <v>8</v>
      </c>
      <c r="AR4" s="22"/>
      <c r="AS4" s="24" t="s">
        <v>9</v>
      </c>
      <c r="BE4" s="25" t="s">
        <v>10</v>
      </c>
      <c r="BS4" s="19" t="s">
        <v>11</v>
      </c>
    </row>
    <row r="5" s="1" customFormat="1" ht="12" customHeight="1">
      <c r="B5" s="22"/>
      <c r="D5" s="26" t="s">
        <v>12</v>
      </c>
      <c r="K5" s="27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14</v>
      </c>
      <c r="BS5" s="19" t="s">
        <v>6</v>
      </c>
    </row>
    <row r="6" s="1" customFormat="1" ht="36.96" customHeight="1">
      <c r="B6" s="22"/>
      <c r="D6" s="29" t="s">
        <v>15</v>
      </c>
      <c r="K6" s="30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17</v>
      </c>
      <c r="K7" s="27" t="s">
        <v>1</v>
      </c>
      <c r="AK7" s="32" t="s">
        <v>18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19</v>
      </c>
      <c r="K8" s="27" t="s">
        <v>20</v>
      </c>
      <c r="AK8" s="32" t="s">
        <v>21</v>
      </c>
      <c r="AN8" s="33" t="s">
        <v>22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23</v>
      </c>
      <c r="AK10" s="32" t="s">
        <v>24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25</v>
      </c>
      <c r="AK11" s="32" t="s">
        <v>26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27</v>
      </c>
      <c r="AK13" s="32" t="s">
        <v>24</v>
      </c>
      <c r="AN13" s="34" t="s">
        <v>28</v>
      </c>
      <c r="AR13" s="22"/>
      <c r="BE13" s="31"/>
      <c r="BS13" s="19" t="s">
        <v>6</v>
      </c>
    </row>
    <row r="14">
      <c r="B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N14" s="34" t="s">
        <v>28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29</v>
      </c>
      <c r="AK16" s="32" t="s">
        <v>24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30</v>
      </c>
      <c r="AK17" s="32" t="s">
        <v>26</v>
      </c>
      <c r="AN17" s="27" t="s">
        <v>1</v>
      </c>
      <c r="AR17" s="22"/>
      <c r="BE17" s="31"/>
      <c r="BS17" s="19" t="s">
        <v>31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32</v>
      </c>
      <c r="AK19" s="32" t="s">
        <v>24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30</v>
      </c>
      <c r="AK20" s="32" t="s">
        <v>26</v>
      </c>
      <c r="AN20" s="27" t="s">
        <v>1</v>
      </c>
      <c r="AR20" s="22"/>
      <c r="BE20" s="31"/>
      <c r="BS20" s="19" t="s">
        <v>31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33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38</v>
      </c>
      <c r="E29" s="3"/>
      <c r="F29" s="32" t="s">
        <v>39</v>
      </c>
      <c r="G29" s="3"/>
      <c r="H29" s="3"/>
      <c r="I29" s="3"/>
      <c r="J29" s="3"/>
      <c r="K29" s="3"/>
      <c r="L29" s="45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40</v>
      </c>
      <c r="G30" s="3"/>
      <c r="H30" s="3"/>
      <c r="I30" s="3"/>
      <c r="J30" s="3"/>
      <c r="K30" s="3"/>
      <c r="L30" s="45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41</v>
      </c>
      <c r="G31" s="3"/>
      <c r="H31" s="3"/>
      <c r="I31" s="3"/>
      <c r="J31" s="3"/>
      <c r="K31" s="3"/>
      <c r="L31" s="45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42</v>
      </c>
      <c r="G32" s="3"/>
      <c r="H32" s="3"/>
      <c r="I32" s="3"/>
      <c r="J32" s="3"/>
      <c r="K32" s="3"/>
      <c r="L32" s="45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43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45</v>
      </c>
      <c r="U35" s="50"/>
      <c r="V35" s="50"/>
      <c r="W35" s="50"/>
      <c r="X35" s="52" t="s">
        <v>46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47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48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49</v>
      </c>
      <c r="AI60" s="41"/>
      <c r="AJ60" s="41"/>
      <c r="AK60" s="41"/>
      <c r="AL60" s="41"/>
      <c r="AM60" s="58" t="s">
        <v>50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52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49</v>
      </c>
      <c r="AI75" s="41"/>
      <c r="AJ75" s="41"/>
      <c r="AK75" s="41"/>
      <c r="AL75" s="41"/>
      <c r="AM75" s="58" t="s">
        <v>50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DSPRS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15</v>
      </c>
      <c r="D85" s="5"/>
      <c r="E85" s="5"/>
      <c r="F85" s="5"/>
      <c r="G85" s="5"/>
      <c r="H85" s="5"/>
      <c r="I85" s="5"/>
      <c r="J85" s="5"/>
      <c r="K85" s="5"/>
      <c r="L85" s="67" t="str">
        <f>K6</f>
        <v>Odstránenie havarijného stavu mostu ev. č. 2426-1, Moštenica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19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okres Banská Bystrica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21</v>
      </c>
      <c r="AJ87" s="38"/>
      <c r="AK87" s="38"/>
      <c r="AL87" s="38"/>
      <c r="AM87" s="69" t="str">
        <f>IF(AN8= "","",AN8)</f>
        <v>11. 12. 2020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25.65" customHeight="1">
      <c r="A89" s="38"/>
      <c r="B89" s="39"/>
      <c r="C89" s="32" t="s">
        <v>23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Banskobystrický samosprávny kraj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29</v>
      </c>
      <c r="AJ89" s="38"/>
      <c r="AK89" s="38"/>
      <c r="AL89" s="38"/>
      <c r="AM89" s="70" t="str">
        <f>IF(E17="","",E17)</f>
        <v>Amberg Engineering Slovakia s.r.o</v>
      </c>
      <c r="AN89" s="4"/>
      <c r="AO89" s="4"/>
      <c r="AP89" s="4"/>
      <c r="AQ89" s="38"/>
      <c r="AR89" s="39"/>
      <c r="AS89" s="71" t="s">
        <v>54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25.65" customHeight="1">
      <c r="A90" s="38"/>
      <c r="B90" s="39"/>
      <c r="C90" s="32" t="s">
        <v>27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32</v>
      </c>
      <c r="AJ90" s="38"/>
      <c r="AK90" s="38"/>
      <c r="AL90" s="38"/>
      <c r="AM90" s="70" t="str">
        <f>IF(E20="","",E20)</f>
        <v>Amberg Engineering Slovakia s.r.o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55</v>
      </c>
      <c r="D92" s="80"/>
      <c r="E92" s="80"/>
      <c r="F92" s="80"/>
      <c r="G92" s="80"/>
      <c r="H92" s="81"/>
      <c r="I92" s="82" t="s">
        <v>56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57</v>
      </c>
      <c r="AH92" s="80"/>
      <c r="AI92" s="80"/>
      <c r="AJ92" s="80"/>
      <c r="AK92" s="80"/>
      <c r="AL92" s="80"/>
      <c r="AM92" s="80"/>
      <c r="AN92" s="82" t="s">
        <v>58</v>
      </c>
      <c r="AO92" s="80"/>
      <c r="AP92" s="84"/>
      <c r="AQ92" s="85" t="s">
        <v>59</v>
      </c>
      <c r="AR92" s="39"/>
      <c r="AS92" s="86" t="s">
        <v>60</v>
      </c>
      <c r="AT92" s="87" t="s">
        <v>61</v>
      </c>
      <c r="AU92" s="87" t="s">
        <v>62</v>
      </c>
      <c r="AV92" s="87" t="s">
        <v>63</v>
      </c>
      <c r="AW92" s="87" t="s">
        <v>64</v>
      </c>
      <c r="AX92" s="87" t="s">
        <v>65</v>
      </c>
      <c r="AY92" s="87" t="s">
        <v>66</v>
      </c>
      <c r="AZ92" s="87" t="s">
        <v>67</v>
      </c>
      <c r="BA92" s="87" t="s">
        <v>68</v>
      </c>
      <c r="BB92" s="87" t="s">
        <v>69</v>
      </c>
      <c r="BC92" s="87" t="s">
        <v>70</v>
      </c>
      <c r="BD92" s="88" t="s">
        <v>71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72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ROUND(SUM(AG95:AG99),2)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ROUND(SUM(AS95:AS99),2)</f>
        <v>0</v>
      </c>
      <c r="AT94" s="99">
        <f>ROUND(SUM(AV94:AW94),2)</f>
        <v>0</v>
      </c>
      <c r="AU94" s="100">
        <f>ROUND(SUM(AU95:AU99),5)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ROUND(SUM(AZ95:AZ99),2)</f>
        <v>0</v>
      </c>
      <c r="BA94" s="99">
        <f>ROUND(SUM(BA95:BA99),2)</f>
        <v>0</v>
      </c>
      <c r="BB94" s="99">
        <f>ROUND(SUM(BB95:BB99),2)</f>
        <v>0</v>
      </c>
      <c r="BC94" s="99">
        <f>ROUND(SUM(BC95:BC99),2)</f>
        <v>0</v>
      </c>
      <c r="BD94" s="101">
        <f>ROUND(SUM(BD95:BD99),2)</f>
        <v>0</v>
      </c>
      <c r="BE94" s="6"/>
      <c r="BS94" s="102" t="s">
        <v>73</v>
      </c>
      <c r="BT94" s="102" t="s">
        <v>74</v>
      </c>
      <c r="BU94" s="103" t="s">
        <v>75</v>
      </c>
      <c r="BV94" s="102" t="s">
        <v>76</v>
      </c>
      <c r="BW94" s="102" t="s">
        <v>4</v>
      </c>
      <c r="BX94" s="102" t="s">
        <v>77</v>
      </c>
      <c r="CL94" s="102" t="s">
        <v>1</v>
      </c>
    </row>
    <row r="95" s="7" customFormat="1" ht="16.5" customHeight="1">
      <c r="A95" s="104" t="s">
        <v>78</v>
      </c>
      <c r="B95" s="105"/>
      <c r="C95" s="106"/>
      <c r="D95" s="107" t="s">
        <v>79</v>
      </c>
      <c r="E95" s="107"/>
      <c r="F95" s="107"/>
      <c r="G95" s="107"/>
      <c r="H95" s="107"/>
      <c r="I95" s="108"/>
      <c r="J95" s="107" t="s">
        <v>80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'000-00 - Všeobecné položky'!J30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81</v>
      </c>
      <c r="AR95" s="105"/>
      <c r="AS95" s="111">
        <v>0</v>
      </c>
      <c r="AT95" s="112">
        <f>ROUND(SUM(AV95:AW95),2)</f>
        <v>0</v>
      </c>
      <c r="AU95" s="113">
        <f>'000-00 - Všeobecné položky'!P120</f>
        <v>0</v>
      </c>
      <c r="AV95" s="112">
        <f>'000-00 - Všeobecné položky'!J33</f>
        <v>0</v>
      </c>
      <c r="AW95" s="112">
        <f>'000-00 - Všeobecné položky'!J34</f>
        <v>0</v>
      </c>
      <c r="AX95" s="112">
        <f>'000-00 - Všeobecné položky'!J35</f>
        <v>0</v>
      </c>
      <c r="AY95" s="112">
        <f>'000-00 - Všeobecné položky'!J36</f>
        <v>0</v>
      </c>
      <c r="AZ95" s="112">
        <f>'000-00 - Všeobecné položky'!F33</f>
        <v>0</v>
      </c>
      <c r="BA95" s="112">
        <f>'000-00 - Všeobecné položky'!F34</f>
        <v>0</v>
      </c>
      <c r="BB95" s="112">
        <f>'000-00 - Všeobecné položky'!F35</f>
        <v>0</v>
      </c>
      <c r="BC95" s="112">
        <f>'000-00 - Všeobecné položky'!F36</f>
        <v>0</v>
      </c>
      <c r="BD95" s="114">
        <f>'000-00 - Všeobecné položky'!F37</f>
        <v>0</v>
      </c>
      <c r="BE95" s="7"/>
      <c r="BT95" s="115" t="s">
        <v>82</v>
      </c>
      <c r="BV95" s="115" t="s">
        <v>76</v>
      </c>
      <c r="BW95" s="115" t="s">
        <v>83</v>
      </c>
      <c r="BX95" s="115" t="s">
        <v>4</v>
      </c>
      <c r="CL95" s="115" t="s">
        <v>1</v>
      </c>
      <c r="CM95" s="115" t="s">
        <v>74</v>
      </c>
    </row>
    <row r="96" s="7" customFormat="1" ht="16.5" customHeight="1">
      <c r="A96" s="104" t="s">
        <v>78</v>
      </c>
      <c r="B96" s="105"/>
      <c r="C96" s="106"/>
      <c r="D96" s="107" t="s">
        <v>84</v>
      </c>
      <c r="E96" s="107"/>
      <c r="F96" s="107"/>
      <c r="G96" s="107"/>
      <c r="H96" s="107"/>
      <c r="I96" s="108"/>
      <c r="J96" s="107" t="s">
        <v>85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'101-00 - Úprava komunikác...'!J30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81</v>
      </c>
      <c r="AR96" s="105"/>
      <c r="AS96" s="111">
        <v>0</v>
      </c>
      <c r="AT96" s="112">
        <f>ROUND(SUM(AV96:AW96),2)</f>
        <v>0</v>
      </c>
      <c r="AU96" s="113">
        <f>'101-00 - Úprava komunikác...'!P121</f>
        <v>0</v>
      </c>
      <c r="AV96" s="112">
        <f>'101-00 - Úprava komunikác...'!J33</f>
        <v>0</v>
      </c>
      <c r="AW96" s="112">
        <f>'101-00 - Úprava komunikác...'!J34</f>
        <v>0</v>
      </c>
      <c r="AX96" s="112">
        <f>'101-00 - Úprava komunikác...'!J35</f>
        <v>0</v>
      </c>
      <c r="AY96" s="112">
        <f>'101-00 - Úprava komunikác...'!J36</f>
        <v>0</v>
      </c>
      <c r="AZ96" s="112">
        <f>'101-00 - Úprava komunikác...'!F33</f>
        <v>0</v>
      </c>
      <c r="BA96" s="112">
        <f>'101-00 - Úprava komunikác...'!F34</f>
        <v>0</v>
      </c>
      <c r="BB96" s="112">
        <f>'101-00 - Úprava komunikác...'!F35</f>
        <v>0</v>
      </c>
      <c r="BC96" s="112">
        <f>'101-00 - Úprava komunikác...'!F36</f>
        <v>0</v>
      </c>
      <c r="BD96" s="114">
        <f>'101-00 - Úprava komunikác...'!F37</f>
        <v>0</v>
      </c>
      <c r="BE96" s="7"/>
      <c r="BT96" s="115" t="s">
        <v>82</v>
      </c>
      <c r="BV96" s="115" t="s">
        <v>76</v>
      </c>
      <c r="BW96" s="115" t="s">
        <v>86</v>
      </c>
      <c r="BX96" s="115" t="s">
        <v>4</v>
      </c>
      <c r="CL96" s="115" t="s">
        <v>1</v>
      </c>
      <c r="CM96" s="115" t="s">
        <v>74</v>
      </c>
    </row>
    <row r="97" s="7" customFormat="1" ht="24.75" customHeight="1">
      <c r="A97" s="104" t="s">
        <v>78</v>
      </c>
      <c r="B97" s="105"/>
      <c r="C97" s="106"/>
      <c r="D97" s="107" t="s">
        <v>87</v>
      </c>
      <c r="E97" s="107"/>
      <c r="F97" s="107"/>
      <c r="G97" s="107"/>
      <c r="H97" s="107"/>
      <c r="I97" s="108"/>
      <c r="J97" s="107" t="s">
        <v>88</v>
      </c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9">
        <f>'201-00 - Most ev. č. 2426...'!J30</f>
        <v>0</v>
      </c>
      <c r="AH97" s="108"/>
      <c r="AI97" s="108"/>
      <c r="AJ97" s="108"/>
      <c r="AK97" s="108"/>
      <c r="AL97" s="108"/>
      <c r="AM97" s="108"/>
      <c r="AN97" s="109">
        <f>SUM(AG97,AT97)</f>
        <v>0</v>
      </c>
      <c r="AO97" s="108"/>
      <c r="AP97" s="108"/>
      <c r="AQ97" s="110" t="s">
        <v>81</v>
      </c>
      <c r="AR97" s="105"/>
      <c r="AS97" s="111">
        <v>0</v>
      </c>
      <c r="AT97" s="112">
        <f>ROUND(SUM(AV97:AW97),2)</f>
        <v>0</v>
      </c>
      <c r="AU97" s="113">
        <f>'201-00 - Most ev. č. 2426...'!P133</f>
        <v>0</v>
      </c>
      <c r="AV97" s="112">
        <f>'201-00 - Most ev. č. 2426...'!J33</f>
        <v>0</v>
      </c>
      <c r="AW97" s="112">
        <f>'201-00 - Most ev. č. 2426...'!J34</f>
        <v>0</v>
      </c>
      <c r="AX97" s="112">
        <f>'201-00 - Most ev. č. 2426...'!J35</f>
        <v>0</v>
      </c>
      <c r="AY97" s="112">
        <f>'201-00 - Most ev. č. 2426...'!J36</f>
        <v>0</v>
      </c>
      <c r="AZ97" s="112">
        <f>'201-00 - Most ev. č. 2426...'!F33</f>
        <v>0</v>
      </c>
      <c r="BA97" s="112">
        <f>'201-00 - Most ev. č. 2426...'!F34</f>
        <v>0</v>
      </c>
      <c r="BB97" s="112">
        <f>'201-00 - Most ev. č. 2426...'!F35</f>
        <v>0</v>
      </c>
      <c r="BC97" s="112">
        <f>'201-00 - Most ev. č. 2426...'!F36</f>
        <v>0</v>
      </c>
      <c r="BD97" s="114">
        <f>'201-00 - Most ev. č. 2426...'!F37</f>
        <v>0</v>
      </c>
      <c r="BE97" s="7"/>
      <c r="BT97" s="115" t="s">
        <v>82</v>
      </c>
      <c r="BV97" s="115" t="s">
        <v>76</v>
      </c>
      <c r="BW97" s="115" t="s">
        <v>89</v>
      </c>
      <c r="BX97" s="115" t="s">
        <v>4</v>
      </c>
      <c r="CL97" s="115" t="s">
        <v>1</v>
      </c>
      <c r="CM97" s="115" t="s">
        <v>74</v>
      </c>
    </row>
    <row r="98" s="7" customFormat="1" ht="16.5" customHeight="1">
      <c r="A98" s="104" t="s">
        <v>78</v>
      </c>
      <c r="B98" s="105"/>
      <c r="C98" s="106"/>
      <c r="D98" s="107" t="s">
        <v>90</v>
      </c>
      <c r="E98" s="107"/>
      <c r="F98" s="107"/>
      <c r="G98" s="107"/>
      <c r="H98" s="107"/>
      <c r="I98" s="108"/>
      <c r="J98" s="107" t="s">
        <v>91</v>
      </c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9">
        <f>'201-01 - Demolácia mosta ...'!J30</f>
        <v>0</v>
      </c>
      <c r="AH98" s="108"/>
      <c r="AI98" s="108"/>
      <c r="AJ98" s="108"/>
      <c r="AK98" s="108"/>
      <c r="AL98" s="108"/>
      <c r="AM98" s="108"/>
      <c r="AN98" s="109">
        <f>SUM(AG98,AT98)</f>
        <v>0</v>
      </c>
      <c r="AO98" s="108"/>
      <c r="AP98" s="108"/>
      <c r="AQ98" s="110" t="s">
        <v>81</v>
      </c>
      <c r="AR98" s="105"/>
      <c r="AS98" s="111">
        <v>0</v>
      </c>
      <c r="AT98" s="112">
        <f>ROUND(SUM(AV98:AW98),2)</f>
        <v>0</v>
      </c>
      <c r="AU98" s="113">
        <f>'201-01 - Demolácia mosta ...'!P121</f>
        <v>0</v>
      </c>
      <c r="AV98" s="112">
        <f>'201-01 - Demolácia mosta ...'!J33</f>
        <v>0</v>
      </c>
      <c r="AW98" s="112">
        <f>'201-01 - Demolácia mosta ...'!J34</f>
        <v>0</v>
      </c>
      <c r="AX98" s="112">
        <f>'201-01 - Demolácia mosta ...'!J35</f>
        <v>0</v>
      </c>
      <c r="AY98" s="112">
        <f>'201-01 - Demolácia mosta ...'!J36</f>
        <v>0</v>
      </c>
      <c r="AZ98" s="112">
        <f>'201-01 - Demolácia mosta ...'!F33</f>
        <v>0</v>
      </c>
      <c r="BA98" s="112">
        <f>'201-01 - Demolácia mosta ...'!F34</f>
        <v>0</v>
      </c>
      <c r="BB98" s="112">
        <f>'201-01 - Demolácia mosta ...'!F35</f>
        <v>0</v>
      </c>
      <c r="BC98" s="112">
        <f>'201-01 - Demolácia mosta ...'!F36</f>
        <v>0</v>
      </c>
      <c r="BD98" s="114">
        <f>'201-01 - Demolácia mosta ...'!F37</f>
        <v>0</v>
      </c>
      <c r="BE98" s="7"/>
      <c r="BT98" s="115" t="s">
        <v>82</v>
      </c>
      <c r="BV98" s="115" t="s">
        <v>76</v>
      </c>
      <c r="BW98" s="115" t="s">
        <v>92</v>
      </c>
      <c r="BX98" s="115" t="s">
        <v>4</v>
      </c>
      <c r="CL98" s="115" t="s">
        <v>1</v>
      </c>
      <c r="CM98" s="115" t="s">
        <v>74</v>
      </c>
    </row>
    <row r="99" s="7" customFormat="1" ht="24.75" customHeight="1">
      <c r="A99" s="104" t="s">
        <v>78</v>
      </c>
      <c r="B99" s="105"/>
      <c r="C99" s="106"/>
      <c r="D99" s="107" t="s">
        <v>93</v>
      </c>
      <c r="E99" s="107"/>
      <c r="F99" s="107"/>
      <c r="G99" s="107"/>
      <c r="H99" s="107"/>
      <c r="I99" s="108"/>
      <c r="J99" s="107" t="s">
        <v>94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9">
        <f>'801-00 - Obchádzková komu...'!J30</f>
        <v>0</v>
      </c>
      <c r="AH99" s="108"/>
      <c r="AI99" s="108"/>
      <c r="AJ99" s="108"/>
      <c r="AK99" s="108"/>
      <c r="AL99" s="108"/>
      <c r="AM99" s="108"/>
      <c r="AN99" s="109">
        <f>SUM(AG99,AT99)</f>
        <v>0</v>
      </c>
      <c r="AO99" s="108"/>
      <c r="AP99" s="108"/>
      <c r="AQ99" s="110" t="s">
        <v>81</v>
      </c>
      <c r="AR99" s="105"/>
      <c r="AS99" s="116">
        <v>0</v>
      </c>
      <c r="AT99" s="117">
        <f>ROUND(SUM(AV99:AW99),2)</f>
        <v>0</v>
      </c>
      <c r="AU99" s="118">
        <f>'801-00 - Obchádzková komu...'!P122</f>
        <v>0</v>
      </c>
      <c r="AV99" s="117">
        <f>'801-00 - Obchádzková komu...'!J33</f>
        <v>0</v>
      </c>
      <c r="AW99" s="117">
        <f>'801-00 - Obchádzková komu...'!J34</f>
        <v>0</v>
      </c>
      <c r="AX99" s="117">
        <f>'801-00 - Obchádzková komu...'!J35</f>
        <v>0</v>
      </c>
      <c r="AY99" s="117">
        <f>'801-00 - Obchádzková komu...'!J36</f>
        <v>0</v>
      </c>
      <c r="AZ99" s="117">
        <f>'801-00 - Obchádzková komu...'!F33</f>
        <v>0</v>
      </c>
      <c r="BA99" s="117">
        <f>'801-00 - Obchádzková komu...'!F34</f>
        <v>0</v>
      </c>
      <c r="BB99" s="117">
        <f>'801-00 - Obchádzková komu...'!F35</f>
        <v>0</v>
      </c>
      <c r="BC99" s="117">
        <f>'801-00 - Obchádzková komu...'!F36</f>
        <v>0</v>
      </c>
      <c r="BD99" s="119">
        <f>'801-00 - Obchádzková komu...'!F37</f>
        <v>0</v>
      </c>
      <c r="BE99" s="7"/>
      <c r="BT99" s="115" t="s">
        <v>82</v>
      </c>
      <c r="BV99" s="115" t="s">
        <v>76</v>
      </c>
      <c r="BW99" s="115" t="s">
        <v>95</v>
      </c>
      <c r="BX99" s="115" t="s">
        <v>4</v>
      </c>
      <c r="CL99" s="115" t="s">
        <v>1</v>
      </c>
      <c r="CM99" s="115" t="s">
        <v>74</v>
      </c>
    </row>
    <row r="100" s="2" customFormat="1" ht="30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9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39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00-00 - Všeobecné položky'!C2" display="/"/>
    <hyperlink ref="A96" location="'101-00 - Úprava komunikác...'!C2" display="/"/>
    <hyperlink ref="A97" location="'201-00 - Most ev. č. 2426...'!C2" display="/"/>
    <hyperlink ref="A98" location="'201-01 - Demolácia mosta ...'!C2" display="/"/>
    <hyperlink ref="A99" location="'801-00 - Obchádzková kom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hidden="1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74</v>
      </c>
    </row>
    <row r="4" hidden="1" s="1" customFormat="1" ht="24.96" customHeight="1">
      <c r="B4" s="22"/>
      <c r="D4" s="23" t="s">
        <v>96</v>
      </c>
      <c r="L4" s="22"/>
      <c r="M4" s="120" t="s">
        <v>9</v>
      </c>
      <c r="AT4" s="19" t="s">
        <v>3</v>
      </c>
    </row>
    <row r="5" hidden="1" s="1" customFormat="1" ht="6.96" customHeight="1">
      <c r="B5" s="22"/>
      <c r="L5" s="22"/>
    </row>
    <row r="6" hidden="1" s="1" customFormat="1" ht="12" customHeight="1">
      <c r="B6" s="22"/>
      <c r="D6" s="32" t="s">
        <v>15</v>
      </c>
      <c r="L6" s="22"/>
    </row>
    <row r="7" hidden="1" s="1" customFormat="1" ht="16.5" customHeight="1">
      <c r="B7" s="22"/>
      <c r="E7" s="121" t="str">
        <f>'Rekapitulácia stavby'!K6</f>
        <v>Odstránenie havarijného stavu mostu ev. č. 2426-1, Moštenica</v>
      </c>
      <c r="F7" s="32"/>
      <c r="G7" s="32"/>
      <c r="H7" s="32"/>
      <c r="L7" s="22"/>
    </row>
    <row r="8" hidden="1" s="2" customFormat="1" ht="12" customHeight="1">
      <c r="A8" s="38"/>
      <c r="B8" s="39"/>
      <c r="C8" s="38"/>
      <c r="D8" s="32" t="s">
        <v>97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39"/>
      <c r="C9" s="38"/>
      <c r="D9" s="38"/>
      <c r="E9" s="67" t="s">
        <v>98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69" t="str">
        <f>'Rekapitulácia stavby'!AN8</f>
        <v>11. 12. 2020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39"/>
      <c r="C21" s="38"/>
      <c r="D21" s="38"/>
      <c r="E21" s="27" t="s">
        <v>30</v>
      </c>
      <c r="F21" s="38"/>
      <c r="G21" s="38"/>
      <c r="H21" s="38"/>
      <c r="I21" s="32" t="s">
        <v>26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39"/>
      <c r="C23" s="38"/>
      <c r="D23" s="32" t="s">
        <v>32</v>
      </c>
      <c r="E23" s="38"/>
      <c r="F23" s="38"/>
      <c r="G23" s="38"/>
      <c r="H23" s="38"/>
      <c r="I23" s="32" t="s">
        <v>24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39"/>
      <c r="C24" s="38"/>
      <c r="D24" s="38"/>
      <c r="E24" s="27" t="s">
        <v>30</v>
      </c>
      <c r="F24" s="38"/>
      <c r="G24" s="38"/>
      <c r="H24" s="38"/>
      <c r="I24" s="32" t="s">
        <v>26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39"/>
      <c r="C26" s="38"/>
      <c r="D26" s="32" t="s">
        <v>33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hidden="1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39"/>
      <c r="C30" s="38"/>
      <c r="D30" s="125" t="s">
        <v>34</v>
      </c>
      <c r="E30" s="38"/>
      <c r="F30" s="38"/>
      <c r="G30" s="38"/>
      <c r="H30" s="38"/>
      <c r="I30" s="38"/>
      <c r="J30" s="96">
        <f>ROUND(J120,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39"/>
      <c r="C32" s="38"/>
      <c r="D32" s="38"/>
      <c r="E32" s="38"/>
      <c r="F32" s="43" t="s">
        <v>36</v>
      </c>
      <c r="G32" s="38"/>
      <c r="H32" s="38"/>
      <c r="I32" s="43" t="s">
        <v>35</v>
      </c>
      <c r="J32" s="43" t="s">
        <v>37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39"/>
      <c r="C33" s="38"/>
      <c r="D33" s="126" t="s">
        <v>38</v>
      </c>
      <c r="E33" s="32" t="s">
        <v>39</v>
      </c>
      <c r="F33" s="127">
        <f>ROUND((SUM(BE120:BE131)),  2)</f>
        <v>0</v>
      </c>
      <c r="G33" s="38"/>
      <c r="H33" s="38"/>
      <c r="I33" s="128">
        <v>0.20000000000000001</v>
      </c>
      <c r="J33" s="127">
        <f>ROUND(((SUM(BE120:BE131))*I33),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39"/>
      <c r="C34" s="38"/>
      <c r="D34" s="38"/>
      <c r="E34" s="32" t="s">
        <v>40</v>
      </c>
      <c r="F34" s="127">
        <f>ROUND((SUM(BF120:BF131)),  2)</f>
        <v>0</v>
      </c>
      <c r="G34" s="38"/>
      <c r="H34" s="38"/>
      <c r="I34" s="128">
        <v>0.20000000000000001</v>
      </c>
      <c r="J34" s="127">
        <f>ROUND(((SUM(BF120:BF131))*I34),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41</v>
      </c>
      <c r="F35" s="127">
        <f>ROUND((SUM(BG120:BG131)),  2)</f>
        <v>0</v>
      </c>
      <c r="G35" s="38"/>
      <c r="H35" s="38"/>
      <c r="I35" s="128">
        <v>0.20000000000000001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42</v>
      </c>
      <c r="F36" s="127">
        <f>ROUND((SUM(BH120:BH131)),  2)</f>
        <v>0</v>
      </c>
      <c r="G36" s="38"/>
      <c r="H36" s="38"/>
      <c r="I36" s="128">
        <v>0.20000000000000001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43</v>
      </c>
      <c r="F37" s="127">
        <f>ROUND((SUM(BI120:BI131)),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39"/>
      <c r="C39" s="129"/>
      <c r="D39" s="130" t="s">
        <v>44</v>
      </c>
      <c r="E39" s="81"/>
      <c r="F39" s="81"/>
      <c r="G39" s="131" t="s">
        <v>45</v>
      </c>
      <c r="H39" s="132" t="s">
        <v>46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2"/>
      <c r="L41" s="22"/>
    </row>
    <row r="42" hidden="1" s="1" customFormat="1" ht="14.4" customHeight="1">
      <c r="B42" s="22"/>
      <c r="L42" s="22"/>
    </row>
    <row r="43" hidden="1" s="1" customFormat="1" ht="14.4" customHeight="1">
      <c r="B43" s="22"/>
      <c r="L43" s="22"/>
    </row>
    <row r="44" hidden="1" s="1" customFormat="1" ht="14.4" customHeight="1">
      <c r="B44" s="22"/>
      <c r="L44" s="22"/>
    </row>
    <row r="45" hidden="1" s="1" customFormat="1" ht="14.4" customHeight="1">
      <c r="B45" s="22"/>
      <c r="L45" s="22"/>
    </row>
    <row r="46" hidden="1" s="1" customFormat="1" ht="14.4" customHeight="1">
      <c r="B46" s="22"/>
      <c r="L46" s="22"/>
    </row>
    <row r="47" hidden="1" s="1" customFormat="1" ht="14.4" customHeight="1">
      <c r="B47" s="22"/>
      <c r="L47" s="22"/>
    </row>
    <row r="48" hidden="1" s="1" customFormat="1" ht="14.4" customHeight="1">
      <c r="B48" s="22"/>
      <c r="L48" s="22"/>
    </row>
    <row r="49" hidden="1" s="1" customFormat="1" ht="14.4" customHeight="1">
      <c r="B49" s="22"/>
      <c r="L49" s="22"/>
    </row>
    <row r="50" hidden="1" s="2" customFormat="1" ht="14.4" customHeight="1">
      <c r="B50" s="55"/>
      <c r="D50" s="56" t="s">
        <v>47</v>
      </c>
      <c r="E50" s="57"/>
      <c r="F50" s="57"/>
      <c r="G50" s="56" t="s">
        <v>48</v>
      </c>
      <c r="H50" s="57"/>
      <c r="I50" s="57"/>
      <c r="J50" s="57"/>
      <c r="K50" s="57"/>
      <c r="L50" s="55"/>
    </row>
    <row r="51" hidden="1">
      <c r="B51" s="22"/>
      <c r="L51" s="22"/>
    </row>
    <row r="52" hidden="1">
      <c r="B52" s="22"/>
      <c r="L52" s="22"/>
    </row>
    <row r="53" hidden="1">
      <c r="B53" s="22"/>
      <c r="L53" s="22"/>
    </row>
    <row r="54" hidden="1">
      <c r="B54" s="22"/>
      <c r="L54" s="22"/>
    </row>
    <row r="55" hidden="1">
      <c r="B55" s="22"/>
      <c r="L55" s="22"/>
    </row>
    <row r="56" hidden="1">
      <c r="B56" s="22"/>
      <c r="L56" s="22"/>
    </row>
    <row r="57" hidden="1">
      <c r="B57" s="22"/>
      <c r="L57" s="22"/>
    </row>
    <row r="58" hidden="1">
      <c r="B58" s="22"/>
      <c r="L58" s="22"/>
    </row>
    <row r="59" hidden="1">
      <c r="B59" s="22"/>
      <c r="L59" s="22"/>
    </row>
    <row r="60" hidden="1">
      <c r="B60" s="22"/>
      <c r="L60" s="22"/>
    </row>
    <row r="61" hidden="1" s="2" customFormat="1">
      <c r="A61" s="38"/>
      <c r="B61" s="39"/>
      <c r="C61" s="38"/>
      <c r="D61" s="58" t="s">
        <v>49</v>
      </c>
      <c r="E61" s="41"/>
      <c r="F61" s="135" t="s">
        <v>50</v>
      </c>
      <c r="G61" s="58" t="s">
        <v>49</v>
      </c>
      <c r="H61" s="41"/>
      <c r="I61" s="41"/>
      <c r="J61" s="136" t="s">
        <v>50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2"/>
      <c r="L62" s="22"/>
    </row>
    <row r="63" hidden="1">
      <c r="B63" s="22"/>
      <c r="L63" s="22"/>
    </row>
    <row r="64" hidden="1">
      <c r="B64" s="22"/>
      <c r="L64" s="22"/>
    </row>
    <row r="65" hidden="1" s="2" customFormat="1">
      <c r="A65" s="38"/>
      <c r="B65" s="39"/>
      <c r="C65" s="38"/>
      <c r="D65" s="56" t="s">
        <v>51</v>
      </c>
      <c r="E65" s="59"/>
      <c r="F65" s="59"/>
      <c r="G65" s="56" t="s">
        <v>52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2"/>
      <c r="L66" s="22"/>
    </row>
    <row r="67" hidden="1">
      <c r="B67" s="22"/>
      <c r="L67" s="22"/>
    </row>
    <row r="68" hidden="1">
      <c r="B68" s="22"/>
      <c r="L68" s="22"/>
    </row>
    <row r="69" hidden="1">
      <c r="B69" s="22"/>
      <c r="L69" s="22"/>
    </row>
    <row r="70" hidden="1">
      <c r="B70" s="22"/>
      <c r="L70" s="22"/>
    </row>
    <row r="71" hidden="1">
      <c r="B71" s="22"/>
      <c r="L71" s="22"/>
    </row>
    <row r="72" hidden="1">
      <c r="B72" s="22"/>
      <c r="L72" s="22"/>
    </row>
    <row r="73" hidden="1">
      <c r="B73" s="22"/>
      <c r="L73" s="22"/>
    </row>
    <row r="74" hidden="1">
      <c r="B74" s="22"/>
      <c r="L74" s="22"/>
    </row>
    <row r="75" hidden="1">
      <c r="B75" s="22"/>
      <c r="L75" s="22"/>
    </row>
    <row r="76" hidden="1" s="2" customFormat="1">
      <c r="A76" s="38"/>
      <c r="B76" s="39"/>
      <c r="C76" s="38"/>
      <c r="D76" s="58" t="s">
        <v>49</v>
      </c>
      <c r="E76" s="41"/>
      <c r="F76" s="135" t="s">
        <v>50</v>
      </c>
      <c r="G76" s="58" t="s">
        <v>49</v>
      </c>
      <c r="H76" s="41"/>
      <c r="I76" s="41"/>
      <c r="J76" s="136" t="s">
        <v>50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Odstránenie havarijného stavu mostu ev. č. 2426-1, Moštenica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000-00 - Všeobecné položky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okres Banská Bystrica</v>
      </c>
      <c r="G89" s="38"/>
      <c r="H89" s="38"/>
      <c r="I89" s="32" t="s">
        <v>21</v>
      </c>
      <c r="J89" s="69" t="str">
        <f>IF(J12="","",J12)</f>
        <v>11. 12. 2020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38"/>
      <c r="E91" s="38"/>
      <c r="F91" s="27" t="str">
        <f>E15</f>
        <v>Banskobystrický samosprávny kraj</v>
      </c>
      <c r="G91" s="38"/>
      <c r="H91" s="38"/>
      <c r="I91" s="32" t="s">
        <v>29</v>
      </c>
      <c r="J91" s="36" t="str">
        <f>E21</f>
        <v>Amberg Engineering Slovakia s.r.o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32</v>
      </c>
      <c r="J92" s="36" t="str">
        <f>E24</f>
        <v>Amberg Engineering Slovakia s.r.o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100</v>
      </c>
      <c r="D94" s="129"/>
      <c r="E94" s="129"/>
      <c r="F94" s="129"/>
      <c r="G94" s="129"/>
      <c r="H94" s="129"/>
      <c r="I94" s="129"/>
      <c r="J94" s="138" t="s">
        <v>101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102</v>
      </c>
      <c r="D96" s="38"/>
      <c r="E96" s="38"/>
      <c r="F96" s="38"/>
      <c r="G96" s="38"/>
      <c r="H96" s="38"/>
      <c r="I96" s="38"/>
      <c r="J96" s="96">
        <f>J120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103</v>
      </c>
    </row>
    <row r="97" s="9" customFormat="1" ht="24.96" customHeight="1">
      <c r="A97" s="9"/>
      <c r="B97" s="140"/>
      <c r="C97" s="9"/>
      <c r="D97" s="141" t="s">
        <v>104</v>
      </c>
      <c r="E97" s="142"/>
      <c r="F97" s="142"/>
      <c r="G97" s="142"/>
      <c r="H97" s="142"/>
      <c r="I97" s="142"/>
      <c r="J97" s="143">
        <f>J121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105</v>
      </c>
      <c r="E98" s="146"/>
      <c r="F98" s="146"/>
      <c r="G98" s="146"/>
      <c r="H98" s="146"/>
      <c r="I98" s="146"/>
      <c r="J98" s="147">
        <f>J122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106</v>
      </c>
      <c r="E99" s="146"/>
      <c r="F99" s="146"/>
      <c r="G99" s="146"/>
      <c r="H99" s="146"/>
      <c r="I99" s="146"/>
      <c r="J99" s="147">
        <f>J126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107</v>
      </c>
      <c r="E100" s="146"/>
      <c r="F100" s="146"/>
      <c r="G100" s="146"/>
      <c r="H100" s="146"/>
      <c r="I100" s="146"/>
      <c r="J100" s="147">
        <f>J129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108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15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121" t="str">
        <f>E7</f>
        <v>Odstránenie havarijného stavu mostu ev. č. 2426-1, Moštenica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97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67" t="str">
        <f>E9</f>
        <v>000-00 - Všeobecné položky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19</v>
      </c>
      <c r="D114" s="38"/>
      <c r="E114" s="38"/>
      <c r="F114" s="27" t="str">
        <f>F12</f>
        <v>okres Banská Bystrica</v>
      </c>
      <c r="G114" s="38"/>
      <c r="H114" s="38"/>
      <c r="I114" s="32" t="s">
        <v>21</v>
      </c>
      <c r="J114" s="69" t="str">
        <f>IF(J12="","",J12)</f>
        <v>11. 12. 2020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40.05" customHeight="1">
      <c r="A116" s="38"/>
      <c r="B116" s="39"/>
      <c r="C116" s="32" t="s">
        <v>23</v>
      </c>
      <c r="D116" s="38"/>
      <c r="E116" s="38"/>
      <c r="F116" s="27" t="str">
        <f>E15</f>
        <v>Banskobystrický samosprávny kraj</v>
      </c>
      <c r="G116" s="38"/>
      <c r="H116" s="38"/>
      <c r="I116" s="32" t="s">
        <v>29</v>
      </c>
      <c r="J116" s="36" t="str">
        <f>E21</f>
        <v>Amberg Engineering Slovakia s.r.o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40.05" customHeight="1">
      <c r="A117" s="38"/>
      <c r="B117" s="39"/>
      <c r="C117" s="32" t="s">
        <v>27</v>
      </c>
      <c r="D117" s="38"/>
      <c r="E117" s="38"/>
      <c r="F117" s="27" t="str">
        <f>IF(E18="","",E18)</f>
        <v>Vyplň údaj</v>
      </c>
      <c r="G117" s="38"/>
      <c r="H117" s="38"/>
      <c r="I117" s="32" t="s">
        <v>32</v>
      </c>
      <c r="J117" s="36" t="str">
        <f>E24</f>
        <v>Amberg Engineering Slovakia s.r.o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48"/>
      <c r="B119" s="149"/>
      <c r="C119" s="150" t="s">
        <v>109</v>
      </c>
      <c r="D119" s="151" t="s">
        <v>59</v>
      </c>
      <c r="E119" s="151" t="s">
        <v>55</v>
      </c>
      <c r="F119" s="151" t="s">
        <v>56</v>
      </c>
      <c r="G119" s="151" t="s">
        <v>110</v>
      </c>
      <c r="H119" s="151" t="s">
        <v>111</v>
      </c>
      <c r="I119" s="151" t="s">
        <v>112</v>
      </c>
      <c r="J119" s="152" t="s">
        <v>101</v>
      </c>
      <c r="K119" s="153" t="s">
        <v>113</v>
      </c>
      <c r="L119" s="154"/>
      <c r="M119" s="86" t="s">
        <v>1</v>
      </c>
      <c r="N119" s="87" t="s">
        <v>38</v>
      </c>
      <c r="O119" s="87" t="s">
        <v>114</v>
      </c>
      <c r="P119" s="87" t="s">
        <v>115</v>
      </c>
      <c r="Q119" s="87" t="s">
        <v>116</v>
      </c>
      <c r="R119" s="87" t="s">
        <v>117</v>
      </c>
      <c r="S119" s="87" t="s">
        <v>118</v>
      </c>
      <c r="T119" s="88" t="s">
        <v>119</v>
      </c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</row>
    <row r="120" s="2" customFormat="1" ht="22.8" customHeight="1">
      <c r="A120" s="38"/>
      <c r="B120" s="39"/>
      <c r="C120" s="93" t="s">
        <v>102</v>
      </c>
      <c r="D120" s="38"/>
      <c r="E120" s="38"/>
      <c r="F120" s="38"/>
      <c r="G120" s="38"/>
      <c r="H120" s="38"/>
      <c r="I120" s="38"/>
      <c r="J120" s="155">
        <f>BK120</f>
        <v>0</v>
      </c>
      <c r="K120" s="38"/>
      <c r="L120" s="39"/>
      <c r="M120" s="89"/>
      <c r="N120" s="73"/>
      <c r="O120" s="90"/>
      <c r="P120" s="156">
        <f>P121</f>
        <v>0</v>
      </c>
      <c r="Q120" s="90"/>
      <c r="R120" s="156">
        <f>R121</f>
        <v>0</v>
      </c>
      <c r="S120" s="90"/>
      <c r="T120" s="157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73</v>
      </c>
      <c r="AU120" s="19" t="s">
        <v>103</v>
      </c>
      <c r="BK120" s="158">
        <f>BK121</f>
        <v>0</v>
      </c>
    </row>
    <row r="121" s="12" customFormat="1" ht="25.92" customHeight="1">
      <c r="A121" s="12"/>
      <c r="B121" s="159"/>
      <c r="C121" s="12"/>
      <c r="D121" s="160" t="s">
        <v>73</v>
      </c>
      <c r="E121" s="161" t="s">
        <v>120</v>
      </c>
      <c r="F121" s="161" t="s">
        <v>121</v>
      </c>
      <c r="G121" s="12"/>
      <c r="H121" s="12"/>
      <c r="I121" s="162"/>
      <c r="J121" s="163">
        <f>BK121</f>
        <v>0</v>
      </c>
      <c r="K121" s="12"/>
      <c r="L121" s="159"/>
      <c r="M121" s="164"/>
      <c r="N121" s="165"/>
      <c r="O121" s="165"/>
      <c r="P121" s="166">
        <f>P122+P126+P129</f>
        <v>0</v>
      </c>
      <c r="Q121" s="165"/>
      <c r="R121" s="166">
        <f>R122+R126+R129</f>
        <v>0</v>
      </c>
      <c r="S121" s="165"/>
      <c r="T121" s="167">
        <f>T122+T126+T129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60" t="s">
        <v>122</v>
      </c>
      <c r="AT121" s="168" t="s">
        <v>73</v>
      </c>
      <c r="AU121" s="168" t="s">
        <v>74</v>
      </c>
      <c r="AY121" s="160" t="s">
        <v>123</v>
      </c>
      <c r="BK121" s="169">
        <f>BK122+BK126+BK129</f>
        <v>0</v>
      </c>
    </row>
    <row r="122" s="12" customFormat="1" ht="22.8" customHeight="1">
      <c r="A122" s="12"/>
      <c r="B122" s="159"/>
      <c r="C122" s="12"/>
      <c r="D122" s="160" t="s">
        <v>73</v>
      </c>
      <c r="E122" s="170" t="s">
        <v>124</v>
      </c>
      <c r="F122" s="170" t="s">
        <v>125</v>
      </c>
      <c r="G122" s="12"/>
      <c r="H122" s="12"/>
      <c r="I122" s="162"/>
      <c r="J122" s="171">
        <f>BK122</f>
        <v>0</v>
      </c>
      <c r="K122" s="12"/>
      <c r="L122" s="159"/>
      <c r="M122" s="164"/>
      <c r="N122" s="165"/>
      <c r="O122" s="165"/>
      <c r="P122" s="166">
        <f>SUM(P123:P125)</f>
        <v>0</v>
      </c>
      <c r="Q122" s="165"/>
      <c r="R122" s="166">
        <f>SUM(R123:R125)</f>
        <v>0</v>
      </c>
      <c r="S122" s="165"/>
      <c r="T122" s="167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0" t="s">
        <v>122</v>
      </c>
      <c r="AT122" s="168" t="s">
        <v>73</v>
      </c>
      <c r="AU122" s="168" t="s">
        <v>82</v>
      </c>
      <c r="AY122" s="160" t="s">
        <v>123</v>
      </c>
      <c r="BK122" s="169">
        <f>SUM(BK123:BK125)</f>
        <v>0</v>
      </c>
    </row>
    <row r="123" s="2" customFormat="1" ht="24.15" customHeight="1">
      <c r="A123" s="38"/>
      <c r="B123" s="172"/>
      <c r="C123" s="173" t="s">
        <v>82</v>
      </c>
      <c r="D123" s="173" t="s">
        <v>126</v>
      </c>
      <c r="E123" s="174" t="s">
        <v>127</v>
      </c>
      <c r="F123" s="175" t="s">
        <v>128</v>
      </c>
      <c r="G123" s="176" t="s">
        <v>129</v>
      </c>
      <c r="H123" s="177">
        <v>1</v>
      </c>
      <c r="I123" s="178"/>
      <c r="J123" s="179">
        <f>ROUND(I123*H123,2)</f>
        <v>0</v>
      </c>
      <c r="K123" s="180"/>
      <c r="L123" s="39"/>
      <c r="M123" s="181" t="s">
        <v>1</v>
      </c>
      <c r="N123" s="182" t="s">
        <v>40</v>
      </c>
      <c r="O123" s="77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85" t="s">
        <v>130</v>
      </c>
      <c r="AT123" s="185" t="s">
        <v>126</v>
      </c>
      <c r="AU123" s="185" t="s">
        <v>131</v>
      </c>
      <c r="AY123" s="19" t="s">
        <v>123</v>
      </c>
      <c r="BE123" s="186">
        <f>IF(N123="základná",J123,0)</f>
        <v>0</v>
      </c>
      <c r="BF123" s="186">
        <f>IF(N123="znížená",J123,0)</f>
        <v>0</v>
      </c>
      <c r="BG123" s="186">
        <f>IF(N123="zákl. prenesená",J123,0)</f>
        <v>0</v>
      </c>
      <c r="BH123" s="186">
        <f>IF(N123="zníž. prenesená",J123,0)</f>
        <v>0</v>
      </c>
      <c r="BI123" s="186">
        <f>IF(N123="nulová",J123,0)</f>
        <v>0</v>
      </c>
      <c r="BJ123" s="19" t="s">
        <v>131</v>
      </c>
      <c r="BK123" s="186">
        <f>ROUND(I123*H123,2)</f>
        <v>0</v>
      </c>
      <c r="BL123" s="19" t="s">
        <v>130</v>
      </c>
      <c r="BM123" s="185" t="s">
        <v>132</v>
      </c>
    </row>
    <row r="124" s="2" customFormat="1" ht="24.15" customHeight="1">
      <c r="A124" s="38"/>
      <c r="B124" s="172"/>
      <c r="C124" s="173" t="s">
        <v>131</v>
      </c>
      <c r="D124" s="173" t="s">
        <v>126</v>
      </c>
      <c r="E124" s="174" t="s">
        <v>133</v>
      </c>
      <c r="F124" s="175" t="s">
        <v>134</v>
      </c>
      <c r="G124" s="176" t="s">
        <v>129</v>
      </c>
      <c r="H124" s="177">
        <v>1</v>
      </c>
      <c r="I124" s="178"/>
      <c r="J124" s="179">
        <f>ROUND(I124*H124,2)</f>
        <v>0</v>
      </c>
      <c r="K124" s="180"/>
      <c r="L124" s="39"/>
      <c r="M124" s="181" t="s">
        <v>1</v>
      </c>
      <c r="N124" s="182" t="s">
        <v>40</v>
      </c>
      <c r="O124" s="77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85" t="s">
        <v>130</v>
      </c>
      <c r="AT124" s="185" t="s">
        <v>126</v>
      </c>
      <c r="AU124" s="185" t="s">
        <v>131</v>
      </c>
      <c r="AY124" s="19" t="s">
        <v>123</v>
      </c>
      <c r="BE124" s="186">
        <f>IF(N124="základná",J124,0)</f>
        <v>0</v>
      </c>
      <c r="BF124" s="186">
        <f>IF(N124="znížená",J124,0)</f>
        <v>0</v>
      </c>
      <c r="BG124" s="186">
        <f>IF(N124="zákl. prenesená",J124,0)</f>
        <v>0</v>
      </c>
      <c r="BH124" s="186">
        <f>IF(N124="zníž. prenesená",J124,0)</f>
        <v>0</v>
      </c>
      <c r="BI124" s="186">
        <f>IF(N124="nulová",J124,0)</f>
        <v>0</v>
      </c>
      <c r="BJ124" s="19" t="s">
        <v>131</v>
      </c>
      <c r="BK124" s="186">
        <f>ROUND(I124*H124,2)</f>
        <v>0</v>
      </c>
      <c r="BL124" s="19" t="s">
        <v>130</v>
      </c>
      <c r="BM124" s="185" t="s">
        <v>135</v>
      </c>
    </row>
    <row r="125" s="2" customFormat="1" ht="24.15" customHeight="1">
      <c r="A125" s="38"/>
      <c r="B125" s="172"/>
      <c r="C125" s="173" t="s">
        <v>136</v>
      </c>
      <c r="D125" s="173" t="s">
        <v>126</v>
      </c>
      <c r="E125" s="174" t="s">
        <v>137</v>
      </c>
      <c r="F125" s="175" t="s">
        <v>138</v>
      </c>
      <c r="G125" s="176" t="s">
        <v>129</v>
      </c>
      <c r="H125" s="177">
        <v>1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40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130</v>
      </c>
      <c r="AT125" s="185" t="s">
        <v>126</v>
      </c>
      <c r="AU125" s="185" t="s">
        <v>131</v>
      </c>
      <c r="AY125" s="19" t="s">
        <v>123</v>
      </c>
      <c r="BE125" s="186">
        <f>IF(N125="základná",J125,0)</f>
        <v>0</v>
      </c>
      <c r="BF125" s="186">
        <f>IF(N125="znížená",J125,0)</f>
        <v>0</v>
      </c>
      <c r="BG125" s="186">
        <f>IF(N125="zákl. prenesená",J125,0)</f>
        <v>0</v>
      </c>
      <c r="BH125" s="186">
        <f>IF(N125="zníž. prenesená",J125,0)</f>
        <v>0</v>
      </c>
      <c r="BI125" s="186">
        <f>IF(N125="nulová",J125,0)</f>
        <v>0</v>
      </c>
      <c r="BJ125" s="19" t="s">
        <v>131</v>
      </c>
      <c r="BK125" s="186">
        <f>ROUND(I125*H125,2)</f>
        <v>0</v>
      </c>
      <c r="BL125" s="19" t="s">
        <v>130</v>
      </c>
      <c r="BM125" s="185" t="s">
        <v>139</v>
      </c>
    </row>
    <row r="126" s="12" customFormat="1" ht="22.8" customHeight="1">
      <c r="A126" s="12"/>
      <c r="B126" s="159"/>
      <c r="C126" s="12"/>
      <c r="D126" s="160" t="s">
        <v>73</v>
      </c>
      <c r="E126" s="170" t="s">
        <v>140</v>
      </c>
      <c r="F126" s="170" t="s">
        <v>141</v>
      </c>
      <c r="G126" s="12"/>
      <c r="H126" s="12"/>
      <c r="I126" s="162"/>
      <c r="J126" s="171">
        <f>BK126</f>
        <v>0</v>
      </c>
      <c r="K126" s="12"/>
      <c r="L126" s="159"/>
      <c r="M126" s="164"/>
      <c r="N126" s="165"/>
      <c r="O126" s="165"/>
      <c r="P126" s="166">
        <f>SUM(P127:P128)</f>
        <v>0</v>
      </c>
      <c r="Q126" s="165"/>
      <c r="R126" s="166">
        <f>SUM(R127:R128)</f>
        <v>0</v>
      </c>
      <c r="S126" s="165"/>
      <c r="T126" s="167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0" t="s">
        <v>122</v>
      </c>
      <c r="AT126" s="168" t="s">
        <v>73</v>
      </c>
      <c r="AU126" s="168" t="s">
        <v>82</v>
      </c>
      <c r="AY126" s="160" t="s">
        <v>123</v>
      </c>
      <c r="BK126" s="169">
        <f>SUM(BK127:BK128)</f>
        <v>0</v>
      </c>
    </row>
    <row r="127" s="2" customFormat="1" ht="24.15" customHeight="1">
      <c r="A127" s="38"/>
      <c r="B127" s="172"/>
      <c r="C127" s="173" t="s">
        <v>122</v>
      </c>
      <c r="D127" s="173" t="s">
        <v>126</v>
      </c>
      <c r="E127" s="174" t="s">
        <v>142</v>
      </c>
      <c r="F127" s="175" t="s">
        <v>143</v>
      </c>
      <c r="G127" s="176" t="s">
        <v>129</v>
      </c>
      <c r="H127" s="177">
        <v>1</v>
      </c>
      <c r="I127" s="178"/>
      <c r="J127" s="179">
        <f>ROUND(I127*H127,2)</f>
        <v>0</v>
      </c>
      <c r="K127" s="180"/>
      <c r="L127" s="39"/>
      <c r="M127" s="181" t="s">
        <v>1</v>
      </c>
      <c r="N127" s="182" t="s">
        <v>40</v>
      </c>
      <c r="O127" s="77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5" t="s">
        <v>130</v>
      </c>
      <c r="AT127" s="185" t="s">
        <v>126</v>
      </c>
      <c r="AU127" s="185" t="s">
        <v>131</v>
      </c>
      <c r="AY127" s="19" t="s">
        <v>123</v>
      </c>
      <c r="BE127" s="186">
        <f>IF(N127="základná",J127,0)</f>
        <v>0</v>
      </c>
      <c r="BF127" s="186">
        <f>IF(N127="znížená",J127,0)</f>
        <v>0</v>
      </c>
      <c r="BG127" s="186">
        <f>IF(N127="zákl. prenesená",J127,0)</f>
        <v>0</v>
      </c>
      <c r="BH127" s="186">
        <f>IF(N127="zníž. prenesená",J127,0)</f>
        <v>0</v>
      </c>
      <c r="BI127" s="186">
        <f>IF(N127="nulová",J127,0)</f>
        <v>0</v>
      </c>
      <c r="BJ127" s="19" t="s">
        <v>131</v>
      </c>
      <c r="BK127" s="186">
        <f>ROUND(I127*H127,2)</f>
        <v>0</v>
      </c>
      <c r="BL127" s="19" t="s">
        <v>130</v>
      </c>
      <c r="BM127" s="185" t="s">
        <v>144</v>
      </c>
    </row>
    <row r="128" s="2" customFormat="1" ht="24.15" customHeight="1">
      <c r="A128" s="38"/>
      <c r="B128" s="172"/>
      <c r="C128" s="173" t="s">
        <v>145</v>
      </c>
      <c r="D128" s="173" t="s">
        <v>126</v>
      </c>
      <c r="E128" s="174" t="s">
        <v>146</v>
      </c>
      <c r="F128" s="175" t="s">
        <v>147</v>
      </c>
      <c r="G128" s="176" t="s">
        <v>129</v>
      </c>
      <c r="H128" s="177">
        <v>1</v>
      </c>
      <c r="I128" s="178"/>
      <c r="J128" s="179">
        <f>ROUND(I128*H128,2)</f>
        <v>0</v>
      </c>
      <c r="K128" s="180"/>
      <c r="L128" s="39"/>
      <c r="M128" s="181" t="s">
        <v>1</v>
      </c>
      <c r="N128" s="182" t="s">
        <v>40</v>
      </c>
      <c r="O128" s="77"/>
      <c r="P128" s="183">
        <f>O128*H128</f>
        <v>0</v>
      </c>
      <c r="Q128" s="183">
        <v>0</v>
      </c>
      <c r="R128" s="183">
        <f>Q128*H128</f>
        <v>0</v>
      </c>
      <c r="S128" s="183">
        <v>0</v>
      </c>
      <c r="T128" s="18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85" t="s">
        <v>130</v>
      </c>
      <c r="AT128" s="185" t="s">
        <v>126</v>
      </c>
      <c r="AU128" s="185" t="s">
        <v>131</v>
      </c>
      <c r="AY128" s="19" t="s">
        <v>123</v>
      </c>
      <c r="BE128" s="186">
        <f>IF(N128="základná",J128,0)</f>
        <v>0</v>
      </c>
      <c r="BF128" s="186">
        <f>IF(N128="znížená",J128,0)</f>
        <v>0</v>
      </c>
      <c r="BG128" s="186">
        <f>IF(N128="zákl. prenesená",J128,0)</f>
        <v>0</v>
      </c>
      <c r="BH128" s="186">
        <f>IF(N128="zníž. prenesená",J128,0)</f>
        <v>0</v>
      </c>
      <c r="BI128" s="186">
        <f>IF(N128="nulová",J128,0)</f>
        <v>0</v>
      </c>
      <c r="BJ128" s="19" t="s">
        <v>131</v>
      </c>
      <c r="BK128" s="186">
        <f>ROUND(I128*H128,2)</f>
        <v>0</v>
      </c>
      <c r="BL128" s="19" t="s">
        <v>130</v>
      </c>
      <c r="BM128" s="185" t="s">
        <v>148</v>
      </c>
    </row>
    <row r="129" s="12" customFormat="1" ht="22.8" customHeight="1">
      <c r="A129" s="12"/>
      <c r="B129" s="159"/>
      <c r="C129" s="12"/>
      <c r="D129" s="160" t="s">
        <v>73</v>
      </c>
      <c r="E129" s="170" t="s">
        <v>149</v>
      </c>
      <c r="F129" s="170" t="s">
        <v>150</v>
      </c>
      <c r="G129" s="12"/>
      <c r="H129" s="12"/>
      <c r="I129" s="162"/>
      <c r="J129" s="171">
        <f>BK129</f>
        <v>0</v>
      </c>
      <c r="K129" s="12"/>
      <c r="L129" s="159"/>
      <c r="M129" s="164"/>
      <c r="N129" s="165"/>
      <c r="O129" s="165"/>
      <c r="P129" s="166">
        <f>SUM(P130:P131)</f>
        <v>0</v>
      </c>
      <c r="Q129" s="165"/>
      <c r="R129" s="166">
        <f>SUM(R130:R131)</f>
        <v>0</v>
      </c>
      <c r="S129" s="165"/>
      <c r="T129" s="167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0" t="s">
        <v>122</v>
      </c>
      <c r="AT129" s="168" t="s">
        <v>73</v>
      </c>
      <c r="AU129" s="168" t="s">
        <v>82</v>
      </c>
      <c r="AY129" s="160" t="s">
        <v>123</v>
      </c>
      <c r="BK129" s="169">
        <f>SUM(BK130:BK131)</f>
        <v>0</v>
      </c>
    </row>
    <row r="130" s="2" customFormat="1" ht="24.15" customHeight="1">
      <c r="A130" s="38"/>
      <c r="B130" s="172"/>
      <c r="C130" s="173" t="s">
        <v>151</v>
      </c>
      <c r="D130" s="173" t="s">
        <v>126</v>
      </c>
      <c r="E130" s="174" t="s">
        <v>152</v>
      </c>
      <c r="F130" s="175" t="s">
        <v>153</v>
      </c>
      <c r="G130" s="176" t="s">
        <v>129</v>
      </c>
      <c r="H130" s="177">
        <v>1</v>
      </c>
      <c r="I130" s="178"/>
      <c r="J130" s="179">
        <f>ROUND(I130*H130,2)</f>
        <v>0</v>
      </c>
      <c r="K130" s="180"/>
      <c r="L130" s="39"/>
      <c r="M130" s="181" t="s">
        <v>1</v>
      </c>
      <c r="N130" s="182" t="s">
        <v>40</v>
      </c>
      <c r="O130" s="77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5" t="s">
        <v>130</v>
      </c>
      <c r="AT130" s="185" t="s">
        <v>126</v>
      </c>
      <c r="AU130" s="185" t="s">
        <v>131</v>
      </c>
      <c r="AY130" s="19" t="s">
        <v>123</v>
      </c>
      <c r="BE130" s="186">
        <f>IF(N130="základná",J130,0)</f>
        <v>0</v>
      </c>
      <c r="BF130" s="186">
        <f>IF(N130="znížená",J130,0)</f>
        <v>0</v>
      </c>
      <c r="BG130" s="186">
        <f>IF(N130="zákl. prenesená",J130,0)</f>
        <v>0</v>
      </c>
      <c r="BH130" s="186">
        <f>IF(N130="zníž. prenesená",J130,0)</f>
        <v>0</v>
      </c>
      <c r="BI130" s="186">
        <f>IF(N130="nulová",J130,0)</f>
        <v>0</v>
      </c>
      <c r="BJ130" s="19" t="s">
        <v>131</v>
      </c>
      <c r="BK130" s="186">
        <f>ROUND(I130*H130,2)</f>
        <v>0</v>
      </c>
      <c r="BL130" s="19" t="s">
        <v>130</v>
      </c>
      <c r="BM130" s="185" t="s">
        <v>154</v>
      </c>
    </row>
    <row r="131" s="2" customFormat="1" ht="24.15" customHeight="1">
      <c r="A131" s="38"/>
      <c r="B131" s="172"/>
      <c r="C131" s="173" t="s">
        <v>155</v>
      </c>
      <c r="D131" s="173" t="s">
        <v>126</v>
      </c>
      <c r="E131" s="174" t="s">
        <v>156</v>
      </c>
      <c r="F131" s="175" t="s">
        <v>157</v>
      </c>
      <c r="G131" s="176" t="s">
        <v>129</v>
      </c>
      <c r="H131" s="177">
        <v>1</v>
      </c>
      <c r="I131" s="178"/>
      <c r="J131" s="179">
        <f>ROUND(I131*H131,2)</f>
        <v>0</v>
      </c>
      <c r="K131" s="180"/>
      <c r="L131" s="39"/>
      <c r="M131" s="187" t="s">
        <v>1</v>
      </c>
      <c r="N131" s="188" t="s">
        <v>40</v>
      </c>
      <c r="O131" s="189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5" t="s">
        <v>130</v>
      </c>
      <c r="AT131" s="185" t="s">
        <v>126</v>
      </c>
      <c r="AU131" s="185" t="s">
        <v>131</v>
      </c>
      <c r="AY131" s="19" t="s">
        <v>123</v>
      </c>
      <c r="BE131" s="186">
        <f>IF(N131="základná",J131,0)</f>
        <v>0</v>
      </c>
      <c r="BF131" s="186">
        <f>IF(N131="znížená",J131,0)</f>
        <v>0</v>
      </c>
      <c r="BG131" s="186">
        <f>IF(N131="zákl. prenesená",J131,0)</f>
        <v>0</v>
      </c>
      <c r="BH131" s="186">
        <f>IF(N131="zníž. prenesená",J131,0)</f>
        <v>0</v>
      </c>
      <c r="BI131" s="186">
        <f>IF(N131="nulová",J131,0)</f>
        <v>0</v>
      </c>
      <c r="BJ131" s="19" t="s">
        <v>131</v>
      </c>
      <c r="BK131" s="186">
        <f>ROUND(I131*H131,2)</f>
        <v>0</v>
      </c>
      <c r="BL131" s="19" t="s">
        <v>130</v>
      </c>
      <c r="BM131" s="185" t="s">
        <v>158</v>
      </c>
    </row>
    <row r="132" s="2" customFormat="1" ht="6.96" customHeight="1">
      <c r="A132" s="38"/>
      <c r="B132" s="60"/>
      <c r="C132" s="61"/>
      <c r="D132" s="61"/>
      <c r="E132" s="61"/>
      <c r="F132" s="61"/>
      <c r="G132" s="61"/>
      <c r="H132" s="61"/>
      <c r="I132" s="61"/>
      <c r="J132" s="61"/>
      <c r="K132" s="61"/>
      <c r="L132" s="39"/>
      <c r="M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</sheetData>
  <autoFilter ref="C119:K131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hidden="1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74</v>
      </c>
    </row>
    <row r="4" hidden="1" s="1" customFormat="1" ht="24.96" customHeight="1">
      <c r="B4" s="22"/>
      <c r="D4" s="23" t="s">
        <v>96</v>
      </c>
      <c r="L4" s="22"/>
      <c r="M4" s="120" t="s">
        <v>9</v>
      </c>
      <c r="AT4" s="19" t="s">
        <v>3</v>
      </c>
    </row>
    <row r="5" hidden="1" s="1" customFormat="1" ht="6.96" customHeight="1">
      <c r="B5" s="22"/>
      <c r="L5" s="22"/>
    </row>
    <row r="6" hidden="1" s="1" customFormat="1" ht="12" customHeight="1">
      <c r="B6" s="22"/>
      <c r="D6" s="32" t="s">
        <v>15</v>
      </c>
      <c r="L6" s="22"/>
    </row>
    <row r="7" hidden="1" s="1" customFormat="1" ht="16.5" customHeight="1">
      <c r="B7" s="22"/>
      <c r="E7" s="121" t="str">
        <f>'Rekapitulácia stavby'!K6</f>
        <v>Odstránenie havarijného stavu mostu ev. č. 2426-1, Moštenica</v>
      </c>
      <c r="F7" s="32"/>
      <c r="G7" s="32"/>
      <c r="H7" s="32"/>
      <c r="L7" s="22"/>
    </row>
    <row r="8" hidden="1" s="2" customFormat="1" ht="12" customHeight="1">
      <c r="A8" s="38"/>
      <c r="B8" s="39"/>
      <c r="C8" s="38"/>
      <c r="D8" s="32" t="s">
        <v>97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39"/>
      <c r="C9" s="38"/>
      <c r="D9" s="38"/>
      <c r="E9" s="67" t="s">
        <v>159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69" t="str">
        <f>'Rekapitulácia stavby'!AN8</f>
        <v>11. 12. 2020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39"/>
      <c r="C21" s="38"/>
      <c r="D21" s="38"/>
      <c r="E21" s="27" t="s">
        <v>30</v>
      </c>
      <c r="F21" s="38"/>
      <c r="G21" s="38"/>
      <c r="H21" s="38"/>
      <c r="I21" s="32" t="s">
        <v>26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39"/>
      <c r="C23" s="38"/>
      <c r="D23" s="32" t="s">
        <v>32</v>
      </c>
      <c r="E23" s="38"/>
      <c r="F23" s="38"/>
      <c r="G23" s="38"/>
      <c r="H23" s="38"/>
      <c r="I23" s="32" t="s">
        <v>24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39"/>
      <c r="C24" s="38"/>
      <c r="D24" s="38"/>
      <c r="E24" s="27" t="s">
        <v>30</v>
      </c>
      <c r="F24" s="38"/>
      <c r="G24" s="38"/>
      <c r="H24" s="38"/>
      <c r="I24" s="32" t="s">
        <v>26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39"/>
      <c r="C26" s="38"/>
      <c r="D26" s="32" t="s">
        <v>33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hidden="1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39"/>
      <c r="C30" s="38"/>
      <c r="D30" s="125" t="s">
        <v>34</v>
      </c>
      <c r="E30" s="38"/>
      <c r="F30" s="38"/>
      <c r="G30" s="38"/>
      <c r="H30" s="38"/>
      <c r="I30" s="38"/>
      <c r="J30" s="96">
        <f>ROUND(J121,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39"/>
      <c r="C32" s="38"/>
      <c r="D32" s="38"/>
      <c r="E32" s="38"/>
      <c r="F32" s="43" t="s">
        <v>36</v>
      </c>
      <c r="G32" s="38"/>
      <c r="H32" s="38"/>
      <c r="I32" s="43" t="s">
        <v>35</v>
      </c>
      <c r="J32" s="43" t="s">
        <v>37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39"/>
      <c r="C33" s="38"/>
      <c r="D33" s="126" t="s">
        <v>38</v>
      </c>
      <c r="E33" s="32" t="s">
        <v>39</v>
      </c>
      <c r="F33" s="127">
        <f>ROUND((SUM(BE121:BE197)),  2)</f>
        <v>0</v>
      </c>
      <c r="G33" s="38"/>
      <c r="H33" s="38"/>
      <c r="I33" s="128">
        <v>0.20000000000000001</v>
      </c>
      <c r="J33" s="127">
        <f>ROUND(((SUM(BE121:BE197))*I33),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39"/>
      <c r="C34" s="38"/>
      <c r="D34" s="38"/>
      <c r="E34" s="32" t="s">
        <v>40</v>
      </c>
      <c r="F34" s="127">
        <f>ROUND((SUM(BF121:BF197)),  2)</f>
        <v>0</v>
      </c>
      <c r="G34" s="38"/>
      <c r="H34" s="38"/>
      <c r="I34" s="128">
        <v>0.20000000000000001</v>
      </c>
      <c r="J34" s="127">
        <f>ROUND(((SUM(BF121:BF197))*I34),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41</v>
      </c>
      <c r="F35" s="127">
        <f>ROUND((SUM(BG121:BG197)),  2)</f>
        <v>0</v>
      </c>
      <c r="G35" s="38"/>
      <c r="H35" s="38"/>
      <c r="I35" s="128">
        <v>0.20000000000000001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42</v>
      </c>
      <c r="F36" s="127">
        <f>ROUND((SUM(BH121:BH197)),  2)</f>
        <v>0</v>
      </c>
      <c r="G36" s="38"/>
      <c r="H36" s="38"/>
      <c r="I36" s="128">
        <v>0.20000000000000001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43</v>
      </c>
      <c r="F37" s="127">
        <f>ROUND((SUM(BI121:BI197)),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39"/>
      <c r="C39" s="129"/>
      <c r="D39" s="130" t="s">
        <v>44</v>
      </c>
      <c r="E39" s="81"/>
      <c r="F39" s="81"/>
      <c r="G39" s="131" t="s">
        <v>45</v>
      </c>
      <c r="H39" s="132" t="s">
        <v>46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2"/>
      <c r="L41" s="22"/>
    </row>
    <row r="42" hidden="1" s="1" customFormat="1" ht="14.4" customHeight="1">
      <c r="B42" s="22"/>
      <c r="L42" s="22"/>
    </row>
    <row r="43" hidden="1" s="1" customFormat="1" ht="14.4" customHeight="1">
      <c r="B43" s="22"/>
      <c r="L43" s="22"/>
    </row>
    <row r="44" hidden="1" s="1" customFormat="1" ht="14.4" customHeight="1">
      <c r="B44" s="22"/>
      <c r="L44" s="22"/>
    </row>
    <row r="45" hidden="1" s="1" customFormat="1" ht="14.4" customHeight="1">
      <c r="B45" s="22"/>
      <c r="L45" s="22"/>
    </row>
    <row r="46" hidden="1" s="1" customFormat="1" ht="14.4" customHeight="1">
      <c r="B46" s="22"/>
      <c r="L46" s="22"/>
    </row>
    <row r="47" hidden="1" s="1" customFormat="1" ht="14.4" customHeight="1">
      <c r="B47" s="22"/>
      <c r="L47" s="22"/>
    </row>
    <row r="48" hidden="1" s="1" customFormat="1" ht="14.4" customHeight="1">
      <c r="B48" s="22"/>
      <c r="L48" s="22"/>
    </row>
    <row r="49" hidden="1" s="1" customFormat="1" ht="14.4" customHeight="1">
      <c r="B49" s="22"/>
      <c r="L49" s="22"/>
    </row>
    <row r="50" hidden="1" s="2" customFormat="1" ht="14.4" customHeight="1">
      <c r="B50" s="55"/>
      <c r="D50" s="56" t="s">
        <v>47</v>
      </c>
      <c r="E50" s="57"/>
      <c r="F50" s="57"/>
      <c r="G50" s="56" t="s">
        <v>48</v>
      </c>
      <c r="H50" s="57"/>
      <c r="I50" s="57"/>
      <c r="J50" s="57"/>
      <c r="K50" s="57"/>
      <c r="L50" s="55"/>
    </row>
    <row r="51" hidden="1">
      <c r="B51" s="22"/>
      <c r="L51" s="22"/>
    </row>
    <row r="52" hidden="1">
      <c r="B52" s="22"/>
      <c r="L52" s="22"/>
    </row>
    <row r="53" hidden="1">
      <c r="B53" s="22"/>
      <c r="L53" s="22"/>
    </row>
    <row r="54" hidden="1">
      <c r="B54" s="22"/>
      <c r="L54" s="22"/>
    </row>
    <row r="55" hidden="1">
      <c r="B55" s="22"/>
      <c r="L55" s="22"/>
    </row>
    <row r="56" hidden="1">
      <c r="B56" s="22"/>
      <c r="L56" s="22"/>
    </row>
    <row r="57" hidden="1">
      <c r="B57" s="22"/>
      <c r="L57" s="22"/>
    </row>
    <row r="58" hidden="1">
      <c r="B58" s="22"/>
      <c r="L58" s="22"/>
    </row>
    <row r="59" hidden="1">
      <c r="B59" s="22"/>
      <c r="L59" s="22"/>
    </row>
    <row r="60" hidden="1">
      <c r="B60" s="22"/>
      <c r="L60" s="22"/>
    </row>
    <row r="61" hidden="1" s="2" customFormat="1">
      <c r="A61" s="38"/>
      <c r="B61" s="39"/>
      <c r="C61" s="38"/>
      <c r="D61" s="58" t="s">
        <v>49</v>
      </c>
      <c r="E61" s="41"/>
      <c r="F61" s="135" t="s">
        <v>50</v>
      </c>
      <c r="G61" s="58" t="s">
        <v>49</v>
      </c>
      <c r="H61" s="41"/>
      <c r="I61" s="41"/>
      <c r="J61" s="136" t="s">
        <v>50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2"/>
      <c r="L62" s="22"/>
    </row>
    <row r="63" hidden="1">
      <c r="B63" s="22"/>
      <c r="L63" s="22"/>
    </row>
    <row r="64" hidden="1">
      <c r="B64" s="22"/>
      <c r="L64" s="22"/>
    </row>
    <row r="65" hidden="1" s="2" customFormat="1">
      <c r="A65" s="38"/>
      <c r="B65" s="39"/>
      <c r="C65" s="38"/>
      <c r="D65" s="56" t="s">
        <v>51</v>
      </c>
      <c r="E65" s="59"/>
      <c r="F65" s="59"/>
      <c r="G65" s="56" t="s">
        <v>52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2"/>
      <c r="L66" s="22"/>
    </row>
    <row r="67" hidden="1">
      <c r="B67" s="22"/>
      <c r="L67" s="22"/>
    </row>
    <row r="68" hidden="1">
      <c r="B68" s="22"/>
      <c r="L68" s="22"/>
    </row>
    <row r="69" hidden="1">
      <c r="B69" s="22"/>
      <c r="L69" s="22"/>
    </row>
    <row r="70" hidden="1">
      <c r="B70" s="22"/>
      <c r="L70" s="22"/>
    </row>
    <row r="71" hidden="1">
      <c r="B71" s="22"/>
      <c r="L71" s="22"/>
    </row>
    <row r="72" hidden="1">
      <c r="B72" s="22"/>
      <c r="L72" s="22"/>
    </row>
    <row r="73" hidden="1">
      <c r="B73" s="22"/>
      <c r="L73" s="22"/>
    </row>
    <row r="74" hidden="1">
      <c r="B74" s="22"/>
      <c r="L74" s="22"/>
    </row>
    <row r="75" hidden="1">
      <c r="B75" s="22"/>
      <c r="L75" s="22"/>
    </row>
    <row r="76" hidden="1" s="2" customFormat="1">
      <c r="A76" s="38"/>
      <c r="B76" s="39"/>
      <c r="C76" s="38"/>
      <c r="D76" s="58" t="s">
        <v>49</v>
      </c>
      <c r="E76" s="41"/>
      <c r="F76" s="135" t="s">
        <v>50</v>
      </c>
      <c r="G76" s="58" t="s">
        <v>49</v>
      </c>
      <c r="H76" s="41"/>
      <c r="I76" s="41"/>
      <c r="J76" s="136" t="s">
        <v>50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Odstránenie havarijného stavu mostu ev. č. 2426-1, Moštenica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101-00 - Úprava komunikácie III/2426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okres Banská Bystrica</v>
      </c>
      <c r="G89" s="38"/>
      <c r="H89" s="38"/>
      <c r="I89" s="32" t="s">
        <v>21</v>
      </c>
      <c r="J89" s="69" t="str">
        <f>IF(J12="","",J12)</f>
        <v>11. 12. 2020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38"/>
      <c r="E91" s="38"/>
      <c r="F91" s="27" t="str">
        <f>E15</f>
        <v>Banskobystrický samosprávny kraj</v>
      </c>
      <c r="G91" s="38"/>
      <c r="H91" s="38"/>
      <c r="I91" s="32" t="s">
        <v>29</v>
      </c>
      <c r="J91" s="36" t="str">
        <f>E21</f>
        <v>Amberg Engineering Slovakia s.r.o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32</v>
      </c>
      <c r="J92" s="36" t="str">
        <f>E24</f>
        <v>Amberg Engineering Slovakia s.r.o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100</v>
      </c>
      <c r="D94" s="129"/>
      <c r="E94" s="129"/>
      <c r="F94" s="129"/>
      <c r="G94" s="129"/>
      <c r="H94" s="129"/>
      <c r="I94" s="129"/>
      <c r="J94" s="138" t="s">
        <v>101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102</v>
      </c>
      <c r="D96" s="38"/>
      <c r="E96" s="38"/>
      <c r="F96" s="38"/>
      <c r="G96" s="38"/>
      <c r="H96" s="38"/>
      <c r="I96" s="38"/>
      <c r="J96" s="96">
        <f>J121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103</v>
      </c>
    </row>
    <row r="97" s="9" customFormat="1" ht="24.96" customHeight="1">
      <c r="A97" s="9"/>
      <c r="B97" s="140"/>
      <c r="C97" s="9"/>
      <c r="D97" s="141" t="s">
        <v>160</v>
      </c>
      <c r="E97" s="142"/>
      <c r="F97" s="142"/>
      <c r="G97" s="142"/>
      <c r="H97" s="142"/>
      <c r="I97" s="142"/>
      <c r="J97" s="143">
        <f>J122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161</v>
      </c>
      <c r="E98" s="146"/>
      <c r="F98" s="146"/>
      <c r="G98" s="146"/>
      <c r="H98" s="146"/>
      <c r="I98" s="146"/>
      <c r="J98" s="147">
        <f>J123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162</v>
      </c>
      <c r="E99" s="146"/>
      <c r="F99" s="146"/>
      <c r="G99" s="146"/>
      <c r="H99" s="146"/>
      <c r="I99" s="146"/>
      <c r="J99" s="147">
        <f>J138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163</v>
      </c>
      <c r="E100" s="146"/>
      <c r="F100" s="146"/>
      <c r="G100" s="146"/>
      <c r="H100" s="146"/>
      <c r="I100" s="146"/>
      <c r="J100" s="147">
        <f>J159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164</v>
      </c>
      <c r="E101" s="146"/>
      <c r="F101" s="146"/>
      <c r="G101" s="146"/>
      <c r="H101" s="146"/>
      <c r="I101" s="146"/>
      <c r="J101" s="147">
        <f>J194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108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15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21" t="str">
        <f>E7</f>
        <v>Odstránenie havarijného stavu mostu ev. č. 2426-1, Moštenica</v>
      </c>
      <c r="F111" s="32"/>
      <c r="G111" s="32"/>
      <c r="H111" s="32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97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E9</f>
        <v>101-00 - Úprava komunikácie III/2426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19</v>
      </c>
      <c r="D115" s="38"/>
      <c r="E115" s="38"/>
      <c r="F115" s="27" t="str">
        <f>F12</f>
        <v>okres Banská Bystrica</v>
      </c>
      <c r="G115" s="38"/>
      <c r="H115" s="38"/>
      <c r="I115" s="32" t="s">
        <v>21</v>
      </c>
      <c r="J115" s="69" t="str">
        <f>IF(J12="","",J12)</f>
        <v>11. 12. 2020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40.05" customHeight="1">
      <c r="A117" s="38"/>
      <c r="B117" s="39"/>
      <c r="C117" s="32" t="s">
        <v>23</v>
      </c>
      <c r="D117" s="38"/>
      <c r="E117" s="38"/>
      <c r="F117" s="27" t="str">
        <f>E15</f>
        <v>Banskobystrický samosprávny kraj</v>
      </c>
      <c r="G117" s="38"/>
      <c r="H117" s="38"/>
      <c r="I117" s="32" t="s">
        <v>29</v>
      </c>
      <c r="J117" s="36" t="str">
        <f>E21</f>
        <v>Amberg Engineering Slovakia s.r.o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40.05" customHeight="1">
      <c r="A118" s="38"/>
      <c r="B118" s="39"/>
      <c r="C118" s="32" t="s">
        <v>27</v>
      </c>
      <c r="D118" s="38"/>
      <c r="E118" s="38"/>
      <c r="F118" s="27" t="str">
        <f>IF(E18="","",E18)</f>
        <v>Vyplň údaj</v>
      </c>
      <c r="G118" s="38"/>
      <c r="H118" s="38"/>
      <c r="I118" s="32" t="s">
        <v>32</v>
      </c>
      <c r="J118" s="36" t="str">
        <f>E24</f>
        <v>Amberg Engineering Slovakia s.r.o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48"/>
      <c r="B120" s="149"/>
      <c r="C120" s="150" t="s">
        <v>109</v>
      </c>
      <c r="D120" s="151" t="s">
        <v>59</v>
      </c>
      <c r="E120" s="151" t="s">
        <v>55</v>
      </c>
      <c r="F120" s="151" t="s">
        <v>56</v>
      </c>
      <c r="G120" s="151" t="s">
        <v>110</v>
      </c>
      <c r="H120" s="151" t="s">
        <v>111</v>
      </c>
      <c r="I120" s="151" t="s">
        <v>112</v>
      </c>
      <c r="J120" s="152" t="s">
        <v>101</v>
      </c>
      <c r="K120" s="153" t="s">
        <v>113</v>
      </c>
      <c r="L120" s="154"/>
      <c r="M120" s="86" t="s">
        <v>1</v>
      </c>
      <c r="N120" s="87" t="s">
        <v>38</v>
      </c>
      <c r="O120" s="87" t="s">
        <v>114</v>
      </c>
      <c r="P120" s="87" t="s">
        <v>115</v>
      </c>
      <c r="Q120" s="87" t="s">
        <v>116</v>
      </c>
      <c r="R120" s="87" t="s">
        <v>117</v>
      </c>
      <c r="S120" s="87" t="s">
        <v>118</v>
      </c>
      <c r="T120" s="88" t="s">
        <v>119</v>
      </c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</row>
    <row r="121" s="2" customFormat="1" ht="22.8" customHeight="1">
      <c r="A121" s="38"/>
      <c r="B121" s="39"/>
      <c r="C121" s="93" t="s">
        <v>102</v>
      </c>
      <c r="D121" s="38"/>
      <c r="E121" s="38"/>
      <c r="F121" s="38"/>
      <c r="G121" s="38"/>
      <c r="H121" s="38"/>
      <c r="I121" s="38"/>
      <c r="J121" s="155">
        <f>BK121</f>
        <v>0</v>
      </c>
      <c r="K121" s="38"/>
      <c r="L121" s="39"/>
      <c r="M121" s="89"/>
      <c r="N121" s="73"/>
      <c r="O121" s="90"/>
      <c r="P121" s="156">
        <f>P122</f>
        <v>0</v>
      </c>
      <c r="Q121" s="90"/>
      <c r="R121" s="156">
        <f>R122</f>
        <v>265.68147819999996</v>
      </c>
      <c r="S121" s="90"/>
      <c r="T121" s="157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73</v>
      </c>
      <c r="AU121" s="19" t="s">
        <v>103</v>
      </c>
      <c r="BK121" s="158">
        <f>BK122</f>
        <v>0</v>
      </c>
    </row>
    <row r="122" s="12" customFormat="1" ht="25.92" customHeight="1">
      <c r="A122" s="12"/>
      <c r="B122" s="159"/>
      <c r="C122" s="12"/>
      <c r="D122" s="160" t="s">
        <v>73</v>
      </c>
      <c r="E122" s="161" t="s">
        <v>165</v>
      </c>
      <c r="F122" s="161" t="s">
        <v>166</v>
      </c>
      <c r="G122" s="12"/>
      <c r="H122" s="12"/>
      <c r="I122" s="162"/>
      <c r="J122" s="163">
        <f>BK122</f>
        <v>0</v>
      </c>
      <c r="K122" s="12"/>
      <c r="L122" s="159"/>
      <c r="M122" s="164"/>
      <c r="N122" s="165"/>
      <c r="O122" s="165"/>
      <c r="P122" s="166">
        <f>P123+P138+P159+P194</f>
        <v>0</v>
      </c>
      <c r="Q122" s="165"/>
      <c r="R122" s="166">
        <f>R123+R138+R159+R194</f>
        <v>265.68147819999996</v>
      </c>
      <c r="S122" s="165"/>
      <c r="T122" s="167">
        <f>T123+T138+T159+T194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0" t="s">
        <v>82</v>
      </c>
      <c r="AT122" s="168" t="s">
        <v>73</v>
      </c>
      <c r="AU122" s="168" t="s">
        <v>74</v>
      </c>
      <c r="AY122" s="160" t="s">
        <v>123</v>
      </c>
      <c r="BK122" s="169">
        <f>BK123+BK138+BK159+BK194</f>
        <v>0</v>
      </c>
    </row>
    <row r="123" s="12" customFormat="1" ht="22.8" customHeight="1">
      <c r="A123" s="12"/>
      <c r="B123" s="159"/>
      <c r="C123" s="12"/>
      <c r="D123" s="160" t="s">
        <v>73</v>
      </c>
      <c r="E123" s="170" t="s">
        <v>167</v>
      </c>
      <c r="F123" s="170" t="s">
        <v>168</v>
      </c>
      <c r="G123" s="12"/>
      <c r="H123" s="12"/>
      <c r="I123" s="162"/>
      <c r="J123" s="171">
        <f>BK123</f>
        <v>0</v>
      </c>
      <c r="K123" s="12"/>
      <c r="L123" s="159"/>
      <c r="M123" s="164"/>
      <c r="N123" s="165"/>
      <c r="O123" s="165"/>
      <c r="P123" s="166">
        <f>SUM(P124:P137)</f>
        <v>0</v>
      </c>
      <c r="Q123" s="165"/>
      <c r="R123" s="166">
        <f>SUM(R124:R137)</f>
        <v>0</v>
      </c>
      <c r="S123" s="165"/>
      <c r="T123" s="167">
        <f>SUM(T124:T137)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82</v>
      </c>
      <c r="AT123" s="168" t="s">
        <v>73</v>
      </c>
      <c r="AU123" s="168" t="s">
        <v>82</v>
      </c>
      <c r="AY123" s="160" t="s">
        <v>123</v>
      </c>
      <c r="BK123" s="169">
        <f>SUM(BK124:BK137)</f>
        <v>0</v>
      </c>
    </row>
    <row r="124" s="2" customFormat="1" ht="24.15" customHeight="1">
      <c r="A124" s="38"/>
      <c r="B124" s="172"/>
      <c r="C124" s="173" t="s">
        <v>82</v>
      </c>
      <c r="D124" s="173" t="s">
        <v>126</v>
      </c>
      <c r="E124" s="174" t="s">
        <v>169</v>
      </c>
      <c r="F124" s="175" t="s">
        <v>170</v>
      </c>
      <c r="G124" s="176" t="s">
        <v>171</v>
      </c>
      <c r="H124" s="177">
        <v>260</v>
      </c>
      <c r="I124" s="178"/>
      <c r="J124" s="179">
        <f>ROUND(I124*H124,2)</f>
        <v>0</v>
      </c>
      <c r="K124" s="180"/>
      <c r="L124" s="39"/>
      <c r="M124" s="181" t="s">
        <v>1</v>
      </c>
      <c r="N124" s="182" t="s">
        <v>40</v>
      </c>
      <c r="O124" s="77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85" t="s">
        <v>122</v>
      </c>
      <c r="AT124" s="185" t="s">
        <v>126</v>
      </c>
      <c r="AU124" s="185" t="s">
        <v>131</v>
      </c>
      <c r="AY124" s="19" t="s">
        <v>123</v>
      </c>
      <c r="BE124" s="186">
        <f>IF(N124="základná",J124,0)</f>
        <v>0</v>
      </c>
      <c r="BF124" s="186">
        <f>IF(N124="znížená",J124,0)</f>
        <v>0</v>
      </c>
      <c r="BG124" s="186">
        <f>IF(N124="zákl. prenesená",J124,0)</f>
        <v>0</v>
      </c>
      <c r="BH124" s="186">
        <f>IF(N124="zníž. prenesená",J124,0)</f>
        <v>0</v>
      </c>
      <c r="BI124" s="186">
        <f>IF(N124="nulová",J124,0)</f>
        <v>0</v>
      </c>
      <c r="BJ124" s="19" t="s">
        <v>131</v>
      </c>
      <c r="BK124" s="186">
        <f>ROUND(I124*H124,2)</f>
        <v>0</v>
      </c>
      <c r="BL124" s="19" t="s">
        <v>122</v>
      </c>
      <c r="BM124" s="185" t="s">
        <v>172</v>
      </c>
    </row>
    <row r="125" s="13" customFormat="1">
      <c r="A125" s="13"/>
      <c r="B125" s="192"/>
      <c r="C125" s="13"/>
      <c r="D125" s="193" t="s">
        <v>173</v>
      </c>
      <c r="E125" s="194" t="s">
        <v>1</v>
      </c>
      <c r="F125" s="195" t="s">
        <v>174</v>
      </c>
      <c r="G125" s="13"/>
      <c r="H125" s="196">
        <v>260</v>
      </c>
      <c r="I125" s="197"/>
      <c r="J125" s="13"/>
      <c r="K125" s="13"/>
      <c r="L125" s="192"/>
      <c r="M125" s="198"/>
      <c r="N125" s="199"/>
      <c r="O125" s="199"/>
      <c r="P125" s="199"/>
      <c r="Q125" s="199"/>
      <c r="R125" s="199"/>
      <c r="S125" s="199"/>
      <c r="T125" s="20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4" t="s">
        <v>173</v>
      </c>
      <c r="AU125" s="194" t="s">
        <v>131</v>
      </c>
      <c r="AV125" s="13" t="s">
        <v>131</v>
      </c>
      <c r="AW125" s="13" t="s">
        <v>31</v>
      </c>
      <c r="AX125" s="13" t="s">
        <v>82</v>
      </c>
      <c r="AY125" s="194" t="s">
        <v>123</v>
      </c>
    </row>
    <row r="126" s="2" customFormat="1" ht="24.15" customHeight="1">
      <c r="A126" s="38"/>
      <c r="B126" s="172"/>
      <c r="C126" s="173" t="s">
        <v>131</v>
      </c>
      <c r="D126" s="173" t="s">
        <v>126</v>
      </c>
      <c r="E126" s="174" t="s">
        <v>175</v>
      </c>
      <c r="F126" s="175" t="s">
        <v>176</v>
      </c>
      <c r="G126" s="176" t="s">
        <v>177</v>
      </c>
      <c r="H126" s="177">
        <v>130.34</v>
      </c>
      <c r="I126" s="178"/>
      <c r="J126" s="179">
        <f>ROUND(I126*H126,2)</f>
        <v>0</v>
      </c>
      <c r="K126" s="180"/>
      <c r="L126" s="39"/>
      <c r="M126" s="181" t="s">
        <v>1</v>
      </c>
      <c r="N126" s="182" t="s">
        <v>40</v>
      </c>
      <c r="O126" s="77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85" t="s">
        <v>122</v>
      </c>
      <c r="AT126" s="185" t="s">
        <v>126</v>
      </c>
      <c r="AU126" s="185" t="s">
        <v>131</v>
      </c>
      <c r="AY126" s="19" t="s">
        <v>123</v>
      </c>
      <c r="BE126" s="186">
        <f>IF(N126="základná",J126,0)</f>
        <v>0</v>
      </c>
      <c r="BF126" s="186">
        <f>IF(N126="znížená",J126,0)</f>
        <v>0</v>
      </c>
      <c r="BG126" s="186">
        <f>IF(N126="zákl. prenesená",J126,0)</f>
        <v>0</v>
      </c>
      <c r="BH126" s="186">
        <f>IF(N126="zníž. prenesená",J126,0)</f>
        <v>0</v>
      </c>
      <c r="BI126" s="186">
        <f>IF(N126="nulová",J126,0)</f>
        <v>0</v>
      </c>
      <c r="BJ126" s="19" t="s">
        <v>131</v>
      </c>
      <c r="BK126" s="186">
        <f>ROUND(I126*H126,2)</f>
        <v>0</v>
      </c>
      <c r="BL126" s="19" t="s">
        <v>122</v>
      </c>
      <c r="BM126" s="185" t="s">
        <v>178</v>
      </c>
    </row>
    <row r="127" s="14" customFormat="1">
      <c r="A127" s="14"/>
      <c r="B127" s="201"/>
      <c r="C127" s="14"/>
      <c r="D127" s="193" t="s">
        <v>173</v>
      </c>
      <c r="E127" s="202" t="s">
        <v>1</v>
      </c>
      <c r="F127" s="203" t="s">
        <v>179</v>
      </c>
      <c r="G127" s="14"/>
      <c r="H127" s="202" t="s">
        <v>1</v>
      </c>
      <c r="I127" s="204"/>
      <c r="J127" s="14"/>
      <c r="K127" s="14"/>
      <c r="L127" s="201"/>
      <c r="M127" s="205"/>
      <c r="N127" s="206"/>
      <c r="O127" s="206"/>
      <c r="P127" s="206"/>
      <c r="Q127" s="206"/>
      <c r="R127" s="206"/>
      <c r="S127" s="206"/>
      <c r="T127" s="207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02" t="s">
        <v>173</v>
      </c>
      <c r="AU127" s="202" t="s">
        <v>131</v>
      </c>
      <c r="AV127" s="14" t="s">
        <v>82</v>
      </c>
      <c r="AW127" s="14" t="s">
        <v>31</v>
      </c>
      <c r="AX127" s="14" t="s">
        <v>74</v>
      </c>
      <c r="AY127" s="202" t="s">
        <v>123</v>
      </c>
    </row>
    <row r="128" s="13" customFormat="1">
      <c r="A128" s="13"/>
      <c r="B128" s="192"/>
      <c r="C128" s="13"/>
      <c r="D128" s="193" t="s">
        <v>173</v>
      </c>
      <c r="E128" s="194" t="s">
        <v>1</v>
      </c>
      <c r="F128" s="195" t="s">
        <v>180</v>
      </c>
      <c r="G128" s="13"/>
      <c r="H128" s="196">
        <v>130.34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173</v>
      </c>
      <c r="AU128" s="194" t="s">
        <v>131</v>
      </c>
      <c r="AV128" s="13" t="s">
        <v>131</v>
      </c>
      <c r="AW128" s="13" t="s">
        <v>31</v>
      </c>
      <c r="AX128" s="13" t="s">
        <v>82</v>
      </c>
      <c r="AY128" s="194" t="s">
        <v>123</v>
      </c>
    </row>
    <row r="129" s="2" customFormat="1" ht="24.15" customHeight="1">
      <c r="A129" s="38"/>
      <c r="B129" s="172"/>
      <c r="C129" s="173" t="s">
        <v>136</v>
      </c>
      <c r="D129" s="173" t="s">
        <v>126</v>
      </c>
      <c r="E129" s="174" t="s">
        <v>181</v>
      </c>
      <c r="F129" s="175" t="s">
        <v>182</v>
      </c>
      <c r="G129" s="176" t="s">
        <v>171</v>
      </c>
      <c r="H129" s="177">
        <v>260</v>
      </c>
      <c r="I129" s="178"/>
      <c r="J129" s="179">
        <f>ROUND(I129*H129,2)</f>
        <v>0</v>
      </c>
      <c r="K129" s="180"/>
      <c r="L129" s="39"/>
      <c r="M129" s="181" t="s">
        <v>1</v>
      </c>
      <c r="N129" s="182" t="s">
        <v>40</v>
      </c>
      <c r="O129" s="77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5" t="s">
        <v>122</v>
      </c>
      <c r="AT129" s="185" t="s">
        <v>126</v>
      </c>
      <c r="AU129" s="185" t="s">
        <v>131</v>
      </c>
      <c r="AY129" s="19" t="s">
        <v>123</v>
      </c>
      <c r="BE129" s="186">
        <f>IF(N129="základná",J129,0)</f>
        <v>0</v>
      </c>
      <c r="BF129" s="186">
        <f>IF(N129="znížená",J129,0)</f>
        <v>0</v>
      </c>
      <c r="BG129" s="186">
        <f>IF(N129="zákl. prenesená",J129,0)</f>
        <v>0</v>
      </c>
      <c r="BH129" s="186">
        <f>IF(N129="zníž. prenesená",J129,0)</f>
        <v>0</v>
      </c>
      <c r="BI129" s="186">
        <f>IF(N129="nulová",J129,0)</f>
        <v>0</v>
      </c>
      <c r="BJ129" s="19" t="s">
        <v>131</v>
      </c>
      <c r="BK129" s="186">
        <f>ROUND(I129*H129,2)</f>
        <v>0</v>
      </c>
      <c r="BL129" s="19" t="s">
        <v>122</v>
      </c>
      <c r="BM129" s="185" t="s">
        <v>183</v>
      </c>
    </row>
    <row r="130" s="2" customFormat="1" ht="24.15" customHeight="1">
      <c r="A130" s="38"/>
      <c r="B130" s="172"/>
      <c r="C130" s="173" t="s">
        <v>122</v>
      </c>
      <c r="D130" s="173" t="s">
        <v>126</v>
      </c>
      <c r="E130" s="174" t="s">
        <v>184</v>
      </c>
      <c r="F130" s="175" t="s">
        <v>185</v>
      </c>
      <c r="G130" s="176" t="s">
        <v>171</v>
      </c>
      <c r="H130" s="177">
        <v>2340</v>
      </c>
      <c r="I130" s="178"/>
      <c r="J130" s="179">
        <f>ROUND(I130*H130,2)</f>
        <v>0</v>
      </c>
      <c r="K130" s="180"/>
      <c r="L130" s="39"/>
      <c r="M130" s="181" t="s">
        <v>1</v>
      </c>
      <c r="N130" s="182" t="s">
        <v>40</v>
      </c>
      <c r="O130" s="77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5" t="s">
        <v>122</v>
      </c>
      <c r="AT130" s="185" t="s">
        <v>126</v>
      </c>
      <c r="AU130" s="185" t="s">
        <v>131</v>
      </c>
      <c r="AY130" s="19" t="s">
        <v>123</v>
      </c>
      <c r="BE130" s="186">
        <f>IF(N130="základná",J130,0)</f>
        <v>0</v>
      </c>
      <c r="BF130" s="186">
        <f>IF(N130="znížená",J130,0)</f>
        <v>0</v>
      </c>
      <c r="BG130" s="186">
        <f>IF(N130="zákl. prenesená",J130,0)</f>
        <v>0</v>
      </c>
      <c r="BH130" s="186">
        <f>IF(N130="zníž. prenesená",J130,0)</f>
        <v>0</v>
      </c>
      <c r="BI130" s="186">
        <f>IF(N130="nulová",J130,0)</f>
        <v>0</v>
      </c>
      <c r="BJ130" s="19" t="s">
        <v>131</v>
      </c>
      <c r="BK130" s="186">
        <f>ROUND(I130*H130,2)</f>
        <v>0</v>
      </c>
      <c r="BL130" s="19" t="s">
        <v>122</v>
      </c>
      <c r="BM130" s="185" t="s">
        <v>186</v>
      </c>
    </row>
    <row r="131" s="13" customFormat="1">
      <c r="A131" s="13"/>
      <c r="B131" s="192"/>
      <c r="C131" s="13"/>
      <c r="D131" s="193" t="s">
        <v>173</v>
      </c>
      <c r="E131" s="13"/>
      <c r="F131" s="195" t="s">
        <v>187</v>
      </c>
      <c r="G131" s="13"/>
      <c r="H131" s="196">
        <v>2340</v>
      </c>
      <c r="I131" s="197"/>
      <c r="J131" s="13"/>
      <c r="K131" s="13"/>
      <c r="L131" s="192"/>
      <c r="M131" s="198"/>
      <c r="N131" s="199"/>
      <c r="O131" s="199"/>
      <c r="P131" s="199"/>
      <c r="Q131" s="199"/>
      <c r="R131" s="199"/>
      <c r="S131" s="199"/>
      <c r="T131" s="20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194" t="s">
        <v>173</v>
      </c>
      <c r="AU131" s="194" t="s">
        <v>131</v>
      </c>
      <c r="AV131" s="13" t="s">
        <v>131</v>
      </c>
      <c r="AW131" s="13" t="s">
        <v>3</v>
      </c>
      <c r="AX131" s="13" t="s">
        <v>82</v>
      </c>
      <c r="AY131" s="194" t="s">
        <v>123</v>
      </c>
    </row>
    <row r="132" s="2" customFormat="1" ht="37.8" customHeight="1">
      <c r="A132" s="38"/>
      <c r="B132" s="172"/>
      <c r="C132" s="173" t="s">
        <v>145</v>
      </c>
      <c r="D132" s="173" t="s">
        <v>126</v>
      </c>
      <c r="E132" s="174" t="s">
        <v>188</v>
      </c>
      <c r="F132" s="175" t="s">
        <v>189</v>
      </c>
      <c r="G132" s="176" t="s">
        <v>177</v>
      </c>
      <c r="H132" s="177">
        <v>130.34</v>
      </c>
      <c r="I132" s="178"/>
      <c r="J132" s="179">
        <f>ROUND(I132*H132,2)</f>
        <v>0</v>
      </c>
      <c r="K132" s="180"/>
      <c r="L132" s="39"/>
      <c r="M132" s="181" t="s">
        <v>1</v>
      </c>
      <c r="N132" s="182" t="s">
        <v>40</v>
      </c>
      <c r="O132" s="77"/>
      <c r="P132" s="183">
        <f>O132*H132</f>
        <v>0</v>
      </c>
      <c r="Q132" s="183">
        <v>0</v>
      </c>
      <c r="R132" s="183">
        <f>Q132*H132</f>
        <v>0</v>
      </c>
      <c r="S132" s="183">
        <v>0</v>
      </c>
      <c r="T132" s="18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85" t="s">
        <v>122</v>
      </c>
      <c r="AT132" s="185" t="s">
        <v>126</v>
      </c>
      <c r="AU132" s="185" t="s">
        <v>131</v>
      </c>
      <c r="AY132" s="19" t="s">
        <v>123</v>
      </c>
      <c r="BE132" s="186">
        <f>IF(N132="základná",J132,0)</f>
        <v>0</v>
      </c>
      <c r="BF132" s="186">
        <f>IF(N132="znížená",J132,0)</f>
        <v>0</v>
      </c>
      <c r="BG132" s="186">
        <f>IF(N132="zákl. prenesená",J132,0)</f>
        <v>0</v>
      </c>
      <c r="BH132" s="186">
        <f>IF(N132="zníž. prenesená",J132,0)</f>
        <v>0</v>
      </c>
      <c r="BI132" s="186">
        <f>IF(N132="nulová",J132,0)</f>
        <v>0</v>
      </c>
      <c r="BJ132" s="19" t="s">
        <v>131</v>
      </c>
      <c r="BK132" s="186">
        <f>ROUND(I132*H132,2)</f>
        <v>0</v>
      </c>
      <c r="BL132" s="19" t="s">
        <v>122</v>
      </c>
      <c r="BM132" s="185" t="s">
        <v>190</v>
      </c>
    </row>
    <row r="133" s="2" customFormat="1" ht="37.8" customHeight="1">
      <c r="A133" s="38"/>
      <c r="B133" s="172"/>
      <c r="C133" s="173" t="s">
        <v>151</v>
      </c>
      <c r="D133" s="173" t="s">
        <v>126</v>
      </c>
      <c r="E133" s="174" t="s">
        <v>191</v>
      </c>
      <c r="F133" s="175" t="s">
        <v>192</v>
      </c>
      <c r="G133" s="176" t="s">
        <v>177</v>
      </c>
      <c r="H133" s="177">
        <v>1173.06</v>
      </c>
      <c r="I133" s="178"/>
      <c r="J133" s="179">
        <f>ROUND(I133*H133,2)</f>
        <v>0</v>
      </c>
      <c r="K133" s="180"/>
      <c r="L133" s="39"/>
      <c r="M133" s="181" t="s">
        <v>1</v>
      </c>
      <c r="N133" s="182" t="s">
        <v>40</v>
      </c>
      <c r="O133" s="77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5" t="s">
        <v>122</v>
      </c>
      <c r="AT133" s="185" t="s">
        <v>126</v>
      </c>
      <c r="AU133" s="185" t="s">
        <v>131</v>
      </c>
      <c r="AY133" s="19" t="s">
        <v>123</v>
      </c>
      <c r="BE133" s="186">
        <f>IF(N133="základná",J133,0)</f>
        <v>0</v>
      </c>
      <c r="BF133" s="186">
        <f>IF(N133="znížená",J133,0)</f>
        <v>0</v>
      </c>
      <c r="BG133" s="186">
        <f>IF(N133="zákl. prenesená",J133,0)</f>
        <v>0</v>
      </c>
      <c r="BH133" s="186">
        <f>IF(N133="zníž. prenesená",J133,0)</f>
        <v>0</v>
      </c>
      <c r="BI133" s="186">
        <f>IF(N133="nulová",J133,0)</f>
        <v>0</v>
      </c>
      <c r="BJ133" s="19" t="s">
        <v>131</v>
      </c>
      <c r="BK133" s="186">
        <f>ROUND(I133*H133,2)</f>
        <v>0</v>
      </c>
      <c r="BL133" s="19" t="s">
        <v>122</v>
      </c>
      <c r="BM133" s="185" t="s">
        <v>193</v>
      </c>
    </row>
    <row r="134" s="13" customFormat="1">
      <c r="A134" s="13"/>
      <c r="B134" s="192"/>
      <c r="C134" s="13"/>
      <c r="D134" s="193" t="s">
        <v>173</v>
      </c>
      <c r="E134" s="13"/>
      <c r="F134" s="195" t="s">
        <v>194</v>
      </c>
      <c r="G134" s="13"/>
      <c r="H134" s="196">
        <v>1173.06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173</v>
      </c>
      <c r="AU134" s="194" t="s">
        <v>131</v>
      </c>
      <c r="AV134" s="13" t="s">
        <v>131</v>
      </c>
      <c r="AW134" s="13" t="s">
        <v>3</v>
      </c>
      <c r="AX134" s="13" t="s">
        <v>82</v>
      </c>
      <c r="AY134" s="194" t="s">
        <v>123</v>
      </c>
    </row>
    <row r="135" s="2" customFormat="1" ht="14.4" customHeight="1">
      <c r="A135" s="38"/>
      <c r="B135" s="172"/>
      <c r="C135" s="173" t="s">
        <v>155</v>
      </c>
      <c r="D135" s="173" t="s">
        <v>126</v>
      </c>
      <c r="E135" s="174" t="s">
        <v>195</v>
      </c>
      <c r="F135" s="175" t="s">
        <v>196</v>
      </c>
      <c r="G135" s="176" t="s">
        <v>177</v>
      </c>
      <c r="H135" s="177">
        <v>130.34</v>
      </c>
      <c r="I135" s="178"/>
      <c r="J135" s="179">
        <f>ROUND(I135*H135,2)</f>
        <v>0</v>
      </c>
      <c r="K135" s="180"/>
      <c r="L135" s="39"/>
      <c r="M135" s="181" t="s">
        <v>1</v>
      </c>
      <c r="N135" s="182" t="s">
        <v>40</v>
      </c>
      <c r="O135" s="77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5" t="s">
        <v>122</v>
      </c>
      <c r="AT135" s="185" t="s">
        <v>126</v>
      </c>
      <c r="AU135" s="185" t="s">
        <v>131</v>
      </c>
      <c r="AY135" s="19" t="s">
        <v>123</v>
      </c>
      <c r="BE135" s="186">
        <f>IF(N135="základná",J135,0)</f>
        <v>0</v>
      </c>
      <c r="BF135" s="186">
        <f>IF(N135="znížená",J135,0)</f>
        <v>0</v>
      </c>
      <c r="BG135" s="186">
        <f>IF(N135="zákl. prenesená",J135,0)</f>
        <v>0</v>
      </c>
      <c r="BH135" s="186">
        <f>IF(N135="zníž. prenesená",J135,0)</f>
        <v>0</v>
      </c>
      <c r="BI135" s="186">
        <f>IF(N135="nulová",J135,0)</f>
        <v>0</v>
      </c>
      <c r="BJ135" s="19" t="s">
        <v>131</v>
      </c>
      <c r="BK135" s="186">
        <f>ROUND(I135*H135,2)</f>
        <v>0</v>
      </c>
      <c r="BL135" s="19" t="s">
        <v>122</v>
      </c>
      <c r="BM135" s="185" t="s">
        <v>197</v>
      </c>
    </row>
    <row r="136" s="2" customFormat="1" ht="24.15" customHeight="1">
      <c r="A136" s="38"/>
      <c r="B136" s="172"/>
      <c r="C136" s="173" t="s">
        <v>198</v>
      </c>
      <c r="D136" s="173" t="s">
        <v>126</v>
      </c>
      <c r="E136" s="174" t="s">
        <v>199</v>
      </c>
      <c r="F136" s="175" t="s">
        <v>200</v>
      </c>
      <c r="G136" s="176" t="s">
        <v>201</v>
      </c>
      <c r="H136" s="177">
        <v>234.612</v>
      </c>
      <c r="I136" s="178"/>
      <c r="J136" s="179">
        <f>ROUND(I136*H136,2)</f>
        <v>0</v>
      </c>
      <c r="K136" s="180"/>
      <c r="L136" s="39"/>
      <c r="M136" s="181" t="s">
        <v>1</v>
      </c>
      <c r="N136" s="182" t="s">
        <v>40</v>
      </c>
      <c r="O136" s="77"/>
      <c r="P136" s="183">
        <f>O136*H136</f>
        <v>0</v>
      </c>
      <c r="Q136" s="183">
        <v>0</v>
      </c>
      <c r="R136" s="183">
        <f>Q136*H136</f>
        <v>0</v>
      </c>
      <c r="S136" s="183">
        <v>0</v>
      </c>
      <c r="T136" s="18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5" t="s">
        <v>122</v>
      </c>
      <c r="AT136" s="185" t="s">
        <v>126</v>
      </c>
      <c r="AU136" s="185" t="s">
        <v>131</v>
      </c>
      <c r="AY136" s="19" t="s">
        <v>123</v>
      </c>
      <c r="BE136" s="186">
        <f>IF(N136="základná",J136,0)</f>
        <v>0</v>
      </c>
      <c r="BF136" s="186">
        <f>IF(N136="znížená",J136,0)</f>
        <v>0</v>
      </c>
      <c r="BG136" s="186">
        <f>IF(N136="zákl. prenesená",J136,0)</f>
        <v>0</v>
      </c>
      <c r="BH136" s="186">
        <f>IF(N136="zníž. prenesená",J136,0)</f>
        <v>0</v>
      </c>
      <c r="BI136" s="186">
        <f>IF(N136="nulová",J136,0)</f>
        <v>0</v>
      </c>
      <c r="BJ136" s="19" t="s">
        <v>131</v>
      </c>
      <c r="BK136" s="186">
        <f>ROUND(I136*H136,2)</f>
        <v>0</v>
      </c>
      <c r="BL136" s="19" t="s">
        <v>122</v>
      </c>
      <c r="BM136" s="185" t="s">
        <v>202</v>
      </c>
    </row>
    <row r="137" s="13" customFormat="1">
      <c r="A137" s="13"/>
      <c r="B137" s="192"/>
      <c r="C137" s="13"/>
      <c r="D137" s="193" t="s">
        <v>173</v>
      </c>
      <c r="E137" s="13"/>
      <c r="F137" s="195" t="s">
        <v>203</v>
      </c>
      <c r="G137" s="13"/>
      <c r="H137" s="196">
        <v>234.612</v>
      </c>
      <c r="I137" s="197"/>
      <c r="J137" s="13"/>
      <c r="K137" s="13"/>
      <c r="L137" s="192"/>
      <c r="M137" s="198"/>
      <c r="N137" s="199"/>
      <c r="O137" s="199"/>
      <c r="P137" s="199"/>
      <c r="Q137" s="199"/>
      <c r="R137" s="199"/>
      <c r="S137" s="199"/>
      <c r="T137" s="20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4" t="s">
        <v>173</v>
      </c>
      <c r="AU137" s="194" t="s">
        <v>131</v>
      </c>
      <c r="AV137" s="13" t="s">
        <v>131</v>
      </c>
      <c r="AW137" s="13" t="s">
        <v>3</v>
      </c>
      <c r="AX137" s="13" t="s">
        <v>82</v>
      </c>
      <c r="AY137" s="194" t="s">
        <v>123</v>
      </c>
    </row>
    <row r="138" s="12" customFormat="1" ht="22.8" customHeight="1">
      <c r="A138" s="12"/>
      <c r="B138" s="159"/>
      <c r="C138" s="12"/>
      <c r="D138" s="160" t="s">
        <v>73</v>
      </c>
      <c r="E138" s="170" t="s">
        <v>204</v>
      </c>
      <c r="F138" s="170" t="s">
        <v>205</v>
      </c>
      <c r="G138" s="12"/>
      <c r="H138" s="12"/>
      <c r="I138" s="162"/>
      <c r="J138" s="171">
        <f>BK138</f>
        <v>0</v>
      </c>
      <c r="K138" s="12"/>
      <c r="L138" s="159"/>
      <c r="M138" s="164"/>
      <c r="N138" s="165"/>
      <c r="O138" s="165"/>
      <c r="P138" s="166">
        <f>SUM(P139:P158)</f>
        <v>0</v>
      </c>
      <c r="Q138" s="165"/>
      <c r="R138" s="166">
        <f>SUM(R139:R158)</f>
        <v>72.727851999999999</v>
      </c>
      <c r="S138" s="165"/>
      <c r="T138" s="167">
        <f>SUM(T139:T158)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0" t="s">
        <v>82</v>
      </c>
      <c r="AT138" s="168" t="s">
        <v>73</v>
      </c>
      <c r="AU138" s="168" t="s">
        <v>82</v>
      </c>
      <c r="AY138" s="160" t="s">
        <v>123</v>
      </c>
      <c r="BK138" s="169">
        <f>SUM(BK139:BK158)</f>
        <v>0</v>
      </c>
    </row>
    <row r="139" s="2" customFormat="1" ht="24.15" customHeight="1">
      <c r="A139" s="38"/>
      <c r="B139" s="172"/>
      <c r="C139" s="173" t="s">
        <v>206</v>
      </c>
      <c r="D139" s="173" t="s">
        <v>126</v>
      </c>
      <c r="E139" s="174" t="s">
        <v>207</v>
      </c>
      <c r="F139" s="175" t="s">
        <v>208</v>
      </c>
      <c r="G139" s="176" t="s">
        <v>177</v>
      </c>
      <c r="H139" s="177">
        <v>239.69999999999999</v>
      </c>
      <c r="I139" s="178"/>
      <c r="J139" s="179">
        <f>ROUND(I139*H139,2)</f>
        <v>0</v>
      </c>
      <c r="K139" s="180"/>
      <c r="L139" s="39"/>
      <c r="M139" s="181" t="s">
        <v>1</v>
      </c>
      <c r="N139" s="182" t="s">
        <v>40</v>
      </c>
      <c r="O139" s="77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5" t="s">
        <v>122</v>
      </c>
      <c r="AT139" s="185" t="s">
        <v>126</v>
      </c>
      <c r="AU139" s="185" t="s">
        <v>131</v>
      </c>
      <c r="AY139" s="19" t="s">
        <v>123</v>
      </c>
      <c r="BE139" s="186">
        <f>IF(N139="základná",J139,0)</f>
        <v>0</v>
      </c>
      <c r="BF139" s="186">
        <f>IF(N139="znížená",J139,0)</f>
        <v>0</v>
      </c>
      <c r="BG139" s="186">
        <f>IF(N139="zákl. prenesená",J139,0)</f>
        <v>0</v>
      </c>
      <c r="BH139" s="186">
        <f>IF(N139="zníž. prenesená",J139,0)</f>
        <v>0</v>
      </c>
      <c r="BI139" s="186">
        <f>IF(N139="nulová",J139,0)</f>
        <v>0</v>
      </c>
      <c r="BJ139" s="19" t="s">
        <v>131</v>
      </c>
      <c r="BK139" s="186">
        <f>ROUND(I139*H139,2)</f>
        <v>0</v>
      </c>
      <c r="BL139" s="19" t="s">
        <v>122</v>
      </c>
      <c r="BM139" s="185" t="s">
        <v>209</v>
      </c>
    </row>
    <row r="140" s="14" customFormat="1">
      <c r="A140" s="14"/>
      <c r="B140" s="201"/>
      <c r="C140" s="14"/>
      <c r="D140" s="193" t="s">
        <v>173</v>
      </c>
      <c r="E140" s="202" t="s">
        <v>1</v>
      </c>
      <c r="F140" s="203" t="s">
        <v>210</v>
      </c>
      <c r="G140" s="14"/>
      <c r="H140" s="202" t="s">
        <v>1</v>
      </c>
      <c r="I140" s="204"/>
      <c r="J140" s="14"/>
      <c r="K140" s="14"/>
      <c r="L140" s="201"/>
      <c r="M140" s="205"/>
      <c r="N140" s="206"/>
      <c r="O140" s="206"/>
      <c r="P140" s="206"/>
      <c r="Q140" s="206"/>
      <c r="R140" s="206"/>
      <c r="S140" s="206"/>
      <c r="T140" s="20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02" t="s">
        <v>173</v>
      </c>
      <c r="AU140" s="202" t="s">
        <v>131</v>
      </c>
      <c r="AV140" s="14" t="s">
        <v>82</v>
      </c>
      <c r="AW140" s="14" t="s">
        <v>31</v>
      </c>
      <c r="AX140" s="14" t="s">
        <v>74</v>
      </c>
      <c r="AY140" s="202" t="s">
        <v>123</v>
      </c>
    </row>
    <row r="141" s="13" customFormat="1">
      <c r="A141" s="13"/>
      <c r="B141" s="192"/>
      <c r="C141" s="13"/>
      <c r="D141" s="193" t="s">
        <v>173</v>
      </c>
      <c r="E141" s="194" t="s">
        <v>1</v>
      </c>
      <c r="F141" s="195" t="s">
        <v>211</v>
      </c>
      <c r="G141" s="13"/>
      <c r="H141" s="196">
        <v>183.69999999999999</v>
      </c>
      <c r="I141" s="197"/>
      <c r="J141" s="13"/>
      <c r="K141" s="13"/>
      <c r="L141" s="192"/>
      <c r="M141" s="198"/>
      <c r="N141" s="199"/>
      <c r="O141" s="199"/>
      <c r="P141" s="199"/>
      <c r="Q141" s="199"/>
      <c r="R141" s="199"/>
      <c r="S141" s="199"/>
      <c r="T141" s="20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173</v>
      </c>
      <c r="AU141" s="194" t="s">
        <v>131</v>
      </c>
      <c r="AV141" s="13" t="s">
        <v>131</v>
      </c>
      <c r="AW141" s="13" t="s">
        <v>31</v>
      </c>
      <c r="AX141" s="13" t="s">
        <v>74</v>
      </c>
      <c r="AY141" s="194" t="s">
        <v>123</v>
      </c>
    </row>
    <row r="142" s="13" customFormat="1">
      <c r="A142" s="13"/>
      <c r="B142" s="192"/>
      <c r="C142" s="13"/>
      <c r="D142" s="193" t="s">
        <v>173</v>
      </c>
      <c r="E142" s="194" t="s">
        <v>1</v>
      </c>
      <c r="F142" s="195" t="s">
        <v>212</v>
      </c>
      <c r="G142" s="13"/>
      <c r="H142" s="196">
        <v>56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173</v>
      </c>
      <c r="AU142" s="194" t="s">
        <v>131</v>
      </c>
      <c r="AV142" s="13" t="s">
        <v>131</v>
      </c>
      <c r="AW142" s="13" t="s">
        <v>31</v>
      </c>
      <c r="AX142" s="13" t="s">
        <v>74</v>
      </c>
      <c r="AY142" s="194" t="s">
        <v>123</v>
      </c>
    </row>
    <row r="143" s="15" customFormat="1">
      <c r="A143" s="15"/>
      <c r="B143" s="208"/>
      <c r="C143" s="15"/>
      <c r="D143" s="193" t="s">
        <v>173</v>
      </c>
      <c r="E143" s="209" t="s">
        <v>1</v>
      </c>
      <c r="F143" s="210" t="s">
        <v>213</v>
      </c>
      <c r="G143" s="15"/>
      <c r="H143" s="211">
        <v>239.69999999999999</v>
      </c>
      <c r="I143" s="212"/>
      <c r="J143" s="15"/>
      <c r="K143" s="15"/>
      <c r="L143" s="208"/>
      <c r="M143" s="213"/>
      <c r="N143" s="214"/>
      <c r="O143" s="214"/>
      <c r="P143" s="214"/>
      <c r="Q143" s="214"/>
      <c r="R143" s="214"/>
      <c r="S143" s="214"/>
      <c r="T143" s="2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09" t="s">
        <v>173</v>
      </c>
      <c r="AU143" s="209" t="s">
        <v>131</v>
      </c>
      <c r="AV143" s="15" t="s">
        <v>122</v>
      </c>
      <c r="AW143" s="15" t="s">
        <v>31</v>
      </c>
      <c r="AX143" s="15" t="s">
        <v>82</v>
      </c>
      <c r="AY143" s="209" t="s">
        <v>123</v>
      </c>
    </row>
    <row r="144" s="2" customFormat="1" ht="37.8" customHeight="1">
      <c r="A144" s="38"/>
      <c r="B144" s="172"/>
      <c r="C144" s="173" t="s">
        <v>214</v>
      </c>
      <c r="D144" s="173" t="s">
        <v>126</v>
      </c>
      <c r="E144" s="174" t="s">
        <v>215</v>
      </c>
      <c r="F144" s="175" t="s">
        <v>216</v>
      </c>
      <c r="G144" s="176" t="s">
        <v>177</v>
      </c>
      <c r="H144" s="177">
        <v>239.69999999999999</v>
      </c>
      <c r="I144" s="178"/>
      <c r="J144" s="179">
        <f>ROUND(I144*H144,2)</f>
        <v>0</v>
      </c>
      <c r="K144" s="180"/>
      <c r="L144" s="39"/>
      <c r="M144" s="181" t="s">
        <v>1</v>
      </c>
      <c r="N144" s="182" t="s">
        <v>40</v>
      </c>
      <c r="O144" s="77"/>
      <c r="P144" s="183">
        <f>O144*H144</f>
        <v>0</v>
      </c>
      <c r="Q144" s="183">
        <v>0</v>
      </c>
      <c r="R144" s="183">
        <f>Q144*H144</f>
        <v>0</v>
      </c>
      <c r="S144" s="183">
        <v>0</v>
      </c>
      <c r="T144" s="18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5" t="s">
        <v>122</v>
      </c>
      <c r="AT144" s="185" t="s">
        <v>126</v>
      </c>
      <c r="AU144" s="185" t="s">
        <v>131</v>
      </c>
      <c r="AY144" s="19" t="s">
        <v>123</v>
      </c>
      <c r="BE144" s="186">
        <f>IF(N144="základná",J144,0)</f>
        <v>0</v>
      </c>
      <c r="BF144" s="186">
        <f>IF(N144="znížená",J144,0)</f>
        <v>0</v>
      </c>
      <c r="BG144" s="186">
        <f>IF(N144="zákl. prenesená",J144,0)</f>
        <v>0</v>
      </c>
      <c r="BH144" s="186">
        <f>IF(N144="zníž. prenesená",J144,0)</f>
        <v>0</v>
      </c>
      <c r="BI144" s="186">
        <f>IF(N144="nulová",J144,0)</f>
        <v>0</v>
      </c>
      <c r="BJ144" s="19" t="s">
        <v>131</v>
      </c>
      <c r="BK144" s="186">
        <f>ROUND(I144*H144,2)</f>
        <v>0</v>
      </c>
      <c r="BL144" s="19" t="s">
        <v>122</v>
      </c>
      <c r="BM144" s="185" t="s">
        <v>217</v>
      </c>
    </row>
    <row r="145" s="14" customFormat="1">
      <c r="A145" s="14"/>
      <c r="B145" s="201"/>
      <c r="C145" s="14"/>
      <c r="D145" s="193" t="s">
        <v>173</v>
      </c>
      <c r="E145" s="202" t="s">
        <v>1</v>
      </c>
      <c r="F145" s="203" t="s">
        <v>210</v>
      </c>
      <c r="G145" s="14"/>
      <c r="H145" s="202" t="s">
        <v>1</v>
      </c>
      <c r="I145" s="204"/>
      <c r="J145" s="14"/>
      <c r="K145" s="14"/>
      <c r="L145" s="201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173</v>
      </c>
      <c r="AU145" s="202" t="s">
        <v>131</v>
      </c>
      <c r="AV145" s="14" t="s">
        <v>82</v>
      </c>
      <c r="AW145" s="14" t="s">
        <v>31</v>
      </c>
      <c r="AX145" s="14" t="s">
        <v>74</v>
      </c>
      <c r="AY145" s="202" t="s">
        <v>123</v>
      </c>
    </row>
    <row r="146" s="13" customFormat="1">
      <c r="A146" s="13"/>
      <c r="B146" s="192"/>
      <c r="C146" s="13"/>
      <c r="D146" s="193" t="s">
        <v>173</v>
      </c>
      <c r="E146" s="194" t="s">
        <v>1</v>
      </c>
      <c r="F146" s="195" t="s">
        <v>211</v>
      </c>
      <c r="G146" s="13"/>
      <c r="H146" s="196">
        <v>183.69999999999999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173</v>
      </c>
      <c r="AU146" s="194" t="s">
        <v>131</v>
      </c>
      <c r="AV146" s="13" t="s">
        <v>131</v>
      </c>
      <c r="AW146" s="13" t="s">
        <v>31</v>
      </c>
      <c r="AX146" s="13" t="s">
        <v>74</v>
      </c>
      <c r="AY146" s="194" t="s">
        <v>123</v>
      </c>
    </row>
    <row r="147" s="13" customFormat="1">
      <c r="A147" s="13"/>
      <c r="B147" s="192"/>
      <c r="C147" s="13"/>
      <c r="D147" s="193" t="s">
        <v>173</v>
      </c>
      <c r="E147" s="194" t="s">
        <v>1</v>
      </c>
      <c r="F147" s="195" t="s">
        <v>212</v>
      </c>
      <c r="G147" s="13"/>
      <c r="H147" s="196">
        <v>56</v>
      </c>
      <c r="I147" s="197"/>
      <c r="J147" s="13"/>
      <c r="K147" s="13"/>
      <c r="L147" s="192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173</v>
      </c>
      <c r="AU147" s="194" t="s">
        <v>131</v>
      </c>
      <c r="AV147" s="13" t="s">
        <v>131</v>
      </c>
      <c r="AW147" s="13" t="s">
        <v>31</v>
      </c>
      <c r="AX147" s="13" t="s">
        <v>74</v>
      </c>
      <c r="AY147" s="194" t="s">
        <v>123</v>
      </c>
    </row>
    <row r="148" s="15" customFormat="1">
      <c r="A148" s="15"/>
      <c r="B148" s="208"/>
      <c r="C148" s="15"/>
      <c r="D148" s="193" t="s">
        <v>173</v>
      </c>
      <c r="E148" s="209" t="s">
        <v>1</v>
      </c>
      <c r="F148" s="210" t="s">
        <v>213</v>
      </c>
      <c r="G148" s="15"/>
      <c r="H148" s="211">
        <v>239.69999999999999</v>
      </c>
      <c r="I148" s="212"/>
      <c r="J148" s="15"/>
      <c r="K148" s="15"/>
      <c r="L148" s="208"/>
      <c r="M148" s="213"/>
      <c r="N148" s="214"/>
      <c r="O148" s="214"/>
      <c r="P148" s="214"/>
      <c r="Q148" s="214"/>
      <c r="R148" s="214"/>
      <c r="S148" s="214"/>
      <c r="T148" s="2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9" t="s">
        <v>173</v>
      </c>
      <c r="AU148" s="209" t="s">
        <v>131</v>
      </c>
      <c r="AV148" s="15" t="s">
        <v>122</v>
      </c>
      <c r="AW148" s="15" t="s">
        <v>31</v>
      </c>
      <c r="AX148" s="15" t="s">
        <v>82</v>
      </c>
      <c r="AY148" s="209" t="s">
        <v>123</v>
      </c>
    </row>
    <row r="149" s="2" customFormat="1" ht="24.15" customHeight="1">
      <c r="A149" s="38"/>
      <c r="B149" s="172"/>
      <c r="C149" s="173" t="s">
        <v>218</v>
      </c>
      <c r="D149" s="173" t="s">
        <v>126</v>
      </c>
      <c r="E149" s="174" t="s">
        <v>219</v>
      </c>
      <c r="F149" s="175" t="s">
        <v>220</v>
      </c>
      <c r="G149" s="176" t="s">
        <v>177</v>
      </c>
      <c r="H149" s="177">
        <v>40.299999999999997</v>
      </c>
      <c r="I149" s="178"/>
      <c r="J149" s="179">
        <f>ROUND(I149*H149,2)</f>
        <v>0</v>
      </c>
      <c r="K149" s="180"/>
      <c r="L149" s="39"/>
      <c r="M149" s="181" t="s">
        <v>1</v>
      </c>
      <c r="N149" s="182" t="s">
        <v>40</v>
      </c>
      <c r="O149" s="77"/>
      <c r="P149" s="183">
        <f>O149*H149</f>
        <v>0</v>
      </c>
      <c r="Q149" s="183">
        <v>0</v>
      </c>
      <c r="R149" s="183">
        <f>Q149*H149</f>
        <v>0</v>
      </c>
      <c r="S149" s="183">
        <v>0</v>
      </c>
      <c r="T149" s="18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5" t="s">
        <v>122</v>
      </c>
      <c r="AT149" s="185" t="s">
        <v>126</v>
      </c>
      <c r="AU149" s="185" t="s">
        <v>131</v>
      </c>
      <c r="AY149" s="19" t="s">
        <v>123</v>
      </c>
      <c r="BE149" s="186">
        <f>IF(N149="základná",J149,0)</f>
        <v>0</v>
      </c>
      <c r="BF149" s="186">
        <f>IF(N149="znížená",J149,0)</f>
        <v>0</v>
      </c>
      <c r="BG149" s="186">
        <f>IF(N149="zákl. prenesená",J149,0)</f>
        <v>0</v>
      </c>
      <c r="BH149" s="186">
        <f>IF(N149="zníž. prenesená",J149,0)</f>
        <v>0</v>
      </c>
      <c r="BI149" s="186">
        <f>IF(N149="nulová",J149,0)</f>
        <v>0</v>
      </c>
      <c r="BJ149" s="19" t="s">
        <v>131</v>
      </c>
      <c r="BK149" s="186">
        <f>ROUND(I149*H149,2)</f>
        <v>0</v>
      </c>
      <c r="BL149" s="19" t="s">
        <v>122</v>
      </c>
      <c r="BM149" s="185" t="s">
        <v>221</v>
      </c>
    </row>
    <row r="150" s="2" customFormat="1" ht="14.4" customHeight="1">
      <c r="A150" s="38"/>
      <c r="B150" s="172"/>
      <c r="C150" s="216" t="s">
        <v>222</v>
      </c>
      <c r="D150" s="216" t="s">
        <v>223</v>
      </c>
      <c r="E150" s="217" t="s">
        <v>224</v>
      </c>
      <c r="F150" s="218" t="s">
        <v>225</v>
      </c>
      <c r="G150" s="219" t="s">
        <v>201</v>
      </c>
      <c r="H150" s="220">
        <v>72.540000000000006</v>
      </c>
      <c r="I150" s="221"/>
      <c r="J150" s="222">
        <f>ROUND(I150*H150,2)</f>
        <v>0</v>
      </c>
      <c r="K150" s="223"/>
      <c r="L150" s="224"/>
      <c r="M150" s="225" t="s">
        <v>1</v>
      </c>
      <c r="N150" s="226" t="s">
        <v>40</v>
      </c>
      <c r="O150" s="77"/>
      <c r="P150" s="183">
        <f>O150*H150</f>
        <v>0</v>
      </c>
      <c r="Q150" s="183">
        <v>1</v>
      </c>
      <c r="R150" s="183">
        <f>Q150*H150</f>
        <v>72.540000000000006</v>
      </c>
      <c r="S150" s="183">
        <v>0</v>
      </c>
      <c r="T150" s="18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5" t="s">
        <v>198</v>
      </c>
      <c r="AT150" s="185" t="s">
        <v>223</v>
      </c>
      <c r="AU150" s="185" t="s">
        <v>131</v>
      </c>
      <c r="AY150" s="19" t="s">
        <v>123</v>
      </c>
      <c r="BE150" s="186">
        <f>IF(N150="základná",J150,0)</f>
        <v>0</v>
      </c>
      <c r="BF150" s="186">
        <f>IF(N150="znížená",J150,0)</f>
        <v>0</v>
      </c>
      <c r="BG150" s="186">
        <f>IF(N150="zákl. prenesená",J150,0)</f>
        <v>0</v>
      </c>
      <c r="BH150" s="186">
        <f>IF(N150="zníž. prenesená",J150,0)</f>
        <v>0</v>
      </c>
      <c r="BI150" s="186">
        <f>IF(N150="nulová",J150,0)</f>
        <v>0</v>
      </c>
      <c r="BJ150" s="19" t="s">
        <v>131</v>
      </c>
      <c r="BK150" s="186">
        <f>ROUND(I150*H150,2)</f>
        <v>0</v>
      </c>
      <c r="BL150" s="19" t="s">
        <v>122</v>
      </c>
      <c r="BM150" s="185" t="s">
        <v>226</v>
      </c>
    </row>
    <row r="151" s="13" customFormat="1">
      <c r="A151" s="13"/>
      <c r="B151" s="192"/>
      <c r="C151" s="13"/>
      <c r="D151" s="193" t="s">
        <v>173</v>
      </c>
      <c r="E151" s="13"/>
      <c r="F151" s="195" t="s">
        <v>227</v>
      </c>
      <c r="G151" s="13"/>
      <c r="H151" s="196">
        <v>72.540000000000006</v>
      </c>
      <c r="I151" s="197"/>
      <c r="J151" s="13"/>
      <c r="K151" s="13"/>
      <c r="L151" s="192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4" t="s">
        <v>173</v>
      </c>
      <c r="AU151" s="194" t="s">
        <v>131</v>
      </c>
      <c r="AV151" s="13" t="s">
        <v>131</v>
      </c>
      <c r="AW151" s="13" t="s">
        <v>3</v>
      </c>
      <c r="AX151" s="13" t="s">
        <v>82</v>
      </c>
      <c r="AY151" s="194" t="s">
        <v>123</v>
      </c>
    </row>
    <row r="152" s="2" customFormat="1" ht="24.15" customHeight="1">
      <c r="A152" s="38"/>
      <c r="B152" s="172"/>
      <c r="C152" s="173" t="s">
        <v>228</v>
      </c>
      <c r="D152" s="173" t="s">
        <v>126</v>
      </c>
      <c r="E152" s="174" t="s">
        <v>229</v>
      </c>
      <c r="F152" s="175" t="s">
        <v>230</v>
      </c>
      <c r="G152" s="176" t="s">
        <v>177</v>
      </c>
      <c r="H152" s="177">
        <v>183.69999999999999</v>
      </c>
      <c r="I152" s="178"/>
      <c r="J152" s="179">
        <f>ROUND(I152*H152,2)</f>
        <v>0</v>
      </c>
      <c r="K152" s="180"/>
      <c r="L152" s="39"/>
      <c r="M152" s="181" t="s">
        <v>1</v>
      </c>
      <c r="N152" s="182" t="s">
        <v>40</v>
      </c>
      <c r="O152" s="77"/>
      <c r="P152" s="183">
        <f>O152*H152</f>
        <v>0</v>
      </c>
      <c r="Q152" s="183">
        <v>0</v>
      </c>
      <c r="R152" s="183">
        <f>Q152*H152</f>
        <v>0</v>
      </c>
      <c r="S152" s="183">
        <v>0</v>
      </c>
      <c r="T152" s="18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5" t="s">
        <v>122</v>
      </c>
      <c r="AT152" s="185" t="s">
        <v>126</v>
      </c>
      <c r="AU152" s="185" t="s">
        <v>131</v>
      </c>
      <c r="AY152" s="19" t="s">
        <v>123</v>
      </c>
      <c r="BE152" s="186">
        <f>IF(N152="základná",J152,0)</f>
        <v>0</v>
      </c>
      <c r="BF152" s="186">
        <f>IF(N152="znížená",J152,0)</f>
        <v>0</v>
      </c>
      <c r="BG152" s="186">
        <f>IF(N152="zákl. prenesená",J152,0)</f>
        <v>0</v>
      </c>
      <c r="BH152" s="186">
        <f>IF(N152="zníž. prenesená",J152,0)</f>
        <v>0</v>
      </c>
      <c r="BI152" s="186">
        <f>IF(N152="nulová",J152,0)</f>
        <v>0</v>
      </c>
      <c r="BJ152" s="19" t="s">
        <v>131</v>
      </c>
      <c r="BK152" s="186">
        <f>ROUND(I152*H152,2)</f>
        <v>0</v>
      </c>
      <c r="BL152" s="19" t="s">
        <v>122</v>
      </c>
      <c r="BM152" s="185" t="s">
        <v>231</v>
      </c>
    </row>
    <row r="153" s="2" customFormat="1" ht="24.15" customHeight="1">
      <c r="A153" s="38"/>
      <c r="B153" s="172"/>
      <c r="C153" s="173" t="s">
        <v>232</v>
      </c>
      <c r="D153" s="173" t="s">
        <v>126</v>
      </c>
      <c r="E153" s="174" t="s">
        <v>233</v>
      </c>
      <c r="F153" s="175" t="s">
        <v>234</v>
      </c>
      <c r="G153" s="176" t="s">
        <v>171</v>
      </c>
      <c r="H153" s="177">
        <v>280</v>
      </c>
      <c r="I153" s="178"/>
      <c r="J153" s="179">
        <f>ROUND(I153*H153,2)</f>
        <v>0</v>
      </c>
      <c r="K153" s="180"/>
      <c r="L153" s="39"/>
      <c r="M153" s="181" t="s">
        <v>1</v>
      </c>
      <c r="N153" s="182" t="s">
        <v>40</v>
      </c>
      <c r="O153" s="77"/>
      <c r="P153" s="183">
        <f>O153*H153</f>
        <v>0</v>
      </c>
      <c r="Q153" s="183">
        <v>0</v>
      </c>
      <c r="R153" s="183">
        <f>Q153*H153</f>
        <v>0</v>
      </c>
      <c r="S153" s="183">
        <v>0</v>
      </c>
      <c r="T153" s="184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5" t="s">
        <v>122</v>
      </c>
      <c r="AT153" s="185" t="s">
        <v>126</v>
      </c>
      <c r="AU153" s="185" t="s">
        <v>131</v>
      </c>
      <c r="AY153" s="19" t="s">
        <v>123</v>
      </c>
      <c r="BE153" s="186">
        <f>IF(N153="základná",J153,0)</f>
        <v>0</v>
      </c>
      <c r="BF153" s="186">
        <f>IF(N153="znížená",J153,0)</f>
        <v>0</v>
      </c>
      <c r="BG153" s="186">
        <f>IF(N153="zákl. prenesená",J153,0)</f>
        <v>0</v>
      </c>
      <c r="BH153" s="186">
        <f>IF(N153="zníž. prenesená",J153,0)</f>
        <v>0</v>
      </c>
      <c r="BI153" s="186">
        <f>IF(N153="nulová",J153,0)</f>
        <v>0</v>
      </c>
      <c r="BJ153" s="19" t="s">
        <v>131</v>
      </c>
      <c r="BK153" s="186">
        <f>ROUND(I153*H153,2)</f>
        <v>0</v>
      </c>
      <c r="BL153" s="19" t="s">
        <v>122</v>
      </c>
      <c r="BM153" s="185" t="s">
        <v>235</v>
      </c>
    </row>
    <row r="154" s="13" customFormat="1">
      <c r="A154" s="13"/>
      <c r="B154" s="192"/>
      <c r="C154" s="13"/>
      <c r="D154" s="193" t="s">
        <v>173</v>
      </c>
      <c r="E154" s="194" t="s">
        <v>1</v>
      </c>
      <c r="F154" s="195" t="s">
        <v>236</v>
      </c>
      <c r="G154" s="13"/>
      <c r="H154" s="196">
        <v>280</v>
      </c>
      <c r="I154" s="197"/>
      <c r="J154" s="13"/>
      <c r="K154" s="13"/>
      <c r="L154" s="192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4" t="s">
        <v>173</v>
      </c>
      <c r="AU154" s="194" t="s">
        <v>131</v>
      </c>
      <c r="AV154" s="13" t="s">
        <v>131</v>
      </c>
      <c r="AW154" s="13" t="s">
        <v>31</v>
      </c>
      <c r="AX154" s="13" t="s">
        <v>82</v>
      </c>
      <c r="AY154" s="194" t="s">
        <v>123</v>
      </c>
    </row>
    <row r="155" s="2" customFormat="1" ht="14.4" customHeight="1">
      <c r="A155" s="38"/>
      <c r="B155" s="172"/>
      <c r="C155" s="173" t="s">
        <v>237</v>
      </c>
      <c r="D155" s="173" t="s">
        <v>126</v>
      </c>
      <c r="E155" s="174" t="s">
        <v>238</v>
      </c>
      <c r="F155" s="175" t="s">
        <v>239</v>
      </c>
      <c r="G155" s="176" t="s">
        <v>171</v>
      </c>
      <c r="H155" s="177">
        <v>280</v>
      </c>
      <c r="I155" s="178"/>
      <c r="J155" s="179">
        <f>ROUND(I155*H155,2)</f>
        <v>0</v>
      </c>
      <c r="K155" s="180"/>
      <c r="L155" s="39"/>
      <c r="M155" s="181" t="s">
        <v>1</v>
      </c>
      <c r="N155" s="182" t="s">
        <v>40</v>
      </c>
      <c r="O155" s="77"/>
      <c r="P155" s="183">
        <f>O155*H155</f>
        <v>0</v>
      </c>
      <c r="Q155" s="183">
        <v>0</v>
      </c>
      <c r="R155" s="183">
        <f>Q155*H155</f>
        <v>0</v>
      </c>
      <c r="S155" s="183">
        <v>0</v>
      </c>
      <c r="T155" s="18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85" t="s">
        <v>122</v>
      </c>
      <c r="AT155" s="185" t="s">
        <v>126</v>
      </c>
      <c r="AU155" s="185" t="s">
        <v>131</v>
      </c>
      <c r="AY155" s="19" t="s">
        <v>123</v>
      </c>
      <c r="BE155" s="186">
        <f>IF(N155="základná",J155,0)</f>
        <v>0</v>
      </c>
      <c r="BF155" s="186">
        <f>IF(N155="znížená",J155,0)</f>
        <v>0</v>
      </c>
      <c r="BG155" s="186">
        <f>IF(N155="zákl. prenesená",J155,0)</f>
        <v>0</v>
      </c>
      <c r="BH155" s="186">
        <f>IF(N155="zníž. prenesená",J155,0)</f>
        <v>0</v>
      </c>
      <c r="BI155" s="186">
        <f>IF(N155="nulová",J155,0)</f>
        <v>0</v>
      </c>
      <c r="BJ155" s="19" t="s">
        <v>131</v>
      </c>
      <c r="BK155" s="186">
        <f>ROUND(I155*H155,2)</f>
        <v>0</v>
      </c>
      <c r="BL155" s="19" t="s">
        <v>122</v>
      </c>
      <c r="BM155" s="185" t="s">
        <v>240</v>
      </c>
    </row>
    <row r="156" s="2" customFormat="1" ht="14.4" customHeight="1">
      <c r="A156" s="38"/>
      <c r="B156" s="172"/>
      <c r="C156" s="173" t="s">
        <v>241</v>
      </c>
      <c r="D156" s="173" t="s">
        <v>126</v>
      </c>
      <c r="E156" s="174" t="s">
        <v>242</v>
      </c>
      <c r="F156" s="175" t="s">
        <v>243</v>
      </c>
      <c r="G156" s="176" t="s">
        <v>171</v>
      </c>
      <c r="H156" s="177">
        <v>280</v>
      </c>
      <c r="I156" s="178"/>
      <c r="J156" s="179">
        <f>ROUND(I156*H156,2)</f>
        <v>0</v>
      </c>
      <c r="K156" s="180"/>
      <c r="L156" s="39"/>
      <c r="M156" s="181" t="s">
        <v>1</v>
      </c>
      <c r="N156" s="182" t="s">
        <v>40</v>
      </c>
      <c r="O156" s="77"/>
      <c r="P156" s="183">
        <f>O156*H156</f>
        <v>0</v>
      </c>
      <c r="Q156" s="183">
        <v>0.00064000000000000005</v>
      </c>
      <c r="R156" s="183">
        <f>Q156*H156</f>
        <v>0.17920000000000003</v>
      </c>
      <c r="S156" s="183">
        <v>0</v>
      </c>
      <c r="T156" s="18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5" t="s">
        <v>122</v>
      </c>
      <c r="AT156" s="185" t="s">
        <v>126</v>
      </c>
      <c r="AU156" s="185" t="s">
        <v>131</v>
      </c>
      <c r="AY156" s="19" t="s">
        <v>123</v>
      </c>
      <c r="BE156" s="186">
        <f>IF(N156="základná",J156,0)</f>
        <v>0</v>
      </c>
      <c r="BF156" s="186">
        <f>IF(N156="znížená",J156,0)</f>
        <v>0</v>
      </c>
      <c r="BG156" s="186">
        <f>IF(N156="zákl. prenesená",J156,0)</f>
        <v>0</v>
      </c>
      <c r="BH156" s="186">
        <f>IF(N156="zníž. prenesená",J156,0)</f>
        <v>0</v>
      </c>
      <c r="BI156" s="186">
        <f>IF(N156="nulová",J156,0)</f>
        <v>0</v>
      </c>
      <c r="BJ156" s="19" t="s">
        <v>131</v>
      </c>
      <c r="BK156" s="186">
        <f>ROUND(I156*H156,2)</f>
        <v>0</v>
      </c>
      <c r="BL156" s="19" t="s">
        <v>122</v>
      </c>
      <c r="BM156" s="185" t="s">
        <v>244</v>
      </c>
    </row>
    <row r="157" s="2" customFormat="1" ht="14.4" customHeight="1">
      <c r="A157" s="38"/>
      <c r="B157" s="172"/>
      <c r="C157" s="216" t="s">
        <v>245</v>
      </c>
      <c r="D157" s="216" t="s">
        <v>223</v>
      </c>
      <c r="E157" s="217" t="s">
        <v>246</v>
      </c>
      <c r="F157" s="218" t="s">
        <v>247</v>
      </c>
      <c r="G157" s="219" t="s">
        <v>248</v>
      </c>
      <c r="H157" s="220">
        <v>8.6519999999999992</v>
      </c>
      <c r="I157" s="221"/>
      <c r="J157" s="222">
        <f>ROUND(I157*H157,2)</f>
        <v>0</v>
      </c>
      <c r="K157" s="223"/>
      <c r="L157" s="224"/>
      <c r="M157" s="225" t="s">
        <v>1</v>
      </c>
      <c r="N157" s="226" t="s">
        <v>40</v>
      </c>
      <c r="O157" s="77"/>
      <c r="P157" s="183">
        <f>O157*H157</f>
        <v>0</v>
      </c>
      <c r="Q157" s="183">
        <v>0.001</v>
      </c>
      <c r="R157" s="183">
        <f>Q157*H157</f>
        <v>0.008652</v>
      </c>
      <c r="S157" s="183">
        <v>0</v>
      </c>
      <c r="T157" s="18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5" t="s">
        <v>198</v>
      </c>
      <c r="AT157" s="185" t="s">
        <v>223</v>
      </c>
      <c r="AU157" s="185" t="s">
        <v>131</v>
      </c>
      <c r="AY157" s="19" t="s">
        <v>123</v>
      </c>
      <c r="BE157" s="186">
        <f>IF(N157="základná",J157,0)</f>
        <v>0</v>
      </c>
      <c r="BF157" s="186">
        <f>IF(N157="znížená",J157,0)</f>
        <v>0</v>
      </c>
      <c r="BG157" s="186">
        <f>IF(N157="zákl. prenesená",J157,0)</f>
        <v>0</v>
      </c>
      <c r="BH157" s="186">
        <f>IF(N157="zníž. prenesená",J157,0)</f>
        <v>0</v>
      </c>
      <c r="BI157" s="186">
        <f>IF(N157="nulová",J157,0)</f>
        <v>0</v>
      </c>
      <c r="BJ157" s="19" t="s">
        <v>131</v>
      </c>
      <c r="BK157" s="186">
        <f>ROUND(I157*H157,2)</f>
        <v>0</v>
      </c>
      <c r="BL157" s="19" t="s">
        <v>122</v>
      </c>
      <c r="BM157" s="185" t="s">
        <v>249</v>
      </c>
    </row>
    <row r="158" s="13" customFormat="1">
      <c r="A158" s="13"/>
      <c r="B158" s="192"/>
      <c r="C158" s="13"/>
      <c r="D158" s="193" t="s">
        <v>173</v>
      </c>
      <c r="E158" s="13"/>
      <c r="F158" s="195" t="s">
        <v>250</v>
      </c>
      <c r="G158" s="13"/>
      <c r="H158" s="196">
        <v>8.6519999999999992</v>
      </c>
      <c r="I158" s="197"/>
      <c r="J158" s="13"/>
      <c r="K158" s="13"/>
      <c r="L158" s="192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4" t="s">
        <v>173</v>
      </c>
      <c r="AU158" s="194" t="s">
        <v>131</v>
      </c>
      <c r="AV158" s="13" t="s">
        <v>131</v>
      </c>
      <c r="AW158" s="13" t="s">
        <v>3</v>
      </c>
      <c r="AX158" s="13" t="s">
        <v>82</v>
      </c>
      <c r="AY158" s="194" t="s">
        <v>123</v>
      </c>
    </row>
    <row r="159" s="12" customFormat="1" ht="22.8" customHeight="1">
      <c r="A159" s="12"/>
      <c r="B159" s="159"/>
      <c r="C159" s="12"/>
      <c r="D159" s="160" t="s">
        <v>73</v>
      </c>
      <c r="E159" s="170" t="s">
        <v>251</v>
      </c>
      <c r="F159" s="170" t="s">
        <v>252</v>
      </c>
      <c r="G159" s="12"/>
      <c r="H159" s="12"/>
      <c r="I159" s="162"/>
      <c r="J159" s="171">
        <f>BK159</f>
        <v>0</v>
      </c>
      <c r="K159" s="12"/>
      <c r="L159" s="159"/>
      <c r="M159" s="164"/>
      <c r="N159" s="165"/>
      <c r="O159" s="165"/>
      <c r="P159" s="166">
        <f>SUM(P160:P193)</f>
        <v>0</v>
      </c>
      <c r="Q159" s="165"/>
      <c r="R159" s="166">
        <f>SUM(R160:R193)</f>
        <v>192.4710662</v>
      </c>
      <c r="S159" s="165"/>
      <c r="T159" s="167">
        <f>SUM(T160:T193)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0" t="s">
        <v>82</v>
      </c>
      <c r="AT159" s="168" t="s">
        <v>73</v>
      </c>
      <c r="AU159" s="168" t="s">
        <v>82</v>
      </c>
      <c r="AY159" s="160" t="s">
        <v>123</v>
      </c>
      <c r="BK159" s="169">
        <f>SUM(BK160:BK193)</f>
        <v>0</v>
      </c>
    </row>
    <row r="160" s="2" customFormat="1" ht="24.15" customHeight="1">
      <c r="A160" s="38"/>
      <c r="B160" s="172"/>
      <c r="C160" s="173" t="s">
        <v>253</v>
      </c>
      <c r="D160" s="173" t="s">
        <v>126</v>
      </c>
      <c r="E160" s="174" t="s">
        <v>254</v>
      </c>
      <c r="F160" s="175" t="s">
        <v>255</v>
      </c>
      <c r="G160" s="176" t="s">
        <v>171</v>
      </c>
      <c r="H160" s="177">
        <v>176</v>
      </c>
      <c r="I160" s="178"/>
      <c r="J160" s="179">
        <f>ROUND(I160*H160,2)</f>
        <v>0</v>
      </c>
      <c r="K160" s="180"/>
      <c r="L160" s="39"/>
      <c r="M160" s="181" t="s">
        <v>1</v>
      </c>
      <c r="N160" s="182" t="s">
        <v>40</v>
      </c>
      <c r="O160" s="77"/>
      <c r="P160" s="183">
        <f>O160*H160</f>
        <v>0</v>
      </c>
      <c r="Q160" s="183">
        <v>0.33445999999999998</v>
      </c>
      <c r="R160" s="183">
        <f>Q160*H160</f>
        <v>58.864959999999996</v>
      </c>
      <c r="S160" s="183">
        <v>0</v>
      </c>
      <c r="T160" s="18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5" t="s">
        <v>122</v>
      </c>
      <c r="AT160" s="185" t="s">
        <v>126</v>
      </c>
      <c r="AU160" s="185" t="s">
        <v>131</v>
      </c>
      <c r="AY160" s="19" t="s">
        <v>123</v>
      </c>
      <c r="BE160" s="186">
        <f>IF(N160="základná",J160,0)</f>
        <v>0</v>
      </c>
      <c r="BF160" s="186">
        <f>IF(N160="znížená",J160,0)</f>
        <v>0</v>
      </c>
      <c r="BG160" s="186">
        <f>IF(N160="zákl. prenesená",J160,0)</f>
        <v>0</v>
      </c>
      <c r="BH160" s="186">
        <f>IF(N160="zníž. prenesená",J160,0)</f>
        <v>0</v>
      </c>
      <c r="BI160" s="186">
        <f>IF(N160="nulová",J160,0)</f>
        <v>0</v>
      </c>
      <c r="BJ160" s="19" t="s">
        <v>131</v>
      </c>
      <c r="BK160" s="186">
        <f>ROUND(I160*H160,2)</f>
        <v>0</v>
      </c>
      <c r="BL160" s="19" t="s">
        <v>122</v>
      </c>
      <c r="BM160" s="185" t="s">
        <v>256</v>
      </c>
    </row>
    <row r="161" s="13" customFormat="1">
      <c r="A161" s="13"/>
      <c r="B161" s="192"/>
      <c r="C161" s="13"/>
      <c r="D161" s="193" t="s">
        <v>173</v>
      </c>
      <c r="E161" s="194" t="s">
        <v>1</v>
      </c>
      <c r="F161" s="195" t="s">
        <v>257</v>
      </c>
      <c r="G161" s="13"/>
      <c r="H161" s="196">
        <v>123.2</v>
      </c>
      <c r="I161" s="197"/>
      <c r="J161" s="13"/>
      <c r="K161" s="13"/>
      <c r="L161" s="192"/>
      <c r="M161" s="198"/>
      <c r="N161" s="199"/>
      <c r="O161" s="199"/>
      <c r="P161" s="199"/>
      <c r="Q161" s="199"/>
      <c r="R161" s="199"/>
      <c r="S161" s="199"/>
      <c r="T161" s="20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4" t="s">
        <v>173</v>
      </c>
      <c r="AU161" s="194" t="s">
        <v>131</v>
      </c>
      <c r="AV161" s="13" t="s">
        <v>131</v>
      </c>
      <c r="AW161" s="13" t="s">
        <v>31</v>
      </c>
      <c r="AX161" s="13" t="s">
        <v>74</v>
      </c>
      <c r="AY161" s="194" t="s">
        <v>123</v>
      </c>
    </row>
    <row r="162" s="13" customFormat="1">
      <c r="A162" s="13"/>
      <c r="B162" s="192"/>
      <c r="C162" s="13"/>
      <c r="D162" s="193" t="s">
        <v>173</v>
      </c>
      <c r="E162" s="194" t="s">
        <v>1</v>
      </c>
      <c r="F162" s="195" t="s">
        <v>258</v>
      </c>
      <c r="G162" s="13"/>
      <c r="H162" s="196">
        <v>52.799999999999997</v>
      </c>
      <c r="I162" s="197"/>
      <c r="J162" s="13"/>
      <c r="K162" s="13"/>
      <c r="L162" s="192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4" t="s">
        <v>173</v>
      </c>
      <c r="AU162" s="194" t="s">
        <v>131</v>
      </c>
      <c r="AV162" s="13" t="s">
        <v>131</v>
      </c>
      <c r="AW162" s="13" t="s">
        <v>31</v>
      </c>
      <c r="AX162" s="13" t="s">
        <v>74</v>
      </c>
      <c r="AY162" s="194" t="s">
        <v>123</v>
      </c>
    </row>
    <row r="163" s="15" customFormat="1">
      <c r="A163" s="15"/>
      <c r="B163" s="208"/>
      <c r="C163" s="15"/>
      <c r="D163" s="193" t="s">
        <v>173</v>
      </c>
      <c r="E163" s="209" t="s">
        <v>1</v>
      </c>
      <c r="F163" s="210" t="s">
        <v>213</v>
      </c>
      <c r="G163" s="15"/>
      <c r="H163" s="211">
        <v>176</v>
      </c>
      <c r="I163" s="212"/>
      <c r="J163" s="15"/>
      <c r="K163" s="15"/>
      <c r="L163" s="208"/>
      <c r="M163" s="213"/>
      <c r="N163" s="214"/>
      <c r="O163" s="214"/>
      <c r="P163" s="214"/>
      <c r="Q163" s="214"/>
      <c r="R163" s="214"/>
      <c r="S163" s="214"/>
      <c r="T163" s="2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09" t="s">
        <v>173</v>
      </c>
      <c r="AU163" s="209" t="s">
        <v>131</v>
      </c>
      <c r="AV163" s="15" t="s">
        <v>122</v>
      </c>
      <c r="AW163" s="15" t="s">
        <v>31</v>
      </c>
      <c r="AX163" s="15" t="s">
        <v>82</v>
      </c>
      <c r="AY163" s="209" t="s">
        <v>123</v>
      </c>
    </row>
    <row r="164" s="2" customFormat="1" ht="37.8" customHeight="1">
      <c r="A164" s="38"/>
      <c r="B164" s="172"/>
      <c r="C164" s="173" t="s">
        <v>259</v>
      </c>
      <c r="D164" s="173" t="s">
        <v>126</v>
      </c>
      <c r="E164" s="174" t="s">
        <v>260</v>
      </c>
      <c r="F164" s="175" t="s">
        <v>261</v>
      </c>
      <c r="G164" s="176" t="s">
        <v>171</v>
      </c>
      <c r="H164" s="177">
        <v>132.88</v>
      </c>
      <c r="I164" s="178"/>
      <c r="J164" s="179">
        <f>ROUND(I164*H164,2)</f>
        <v>0</v>
      </c>
      <c r="K164" s="180"/>
      <c r="L164" s="39"/>
      <c r="M164" s="181" t="s">
        <v>1</v>
      </c>
      <c r="N164" s="182" t="s">
        <v>40</v>
      </c>
      <c r="O164" s="77"/>
      <c r="P164" s="183">
        <f>O164*H164</f>
        <v>0</v>
      </c>
      <c r="Q164" s="183">
        <v>0.35914000000000001</v>
      </c>
      <c r="R164" s="183">
        <f>Q164*H164</f>
        <v>47.722523199999998</v>
      </c>
      <c r="S164" s="183">
        <v>0</v>
      </c>
      <c r="T164" s="18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5" t="s">
        <v>122</v>
      </c>
      <c r="AT164" s="185" t="s">
        <v>126</v>
      </c>
      <c r="AU164" s="185" t="s">
        <v>131</v>
      </c>
      <c r="AY164" s="19" t="s">
        <v>123</v>
      </c>
      <c r="BE164" s="186">
        <f>IF(N164="základná",J164,0)</f>
        <v>0</v>
      </c>
      <c r="BF164" s="186">
        <f>IF(N164="znížená",J164,0)</f>
        <v>0</v>
      </c>
      <c r="BG164" s="186">
        <f>IF(N164="zákl. prenesená",J164,0)</f>
        <v>0</v>
      </c>
      <c r="BH164" s="186">
        <f>IF(N164="zníž. prenesená",J164,0)</f>
        <v>0</v>
      </c>
      <c r="BI164" s="186">
        <f>IF(N164="nulová",J164,0)</f>
        <v>0</v>
      </c>
      <c r="BJ164" s="19" t="s">
        <v>131</v>
      </c>
      <c r="BK164" s="186">
        <f>ROUND(I164*H164,2)</f>
        <v>0</v>
      </c>
      <c r="BL164" s="19" t="s">
        <v>122</v>
      </c>
      <c r="BM164" s="185" t="s">
        <v>262</v>
      </c>
    </row>
    <row r="165" s="13" customFormat="1">
      <c r="A165" s="13"/>
      <c r="B165" s="192"/>
      <c r="C165" s="13"/>
      <c r="D165" s="193" t="s">
        <v>173</v>
      </c>
      <c r="E165" s="194" t="s">
        <v>1</v>
      </c>
      <c r="F165" s="195" t="s">
        <v>263</v>
      </c>
      <c r="G165" s="13"/>
      <c r="H165" s="196">
        <v>132.88</v>
      </c>
      <c r="I165" s="197"/>
      <c r="J165" s="13"/>
      <c r="K165" s="13"/>
      <c r="L165" s="192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4" t="s">
        <v>173</v>
      </c>
      <c r="AU165" s="194" t="s">
        <v>131</v>
      </c>
      <c r="AV165" s="13" t="s">
        <v>131</v>
      </c>
      <c r="AW165" s="13" t="s">
        <v>31</v>
      </c>
      <c r="AX165" s="13" t="s">
        <v>82</v>
      </c>
      <c r="AY165" s="194" t="s">
        <v>123</v>
      </c>
    </row>
    <row r="166" s="2" customFormat="1" ht="24.15" customHeight="1">
      <c r="A166" s="38"/>
      <c r="B166" s="172"/>
      <c r="C166" s="173" t="s">
        <v>7</v>
      </c>
      <c r="D166" s="173" t="s">
        <v>126</v>
      </c>
      <c r="E166" s="174" t="s">
        <v>264</v>
      </c>
      <c r="F166" s="175" t="s">
        <v>265</v>
      </c>
      <c r="G166" s="176" t="s">
        <v>171</v>
      </c>
      <c r="H166" s="177">
        <v>62.299999999999997</v>
      </c>
      <c r="I166" s="178"/>
      <c r="J166" s="179">
        <f>ROUND(I166*H166,2)</f>
        <v>0</v>
      </c>
      <c r="K166" s="180"/>
      <c r="L166" s="39"/>
      <c r="M166" s="181" t="s">
        <v>1</v>
      </c>
      <c r="N166" s="182" t="s">
        <v>40</v>
      </c>
      <c r="O166" s="77"/>
      <c r="P166" s="183">
        <f>O166*H166</f>
        <v>0</v>
      </c>
      <c r="Q166" s="183">
        <v>0.18776000000000001</v>
      </c>
      <c r="R166" s="183">
        <f>Q166*H166</f>
        <v>11.697448</v>
      </c>
      <c r="S166" s="183">
        <v>0</v>
      </c>
      <c r="T166" s="18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85" t="s">
        <v>122</v>
      </c>
      <c r="AT166" s="185" t="s">
        <v>126</v>
      </c>
      <c r="AU166" s="185" t="s">
        <v>131</v>
      </c>
      <c r="AY166" s="19" t="s">
        <v>123</v>
      </c>
      <c r="BE166" s="186">
        <f>IF(N166="základná",J166,0)</f>
        <v>0</v>
      </c>
      <c r="BF166" s="186">
        <f>IF(N166="znížená",J166,0)</f>
        <v>0</v>
      </c>
      <c r="BG166" s="186">
        <f>IF(N166="zákl. prenesená",J166,0)</f>
        <v>0</v>
      </c>
      <c r="BH166" s="186">
        <f>IF(N166="zníž. prenesená",J166,0)</f>
        <v>0</v>
      </c>
      <c r="BI166" s="186">
        <f>IF(N166="nulová",J166,0)</f>
        <v>0</v>
      </c>
      <c r="BJ166" s="19" t="s">
        <v>131</v>
      </c>
      <c r="BK166" s="186">
        <f>ROUND(I166*H166,2)</f>
        <v>0</v>
      </c>
      <c r="BL166" s="19" t="s">
        <v>122</v>
      </c>
      <c r="BM166" s="185" t="s">
        <v>266</v>
      </c>
    </row>
    <row r="167" s="2" customFormat="1" ht="24.15" customHeight="1">
      <c r="A167" s="38"/>
      <c r="B167" s="172"/>
      <c r="C167" s="173" t="s">
        <v>267</v>
      </c>
      <c r="D167" s="173" t="s">
        <v>126</v>
      </c>
      <c r="E167" s="174" t="s">
        <v>268</v>
      </c>
      <c r="F167" s="175" t="s">
        <v>269</v>
      </c>
      <c r="G167" s="176" t="s">
        <v>177</v>
      </c>
      <c r="H167" s="177">
        <v>12.460000000000001</v>
      </c>
      <c r="I167" s="178"/>
      <c r="J167" s="179">
        <f>ROUND(I167*H167,2)</f>
        <v>0</v>
      </c>
      <c r="K167" s="180"/>
      <c r="L167" s="39"/>
      <c r="M167" s="181" t="s">
        <v>1</v>
      </c>
      <c r="N167" s="182" t="s">
        <v>40</v>
      </c>
      <c r="O167" s="77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85" t="s">
        <v>122</v>
      </c>
      <c r="AT167" s="185" t="s">
        <v>126</v>
      </c>
      <c r="AU167" s="185" t="s">
        <v>131</v>
      </c>
      <c r="AY167" s="19" t="s">
        <v>123</v>
      </c>
      <c r="BE167" s="186">
        <f>IF(N167="základná",J167,0)</f>
        <v>0</v>
      </c>
      <c r="BF167" s="186">
        <f>IF(N167="znížená",J167,0)</f>
        <v>0</v>
      </c>
      <c r="BG167" s="186">
        <f>IF(N167="zákl. prenesená",J167,0)</f>
        <v>0</v>
      </c>
      <c r="BH167" s="186">
        <f>IF(N167="zníž. prenesená",J167,0)</f>
        <v>0</v>
      </c>
      <c r="BI167" s="186">
        <f>IF(N167="nulová",J167,0)</f>
        <v>0</v>
      </c>
      <c r="BJ167" s="19" t="s">
        <v>131</v>
      </c>
      <c r="BK167" s="186">
        <f>ROUND(I167*H167,2)</f>
        <v>0</v>
      </c>
      <c r="BL167" s="19" t="s">
        <v>122</v>
      </c>
      <c r="BM167" s="185" t="s">
        <v>270</v>
      </c>
    </row>
    <row r="168" s="13" customFormat="1">
      <c r="A168" s="13"/>
      <c r="B168" s="192"/>
      <c r="C168" s="13"/>
      <c r="D168" s="193" t="s">
        <v>173</v>
      </c>
      <c r="E168" s="194" t="s">
        <v>1</v>
      </c>
      <c r="F168" s="195" t="s">
        <v>271</v>
      </c>
      <c r="G168" s="13"/>
      <c r="H168" s="196">
        <v>12.460000000000001</v>
      </c>
      <c r="I168" s="197"/>
      <c r="J168" s="13"/>
      <c r="K168" s="13"/>
      <c r="L168" s="192"/>
      <c r="M168" s="198"/>
      <c r="N168" s="199"/>
      <c r="O168" s="199"/>
      <c r="P168" s="199"/>
      <c r="Q168" s="199"/>
      <c r="R168" s="199"/>
      <c r="S168" s="199"/>
      <c r="T168" s="20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4" t="s">
        <v>173</v>
      </c>
      <c r="AU168" s="194" t="s">
        <v>131</v>
      </c>
      <c r="AV168" s="13" t="s">
        <v>131</v>
      </c>
      <c r="AW168" s="13" t="s">
        <v>31</v>
      </c>
      <c r="AX168" s="13" t="s">
        <v>82</v>
      </c>
      <c r="AY168" s="194" t="s">
        <v>123</v>
      </c>
    </row>
    <row r="169" s="2" customFormat="1" ht="24.15" customHeight="1">
      <c r="A169" s="38"/>
      <c r="B169" s="172"/>
      <c r="C169" s="216" t="s">
        <v>272</v>
      </c>
      <c r="D169" s="216" t="s">
        <v>223</v>
      </c>
      <c r="E169" s="217" t="s">
        <v>273</v>
      </c>
      <c r="F169" s="218" t="s">
        <v>274</v>
      </c>
      <c r="G169" s="219" t="s">
        <v>201</v>
      </c>
      <c r="H169" s="220">
        <v>22.428000000000001</v>
      </c>
      <c r="I169" s="221"/>
      <c r="J169" s="222">
        <f>ROUND(I169*H169,2)</f>
        <v>0</v>
      </c>
      <c r="K169" s="223"/>
      <c r="L169" s="224"/>
      <c r="M169" s="225" t="s">
        <v>1</v>
      </c>
      <c r="N169" s="226" t="s">
        <v>40</v>
      </c>
      <c r="O169" s="77"/>
      <c r="P169" s="183">
        <f>O169*H169</f>
        <v>0</v>
      </c>
      <c r="Q169" s="183">
        <v>1</v>
      </c>
      <c r="R169" s="183">
        <f>Q169*H169</f>
        <v>22.428000000000001</v>
      </c>
      <c r="S169" s="183">
        <v>0</v>
      </c>
      <c r="T169" s="18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5" t="s">
        <v>198</v>
      </c>
      <c r="AT169" s="185" t="s">
        <v>223</v>
      </c>
      <c r="AU169" s="185" t="s">
        <v>131</v>
      </c>
      <c r="AY169" s="19" t="s">
        <v>123</v>
      </c>
      <c r="BE169" s="186">
        <f>IF(N169="základná",J169,0)</f>
        <v>0</v>
      </c>
      <c r="BF169" s="186">
        <f>IF(N169="znížená",J169,0)</f>
        <v>0</v>
      </c>
      <c r="BG169" s="186">
        <f>IF(N169="zákl. prenesená",J169,0)</f>
        <v>0</v>
      </c>
      <c r="BH169" s="186">
        <f>IF(N169="zníž. prenesená",J169,0)</f>
        <v>0</v>
      </c>
      <c r="BI169" s="186">
        <f>IF(N169="nulová",J169,0)</f>
        <v>0</v>
      </c>
      <c r="BJ169" s="19" t="s">
        <v>131</v>
      </c>
      <c r="BK169" s="186">
        <f>ROUND(I169*H169,2)</f>
        <v>0</v>
      </c>
      <c r="BL169" s="19" t="s">
        <v>122</v>
      </c>
      <c r="BM169" s="185" t="s">
        <v>275</v>
      </c>
    </row>
    <row r="170" s="13" customFormat="1">
      <c r="A170" s="13"/>
      <c r="B170" s="192"/>
      <c r="C170" s="13"/>
      <c r="D170" s="193" t="s">
        <v>173</v>
      </c>
      <c r="E170" s="13"/>
      <c r="F170" s="195" t="s">
        <v>276</v>
      </c>
      <c r="G170" s="13"/>
      <c r="H170" s="196">
        <v>22.428000000000001</v>
      </c>
      <c r="I170" s="197"/>
      <c r="J170" s="13"/>
      <c r="K170" s="13"/>
      <c r="L170" s="192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4" t="s">
        <v>173</v>
      </c>
      <c r="AU170" s="194" t="s">
        <v>131</v>
      </c>
      <c r="AV170" s="13" t="s">
        <v>131</v>
      </c>
      <c r="AW170" s="13" t="s">
        <v>3</v>
      </c>
      <c r="AX170" s="13" t="s">
        <v>82</v>
      </c>
      <c r="AY170" s="194" t="s">
        <v>123</v>
      </c>
    </row>
    <row r="171" s="2" customFormat="1" ht="24.15" customHeight="1">
      <c r="A171" s="38"/>
      <c r="B171" s="172"/>
      <c r="C171" s="173" t="s">
        <v>277</v>
      </c>
      <c r="D171" s="173" t="s">
        <v>126</v>
      </c>
      <c r="E171" s="174" t="s">
        <v>278</v>
      </c>
      <c r="F171" s="175" t="s">
        <v>279</v>
      </c>
      <c r="G171" s="176" t="s">
        <v>171</v>
      </c>
      <c r="H171" s="177">
        <v>154.75999999999999</v>
      </c>
      <c r="I171" s="178"/>
      <c r="J171" s="179">
        <f>ROUND(I171*H171,2)</f>
        <v>0</v>
      </c>
      <c r="K171" s="180"/>
      <c r="L171" s="39"/>
      <c r="M171" s="181" t="s">
        <v>1</v>
      </c>
      <c r="N171" s="182" t="s">
        <v>40</v>
      </c>
      <c r="O171" s="77"/>
      <c r="P171" s="183">
        <f>O171*H171</f>
        <v>0</v>
      </c>
      <c r="Q171" s="183">
        <v>0.0060099999999999997</v>
      </c>
      <c r="R171" s="183">
        <f>Q171*H171</f>
        <v>0.93010759999999992</v>
      </c>
      <c r="S171" s="183">
        <v>0</v>
      </c>
      <c r="T171" s="18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85" t="s">
        <v>122</v>
      </c>
      <c r="AT171" s="185" t="s">
        <v>126</v>
      </c>
      <c r="AU171" s="185" t="s">
        <v>131</v>
      </c>
      <c r="AY171" s="19" t="s">
        <v>123</v>
      </c>
      <c r="BE171" s="186">
        <f>IF(N171="základná",J171,0)</f>
        <v>0</v>
      </c>
      <c r="BF171" s="186">
        <f>IF(N171="znížená",J171,0)</f>
        <v>0</v>
      </c>
      <c r="BG171" s="186">
        <f>IF(N171="zákl. prenesená",J171,0)</f>
        <v>0</v>
      </c>
      <c r="BH171" s="186">
        <f>IF(N171="zníž. prenesená",J171,0)</f>
        <v>0</v>
      </c>
      <c r="BI171" s="186">
        <f>IF(N171="nulová",J171,0)</f>
        <v>0</v>
      </c>
      <c r="BJ171" s="19" t="s">
        <v>131</v>
      </c>
      <c r="BK171" s="186">
        <f>ROUND(I171*H171,2)</f>
        <v>0</v>
      </c>
      <c r="BL171" s="19" t="s">
        <v>122</v>
      </c>
      <c r="BM171" s="185" t="s">
        <v>280</v>
      </c>
    </row>
    <row r="172" s="13" customFormat="1">
      <c r="A172" s="13"/>
      <c r="B172" s="192"/>
      <c r="C172" s="13"/>
      <c r="D172" s="193" t="s">
        <v>173</v>
      </c>
      <c r="E172" s="194" t="s">
        <v>1</v>
      </c>
      <c r="F172" s="195" t="s">
        <v>281</v>
      </c>
      <c r="G172" s="13"/>
      <c r="H172" s="196">
        <v>115.28</v>
      </c>
      <c r="I172" s="197"/>
      <c r="J172" s="13"/>
      <c r="K172" s="13"/>
      <c r="L172" s="192"/>
      <c r="M172" s="198"/>
      <c r="N172" s="199"/>
      <c r="O172" s="199"/>
      <c r="P172" s="199"/>
      <c r="Q172" s="199"/>
      <c r="R172" s="199"/>
      <c r="S172" s="199"/>
      <c r="T172" s="20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4" t="s">
        <v>173</v>
      </c>
      <c r="AU172" s="194" t="s">
        <v>131</v>
      </c>
      <c r="AV172" s="13" t="s">
        <v>131</v>
      </c>
      <c r="AW172" s="13" t="s">
        <v>31</v>
      </c>
      <c r="AX172" s="13" t="s">
        <v>74</v>
      </c>
      <c r="AY172" s="194" t="s">
        <v>123</v>
      </c>
    </row>
    <row r="173" s="13" customFormat="1">
      <c r="A173" s="13"/>
      <c r="B173" s="192"/>
      <c r="C173" s="13"/>
      <c r="D173" s="193" t="s">
        <v>173</v>
      </c>
      <c r="E173" s="194" t="s">
        <v>1</v>
      </c>
      <c r="F173" s="195" t="s">
        <v>282</v>
      </c>
      <c r="G173" s="13"/>
      <c r="H173" s="196">
        <v>39.479999999999997</v>
      </c>
      <c r="I173" s="197"/>
      <c r="J173" s="13"/>
      <c r="K173" s="13"/>
      <c r="L173" s="192"/>
      <c r="M173" s="198"/>
      <c r="N173" s="199"/>
      <c r="O173" s="199"/>
      <c r="P173" s="199"/>
      <c r="Q173" s="199"/>
      <c r="R173" s="199"/>
      <c r="S173" s="199"/>
      <c r="T173" s="20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4" t="s">
        <v>173</v>
      </c>
      <c r="AU173" s="194" t="s">
        <v>131</v>
      </c>
      <c r="AV173" s="13" t="s">
        <v>131</v>
      </c>
      <c r="AW173" s="13" t="s">
        <v>31</v>
      </c>
      <c r="AX173" s="13" t="s">
        <v>74</v>
      </c>
      <c r="AY173" s="194" t="s">
        <v>123</v>
      </c>
    </row>
    <row r="174" s="15" customFormat="1">
      <c r="A174" s="15"/>
      <c r="B174" s="208"/>
      <c r="C174" s="15"/>
      <c r="D174" s="193" t="s">
        <v>173</v>
      </c>
      <c r="E174" s="209" t="s">
        <v>1</v>
      </c>
      <c r="F174" s="210" t="s">
        <v>213</v>
      </c>
      <c r="G174" s="15"/>
      <c r="H174" s="211">
        <v>154.75999999999999</v>
      </c>
      <c r="I174" s="212"/>
      <c r="J174" s="15"/>
      <c r="K174" s="15"/>
      <c r="L174" s="208"/>
      <c r="M174" s="213"/>
      <c r="N174" s="214"/>
      <c r="O174" s="214"/>
      <c r="P174" s="214"/>
      <c r="Q174" s="214"/>
      <c r="R174" s="214"/>
      <c r="S174" s="214"/>
      <c r="T174" s="2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09" t="s">
        <v>173</v>
      </c>
      <c r="AU174" s="209" t="s">
        <v>131</v>
      </c>
      <c r="AV174" s="15" t="s">
        <v>122</v>
      </c>
      <c r="AW174" s="15" t="s">
        <v>31</v>
      </c>
      <c r="AX174" s="15" t="s">
        <v>82</v>
      </c>
      <c r="AY174" s="209" t="s">
        <v>123</v>
      </c>
    </row>
    <row r="175" s="2" customFormat="1" ht="24.15" customHeight="1">
      <c r="A175" s="38"/>
      <c r="B175" s="172"/>
      <c r="C175" s="173" t="s">
        <v>283</v>
      </c>
      <c r="D175" s="173" t="s">
        <v>126</v>
      </c>
      <c r="E175" s="174" t="s">
        <v>284</v>
      </c>
      <c r="F175" s="175" t="s">
        <v>285</v>
      </c>
      <c r="G175" s="176" t="s">
        <v>171</v>
      </c>
      <c r="H175" s="177">
        <v>164.16</v>
      </c>
      <c r="I175" s="178"/>
      <c r="J175" s="179">
        <f>ROUND(I175*H175,2)</f>
        <v>0</v>
      </c>
      <c r="K175" s="180"/>
      <c r="L175" s="39"/>
      <c r="M175" s="181" t="s">
        <v>1</v>
      </c>
      <c r="N175" s="182" t="s">
        <v>40</v>
      </c>
      <c r="O175" s="77"/>
      <c r="P175" s="183">
        <f>O175*H175</f>
        <v>0</v>
      </c>
      <c r="Q175" s="183">
        <v>0.00051000000000000004</v>
      </c>
      <c r="R175" s="183">
        <f>Q175*H175</f>
        <v>0.083721600000000007</v>
      </c>
      <c r="S175" s="183">
        <v>0</v>
      </c>
      <c r="T175" s="18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85" t="s">
        <v>122</v>
      </c>
      <c r="AT175" s="185" t="s">
        <v>126</v>
      </c>
      <c r="AU175" s="185" t="s">
        <v>131</v>
      </c>
      <c r="AY175" s="19" t="s">
        <v>123</v>
      </c>
      <c r="BE175" s="186">
        <f>IF(N175="základná",J175,0)</f>
        <v>0</v>
      </c>
      <c r="BF175" s="186">
        <f>IF(N175="znížená",J175,0)</f>
        <v>0</v>
      </c>
      <c r="BG175" s="186">
        <f>IF(N175="zákl. prenesená",J175,0)</f>
        <v>0</v>
      </c>
      <c r="BH175" s="186">
        <f>IF(N175="zníž. prenesená",J175,0)</f>
        <v>0</v>
      </c>
      <c r="BI175" s="186">
        <f>IF(N175="nulová",J175,0)</f>
        <v>0</v>
      </c>
      <c r="BJ175" s="19" t="s">
        <v>131</v>
      </c>
      <c r="BK175" s="186">
        <f>ROUND(I175*H175,2)</f>
        <v>0</v>
      </c>
      <c r="BL175" s="19" t="s">
        <v>122</v>
      </c>
      <c r="BM175" s="185" t="s">
        <v>286</v>
      </c>
    </row>
    <row r="176" s="13" customFormat="1">
      <c r="A176" s="13"/>
      <c r="B176" s="192"/>
      <c r="C176" s="13"/>
      <c r="D176" s="193" t="s">
        <v>173</v>
      </c>
      <c r="E176" s="194" t="s">
        <v>1</v>
      </c>
      <c r="F176" s="195" t="s">
        <v>281</v>
      </c>
      <c r="G176" s="13"/>
      <c r="H176" s="196">
        <v>115.28</v>
      </c>
      <c r="I176" s="197"/>
      <c r="J176" s="13"/>
      <c r="K176" s="13"/>
      <c r="L176" s="192"/>
      <c r="M176" s="198"/>
      <c r="N176" s="199"/>
      <c r="O176" s="199"/>
      <c r="P176" s="199"/>
      <c r="Q176" s="199"/>
      <c r="R176" s="199"/>
      <c r="S176" s="199"/>
      <c r="T176" s="20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4" t="s">
        <v>173</v>
      </c>
      <c r="AU176" s="194" t="s">
        <v>131</v>
      </c>
      <c r="AV176" s="13" t="s">
        <v>131</v>
      </c>
      <c r="AW176" s="13" t="s">
        <v>31</v>
      </c>
      <c r="AX176" s="13" t="s">
        <v>74</v>
      </c>
      <c r="AY176" s="194" t="s">
        <v>123</v>
      </c>
    </row>
    <row r="177" s="13" customFormat="1">
      <c r="A177" s="13"/>
      <c r="B177" s="192"/>
      <c r="C177" s="13"/>
      <c r="D177" s="193" t="s">
        <v>173</v>
      </c>
      <c r="E177" s="194" t="s">
        <v>1</v>
      </c>
      <c r="F177" s="195" t="s">
        <v>287</v>
      </c>
      <c r="G177" s="13"/>
      <c r="H177" s="196">
        <v>48.880000000000003</v>
      </c>
      <c r="I177" s="197"/>
      <c r="J177" s="13"/>
      <c r="K177" s="13"/>
      <c r="L177" s="192"/>
      <c r="M177" s="198"/>
      <c r="N177" s="199"/>
      <c r="O177" s="199"/>
      <c r="P177" s="199"/>
      <c r="Q177" s="199"/>
      <c r="R177" s="199"/>
      <c r="S177" s="199"/>
      <c r="T177" s="20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4" t="s">
        <v>173</v>
      </c>
      <c r="AU177" s="194" t="s">
        <v>131</v>
      </c>
      <c r="AV177" s="13" t="s">
        <v>131</v>
      </c>
      <c r="AW177" s="13" t="s">
        <v>31</v>
      </c>
      <c r="AX177" s="13" t="s">
        <v>74</v>
      </c>
      <c r="AY177" s="194" t="s">
        <v>123</v>
      </c>
    </row>
    <row r="178" s="15" customFormat="1">
      <c r="A178" s="15"/>
      <c r="B178" s="208"/>
      <c r="C178" s="15"/>
      <c r="D178" s="193" t="s">
        <v>173</v>
      </c>
      <c r="E178" s="209" t="s">
        <v>1</v>
      </c>
      <c r="F178" s="210" t="s">
        <v>213</v>
      </c>
      <c r="G178" s="15"/>
      <c r="H178" s="211">
        <v>164.16</v>
      </c>
      <c r="I178" s="212"/>
      <c r="J178" s="15"/>
      <c r="K178" s="15"/>
      <c r="L178" s="208"/>
      <c r="M178" s="213"/>
      <c r="N178" s="214"/>
      <c r="O178" s="214"/>
      <c r="P178" s="214"/>
      <c r="Q178" s="214"/>
      <c r="R178" s="214"/>
      <c r="S178" s="214"/>
      <c r="T178" s="2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9" t="s">
        <v>173</v>
      </c>
      <c r="AU178" s="209" t="s">
        <v>131</v>
      </c>
      <c r="AV178" s="15" t="s">
        <v>122</v>
      </c>
      <c r="AW178" s="15" t="s">
        <v>31</v>
      </c>
      <c r="AX178" s="15" t="s">
        <v>82</v>
      </c>
      <c r="AY178" s="209" t="s">
        <v>123</v>
      </c>
    </row>
    <row r="179" s="2" customFormat="1" ht="24.15" customHeight="1">
      <c r="A179" s="38"/>
      <c r="B179" s="172"/>
      <c r="C179" s="173" t="s">
        <v>288</v>
      </c>
      <c r="D179" s="173" t="s">
        <v>126</v>
      </c>
      <c r="E179" s="174" t="s">
        <v>289</v>
      </c>
      <c r="F179" s="175" t="s">
        <v>290</v>
      </c>
      <c r="G179" s="176" t="s">
        <v>171</v>
      </c>
      <c r="H179" s="177">
        <v>164.16</v>
      </c>
      <c r="I179" s="178"/>
      <c r="J179" s="179">
        <f>ROUND(I179*H179,2)</f>
        <v>0</v>
      </c>
      <c r="K179" s="180"/>
      <c r="L179" s="39"/>
      <c r="M179" s="181" t="s">
        <v>1</v>
      </c>
      <c r="N179" s="182" t="s">
        <v>40</v>
      </c>
      <c r="O179" s="77"/>
      <c r="P179" s="183">
        <f>O179*H179</f>
        <v>0</v>
      </c>
      <c r="Q179" s="183">
        <v>0.12966</v>
      </c>
      <c r="R179" s="183">
        <f>Q179*H179</f>
        <v>21.284985599999999</v>
      </c>
      <c r="S179" s="183">
        <v>0</v>
      </c>
      <c r="T179" s="18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85" t="s">
        <v>122</v>
      </c>
      <c r="AT179" s="185" t="s">
        <v>126</v>
      </c>
      <c r="AU179" s="185" t="s">
        <v>131</v>
      </c>
      <c r="AY179" s="19" t="s">
        <v>123</v>
      </c>
      <c r="BE179" s="186">
        <f>IF(N179="základná",J179,0)</f>
        <v>0</v>
      </c>
      <c r="BF179" s="186">
        <f>IF(N179="znížená",J179,0)</f>
        <v>0</v>
      </c>
      <c r="BG179" s="186">
        <f>IF(N179="zákl. prenesená",J179,0)</f>
        <v>0</v>
      </c>
      <c r="BH179" s="186">
        <f>IF(N179="zníž. prenesená",J179,0)</f>
        <v>0</v>
      </c>
      <c r="BI179" s="186">
        <f>IF(N179="nulová",J179,0)</f>
        <v>0</v>
      </c>
      <c r="BJ179" s="19" t="s">
        <v>131</v>
      </c>
      <c r="BK179" s="186">
        <f>ROUND(I179*H179,2)</f>
        <v>0</v>
      </c>
      <c r="BL179" s="19" t="s">
        <v>122</v>
      </c>
      <c r="BM179" s="185" t="s">
        <v>291</v>
      </c>
    </row>
    <row r="180" s="13" customFormat="1">
      <c r="A180" s="13"/>
      <c r="B180" s="192"/>
      <c r="C180" s="13"/>
      <c r="D180" s="193" t="s">
        <v>173</v>
      </c>
      <c r="E180" s="194" t="s">
        <v>1</v>
      </c>
      <c r="F180" s="195" t="s">
        <v>292</v>
      </c>
      <c r="G180" s="13"/>
      <c r="H180" s="196">
        <v>115.28</v>
      </c>
      <c r="I180" s="197"/>
      <c r="J180" s="13"/>
      <c r="K180" s="13"/>
      <c r="L180" s="192"/>
      <c r="M180" s="198"/>
      <c r="N180" s="199"/>
      <c r="O180" s="199"/>
      <c r="P180" s="199"/>
      <c r="Q180" s="199"/>
      <c r="R180" s="199"/>
      <c r="S180" s="199"/>
      <c r="T180" s="20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4" t="s">
        <v>173</v>
      </c>
      <c r="AU180" s="194" t="s">
        <v>131</v>
      </c>
      <c r="AV180" s="13" t="s">
        <v>131</v>
      </c>
      <c r="AW180" s="13" t="s">
        <v>31</v>
      </c>
      <c r="AX180" s="13" t="s">
        <v>74</v>
      </c>
      <c r="AY180" s="194" t="s">
        <v>123</v>
      </c>
    </row>
    <row r="181" s="13" customFormat="1">
      <c r="A181" s="13"/>
      <c r="B181" s="192"/>
      <c r="C181" s="13"/>
      <c r="D181" s="193" t="s">
        <v>173</v>
      </c>
      <c r="E181" s="194" t="s">
        <v>1</v>
      </c>
      <c r="F181" s="195" t="s">
        <v>287</v>
      </c>
      <c r="G181" s="13"/>
      <c r="H181" s="196">
        <v>48.880000000000003</v>
      </c>
      <c r="I181" s="197"/>
      <c r="J181" s="13"/>
      <c r="K181" s="13"/>
      <c r="L181" s="192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4" t="s">
        <v>173</v>
      </c>
      <c r="AU181" s="194" t="s">
        <v>131</v>
      </c>
      <c r="AV181" s="13" t="s">
        <v>131</v>
      </c>
      <c r="AW181" s="13" t="s">
        <v>31</v>
      </c>
      <c r="AX181" s="13" t="s">
        <v>74</v>
      </c>
      <c r="AY181" s="194" t="s">
        <v>123</v>
      </c>
    </row>
    <row r="182" s="15" customFormat="1">
      <c r="A182" s="15"/>
      <c r="B182" s="208"/>
      <c r="C182" s="15"/>
      <c r="D182" s="193" t="s">
        <v>173</v>
      </c>
      <c r="E182" s="209" t="s">
        <v>1</v>
      </c>
      <c r="F182" s="210" t="s">
        <v>213</v>
      </c>
      <c r="G182" s="15"/>
      <c r="H182" s="211">
        <v>164.16</v>
      </c>
      <c r="I182" s="212"/>
      <c r="J182" s="15"/>
      <c r="K182" s="15"/>
      <c r="L182" s="208"/>
      <c r="M182" s="213"/>
      <c r="N182" s="214"/>
      <c r="O182" s="214"/>
      <c r="P182" s="214"/>
      <c r="Q182" s="214"/>
      <c r="R182" s="214"/>
      <c r="S182" s="214"/>
      <c r="T182" s="2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09" t="s">
        <v>173</v>
      </c>
      <c r="AU182" s="209" t="s">
        <v>131</v>
      </c>
      <c r="AV182" s="15" t="s">
        <v>122</v>
      </c>
      <c r="AW182" s="15" t="s">
        <v>31</v>
      </c>
      <c r="AX182" s="15" t="s">
        <v>82</v>
      </c>
      <c r="AY182" s="209" t="s">
        <v>123</v>
      </c>
    </row>
    <row r="183" s="2" customFormat="1" ht="24.15" customHeight="1">
      <c r="A183" s="38"/>
      <c r="B183" s="172"/>
      <c r="C183" s="173" t="s">
        <v>293</v>
      </c>
      <c r="D183" s="173" t="s">
        <v>126</v>
      </c>
      <c r="E183" s="174" t="s">
        <v>294</v>
      </c>
      <c r="F183" s="175" t="s">
        <v>295</v>
      </c>
      <c r="G183" s="176" t="s">
        <v>171</v>
      </c>
      <c r="H183" s="177">
        <v>154.75999999999999</v>
      </c>
      <c r="I183" s="178"/>
      <c r="J183" s="179">
        <f>ROUND(I183*H183,2)</f>
        <v>0</v>
      </c>
      <c r="K183" s="180"/>
      <c r="L183" s="39"/>
      <c r="M183" s="181" t="s">
        <v>1</v>
      </c>
      <c r="N183" s="182" t="s">
        <v>40</v>
      </c>
      <c r="O183" s="77"/>
      <c r="P183" s="183">
        <f>O183*H183</f>
        <v>0</v>
      </c>
      <c r="Q183" s="183">
        <v>0.18151999999999999</v>
      </c>
      <c r="R183" s="183">
        <f>Q183*H183</f>
        <v>28.092035199999998</v>
      </c>
      <c r="S183" s="183">
        <v>0</v>
      </c>
      <c r="T183" s="18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85" t="s">
        <v>122</v>
      </c>
      <c r="AT183" s="185" t="s">
        <v>126</v>
      </c>
      <c r="AU183" s="185" t="s">
        <v>131</v>
      </c>
      <c r="AY183" s="19" t="s">
        <v>123</v>
      </c>
      <c r="BE183" s="186">
        <f>IF(N183="základná",J183,0)</f>
        <v>0</v>
      </c>
      <c r="BF183" s="186">
        <f>IF(N183="znížená",J183,0)</f>
        <v>0</v>
      </c>
      <c r="BG183" s="186">
        <f>IF(N183="zákl. prenesená",J183,0)</f>
        <v>0</v>
      </c>
      <c r="BH183" s="186">
        <f>IF(N183="zníž. prenesená",J183,0)</f>
        <v>0</v>
      </c>
      <c r="BI183" s="186">
        <f>IF(N183="nulová",J183,0)</f>
        <v>0</v>
      </c>
      <c r="BJ183" s="19" t="s">
        <v>131</v>
      </c>
      <c r="BK183" s="186">
        <f>ROUND(I183*H183,2)</f>
        <v>0</v>
      </c>
      <c r="BL183" s="19" t="s">
        <v>122</v>
      </c>
      <c r="BM183" s="185" t="s">
        <v>296</v>
      </c>
    </row>
    <row r="184" s="13" customFormat="1">
      <c r="A184" s="13"/>
      <c r="B184" s="192"/>
      <c r="C184" s="13"/>
      <c r="D184" s="193" t="s">
        <v>173</v>
      </c>
      <c r="E184" s="194" t="s">
        <v>1</v>
      </c>
      <c r="F184" s="195" t="s">
        <v>281</v>
      </c>
      <c r="G184" s="13"/>
      <c r="H184" s="196">
        <v>115.28</v>
      </c>
      <c r="I184" s="197"/>
      <c r="J184" s="13"/>
      <c r="K184" s="13"/>
      <c r="L184" s="192"/>
      <c r="M184" s="198"/>
      <c r="N184" s="199"/>
      <c r="O184" s="199"/>
      <c r="P184" s="199"/>
      <c r="Q184" s="199"/>
      <c r="R184" s="199"/>
      <c r="S184" s="199"/>
      <c r="T184" s="20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4" t="s">
        <v>173</v>
      </c>
      <c r="AU184" s="194" t="s">
        <v>131</v>
      </c>
      <c r="AV184" s="13" t="s">
        <v>131</v>
      </c>
      <c r="AW184" s="13" t="s">
        <v>31</v>
      </c>
      <c r="AX184" s="13" t="s">
        <v>74</v>
      </c>
      <c r="AY184" s="194" t="s">
        <v>123</v>
      </c>
    </row>
    <row r="185" s="13" customFormat="1">
      <c r="A185" s="13"/>
      <c r="B185" s="192"/>
      <c r="C185" s="13"/>
      <c r="D185" s="193" t="s">
        <v>173</v>
      </c>
      <c r="E185" s="194" t="s">
        <v>1</v>
      </c>
      <c r="F185" s="195" t="s">
        <v>282</v>
      </c>
      <c r="G185" s="13"/>
      <c r="H185" s="196">
        <v>39.479999999999997</v>
      </c>
      <c r="I185" s="197"/>
      <c r="J185" s="13"/>
      <c r="K185" s="13"/>
      <c r="L185" s="192"/>
      <c r="M185" s="198"/>
      <c r="N185" s="199"/>
      <c r="O185" s="199"/>
      <c r="P185" s="199"/>
      <c r="Q185" s="199"/>
      <c r="R185" s="199"/>
      <c r="S185" s="199"/>
      <c r="T185" s="20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4" t="s">
        <v>173</v>
      </c>
      <c r="AU185" s="194" t="s">
        <v>131</v>
      </c>
      <c r="AV185" s="13" t="s">
        <v>131</v>
      </c>
      <c r="AW185" s="13" t="s">
        <v>31</v>
      </c>
      <c r="AX185" s="13" t="s">
        <v>74</v>
      </c>
      <c r="AY185" s="194" t="s">
        <v>123</v>
      </c>
    </row>
    <row r="186" s="15" customFormat="1">
      <c r="A186" s="15"/>
      <c r="B186" s="208"/>
      <c r="C186" s="15"/>
      <c r="D186" s="193" t="s">
        <v>173</v>
      </c>
      <c r="E186" s="209" t="s">
        <v>1</v>
      </c>
      <c r="F186" s="210" t="s">
        <v>213</v>
      </c>
      <c r="G186" s="15"/>
      <c r="H186" s="211">
        <v>154.75999999999999</v>
      </c>
      <c r="I186" s="212"/>
      <c r="J186" s="15"/>
      <c r="K186" s="15"/>
      <c r="L186" s="208"/>
      <c r="M186" s="213"/>
      <c r="N186" s="214"/>
      <c r="O186" s="214"/>
      <c r="P186" s="214"/>
      <c r="Q186" s="214"/>
      <c r="R186" s="214"/>
      <c r="S186" s="214"/>
      <c r="T186" s="2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09" t="s">
        <v>173</v>
      </c>
      <c r="AU186" s="209" t="s">
        <v>131</v>
      </c>
      <c r="AV186" s="15" t="s">
        <v>122</v>
      </c>
      <c r="AW186" s="15" t="s">
        <v>31</v>
      </c>
      <c r="AX186" s="15" t="s">
        <v>82</v>
      </c>
      <c r="AY186" s="209" t="s">
        <v>123</v>
      </c>
    </row>
    <row r="187" s="2" customFormat="1" ht="24.15" customHeight="1">
      <c r="A187" s="38"/>
      <c r="B187" s="172"/>
      <c r="C187" s="173" t="s">
        <v>297</v>
      </c>
      <c r="D187" s="173" t="s">
        <v>126</v>
      </c>
      <c r="E187" s="174" t="s">
        <v>298</v>
      </c>
      <c r="F187" s="175" t="s">
        <v>299</v>
      </c>
      <c r="G187" s="176" t="s">
        <v>300</v>
      </c>
      <c r="H187" s="177">
        <v>6</v>
      </c>
      <c r="I187" s="178"/>
      <c r="J187" s="179">
        <f>ROUND(I187*H187,2)</f>
        <v>0</v>
      </c>
      <c r="K187" s="180"/>
      <c r="L187" s="39"/>
      <c r="M187" s="181" t="s">
        <v>1</v>
      </c>
      <c r="N187" s="182" t="s">
        <v>40</v>
      </c>
      <c r="O187" s="77"/>
      <c r="P187" s="183">
        <f>O187*H187</f>
        <v>0</v>
      </c>
      <c r="Q187" s="183">
        <v>0.22133</v>
      </c>
      <c r="R187" s="183">
        <f>Q187*H187</f>
        <v>1.3279799999999999</v>
      </c>
      <c r="S187" s="183">
        <v>0</v>
      </c>
      <c r="T187" s="18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85" t="s">
        <v>122</v>
      </c>
      <c r="AT187" s="185" t="s">
        <v>126</v>
      </c>
      <c r="AU187" s="185" t="s">
        <v>131</v>
      </c>
      <c r="AY187" s="19" t="s">
        <v>123</v>
      </c>
      <c r="BE187" s="186">
        <f>IF(N187="základná",J187,0)</f>
        <v>0</v>
      </c>
      <c r="BF187" s="186">
        <f>IF(N187="znížená",J187,0)</f>
        <v>0</v>
      </c>
      <c r="BG187" s="186">
        <f>IF(N187="zákl. prenesená",J187,0)</f>
        <v>0</v>
      </c>
      <c r="BH187" s="186">
        <f>IF(N187="zníž. prenesená",J187,0)</f>
        <v>0</v>
      </c>
      <c r="BI187" s="186">
        <f>IF(N187="nulová",J187,0)</f>
        <v>0</v>
      </c>
      <c r="BJ187" s="19" t="s">
        <v>131</v>
      </c>
      <c r="BK187" s="186">
        <f>ROUND(I187*H187,2)</f>
        <v>0</v>
      </c>
      <c r="BL187" s="19" t="s">
        <v>122</v>
      </c>
      <c r="BM187" s="185" t="s">
        <v>301</v>
      </c>
    </row>
    <row r="188" s="2" customFormat="1" ht="14.4" customHeight="1">
      <c r="A188" s="38"/>
      <c r="B188" s="172"/>
      <c r="C188" s="216" t="s">
        <v>302</v>
      </c>
      <c r="D188" s="216" t="s">
        <v>223</v>
      </c>
      <c r="E188" s="217" t="s">
        <v>303</v>
      </c>
      <c r="F188" s="218" t="s">
        <v>304</v>
      </c>
      <c r="G188" s="219" t="s">
        <v>300</v>
      </c>
      <c r="H188" s="220">
        <v>6</v>
      </c>
      <c r="I188" s="221"/>
      <c r="J188" s="222">
        <f>ROUND(I188*H188,2)</f>
        <v>0</v>
      </c>
      <c r="K188" s="223"/>
      <c r="L188" s="224"/>
      <c r="M188" s="225" t="s">
        <v>1</v>
      </c>
      <c r="N188" s="226" t="s">
        <v>40</v>
      </c>
      <c r="O188" s="77"/>
      <c r="P188" s="183">
        <f>O188*H188</f>
        <v>0</v>
      </c>
      <c r="Q188" s="183">
        <v>0.002</v>
      </c>
      <c r="R188" s="183">
        <f>Q188*H188</f>
        <v>0.012</v>
      </c>
      <c r="S188" s="183">
        <v>0</v>
      </c>
      <c r="T188" s="18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85" t="s">
        <v>198</v>
      </c>
      <c r="AT188" s="185" t="s">
        <v>223</v>
      </c>
      <c r="AU188" s="185" t="s">
        <v>131</v>
      </c>
      <c r="AY188" s="19" t="s">
        <v>123</v>
      </c>
      <c r="BE188" s="186">
        <f>IF(N188="základná",J188,0)</f>
        <v>0</v>
      </c>
      <c r="BF188" s="186">
        <f>IF(N188="znížená",J188,0)</f>
        <v>0</v>
      </c>
      <c r="BG188" s="186">
        <f>IF(N188="zákl. prenesená",J188,0)</f>
        <v>0</v>
      </c>
      <c r="BH188" s="186">
        <f>IF(N188="zníž. prenesená",J188,0)</f>
        <v>0</v>
      </c>
      <c r="BI188" s="186">
        <f>IF(N188="nulová",J188,0)</f>
        <v>0</v>
      </c>
      <c r="BJ188" s="19" t="s">
        <v>131</v>
      </c>
      <c r="BK188" s="186">
        <f>ROUND(I188*H188,2)</f>
        <v>0</v>
      </c>
      <c r="BL188" s="19" t="s">
        <v>122</v>
      </c>
      <c r="BM188" s="185" t="s">
        <v>305</v>
      </c>
    </row>
    <row r="189" s="2" customFormat="1" ht="37.8" customHeight="1">
      <c r="A189" s="38"/>
      <c r="B189" s="172"/>
      <c r="C189" s="173" t="s">
        <v>306</v>
      </c>
      <c r="D189" s="173" t="s">
        <v>126</v>
      </c>
      <c r="E189" s="174" t="s">
        <v>307</v>
      </c>
      <c r="F189" s="175" t="s">
        <v>308</v>
      </c>
      <c r="G189" s="176" t="s">
        <v>309</v>
      </c>
      <c r="H189" s="177">
        <v>21.5</v>
      </c>
      <c r="I189" s="178"/>
      <c r="J189" s="179">
        <f>ROUND(I189*H189,2)</f>
        <v>0</v>
      </c>
      <c r="K189" s="180"/>
      <c r="L189" s="39"/>
      <c r="M189" s="181" t="s">
        <v>1</v>
      </c>
      <c r="N189" s="182" t="s">
        <v>40</v>
      </c>
      <c r="O189" s="77"/>
      <c r="P189" s="183">
        <f>O189*H189</f>
        <v>0</v>
      </c>
      <c r="Q189" s="183">
        <v>0.00025000000000000001</v>
      </c>
      <c r="R189" s="183">
        <f>Q189*H189</f>
        <v>0.0053750000000000004</v>
      </c>
      <c r="S189" s="183">
        <v>0</v>
      </c>
      <c r="T189" s="18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5" t="s">
        <v>122</v>
      </c>
      <c r="AT189" s="185" t="s">
        <v>126</v>
      </c>
      <c r="AU189" s="185" t="s">
        <v>131</v>
      </c>
      <c r="AY189" s="19" t="s">
        <v>123</v>
      </c>
      <c r="BE189" s="186">
        <f>IF(N189="základná",J189,0)</f>
        <v>0</v>
      </c>
      <c r="BF189" s="186">
        <f>IF(N189="znížená",J189,0)</f>
        <v>0</v>
      </c>
      <c r="BG189" s="186">
        <f>IF(N189="zákl. prenesená",J189,0)</f>
        <v>0</v>
      </c>
      <c r="BH189" s="186">
        <f>IF(N189="zníž. prenesená",J189,0)</f>
        <v>0</v>
      </c>
      <c r="BI189" s="186">
        <f>IF(N189="nulová",J189,0)</f>
        <v>0</v>
      </c>
      <c r="BJ189" s="19" t="s">
        <v>131</v>
      </c>
      <c r="BK189" s="186">
        <f>ROUND(I189*H189,2)</f>
        <v>0</v>
      </c>
      <c r="BL189" s="19" t="s">
        <v>122</v>
      </c>
      <c r="BM189" s="185" t="s">
        <v>310</v>
      </c>
    </row>
    <row r="190" s="2" customFormat="1" ht="37.8" customHeight="1">
      <c r="A190" s="38"/>
      <c r="B190" s="172"/>
      <c r="C190" s="173" t="s">
        <v>311</v>
      </c>
      <c r="D190" s="173" t="s">
        <v>126</v>
      </c>
      <c r="E190" s="174" t="s">
        <v>312</v>
      </c>
      <c r="F190" s="175" t="s">
        <v>313</v>
      </c>
      <c r="G190" s="176" t="s">
        <v>309</v>
      </c>
      <c r="H190" s="177">
        <v>43</v>
      </c>
      <c r="I190" s="178"/>
      <c r="J190" s="179">
        <f>ROUND(I190*H190,2)</f>
        <v>0</v>
      </c>
      <c r="K190" s="180"/>
      <c r="L190" s="39"/>
      <c r="M190" s="181" t="s">
        <v>1</v>
      </c>
      <c r="N190" s="182" t="s">
        <v>40</v>
      </c>
      <c r="O190" s="77"/>
      <c r="P190" s="183">
        <f>O190*H190</f>
        <v>0</v>
      </c>
      <c r="Q190" s="183">
        <v>0.00051000000000000004</v>
      </c>
      <c r="R190" s="183">
        <f>Q190*H190</f>
        <v>0.021930000000000002</v>
      </c>
      <c r="S190" s="183">
        <v>0</v>
      </c>
      <c r="T190" s="18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85" t="s">
        <v>122</v>
      </c>
      <c r="AT190" s="185" t="s">
        <v>126</v>
      </c>
      <c r="AU190" s="185" t="s">
        <v>131</v>
      </c>
      <c r="AY190" s="19" t="s">
        <v>123</v>
      </c>
      <c r="BE190" s="186">
        <f>IF(N190="základná",J190,0)</f>
        <v>0</v>
      </c>
      <c r="BF190" s="186">
        <f>IF(N190="znížená",J190,0)</f>
        <v>0</v>
      </c>
      <c r="BG190" s="186">
        <f>IF(N190="zákl. prenesená",J190,0)</f>
        <v>0</v>
      </c>
      <c r="BH190" s="186">
        <f>IF(N190="zníž. prenesená",J190,0)</f>
        <v>0</v>
      </c>
      <c r="BI190" s="186">
        <f>IF(N190="nulová",J190,0)</f>
        <v>0</v>
      </c>
      <c r="BJ190" s="19" t="s">
        <v>131</v>
      </c>
      <c r="BK190" s="186">
        <f>ROUND(I190*H190,2)</f>
        <v>0</v>
      </c>
      <c r="BL190" s="19" t="s">
        <v>122</v>
      </c>
      <c r="BM190" s="185" t="s">
        <v>314</v>
      </c>
    </row>
    <row r="191" s="13" customFormat="1">
      <c r="A191" s="13"/>
      <c r="B191" s="192"/>
      <c r="C191" s="13"/>
      <c r="D191" s="193" t="s">
        <v>173</v>
      </c>
      <c r="E191" s="13"/>
      <c r="F191" s="195" t="s">
        <v>315</v>
      </c>
      <c r="G191" s="13"/>
      <c r="H191" s="196">
        <v>43</v>
      </c>
      <c r="I191" s="197"/>
      <c r="J191" s="13"/>
      <c r="K191" s="13"/>
      <c r="L191" s="192"/>
      <c r="M191" s="198"/>
      <c r="N191" s="199"/>
      <c r="O191" s="199"/>
      <c r="P191" s="199"/>
      <c r="Q191" s="199"/>
      <c r="R191" s="199"/>
      <c r="S191" s="199"/>
      <c r="T191" s="20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4" t="s">
        <v>173</v>
      </c>
      <c r="AU191" s="194" t="s">
        <v>131</v>
      </c>
      <c r="AV191" s="13" t="s">
        <v>131</v>
      </c>
      <c r="AW191" s="13" t="s">
        <v>3</v>
      </c>
      <c r="AX191" s="13" t="s">
        <v>82</v>
      </c>
      <c r="AY191" s="194" t="s">
        <v>123</v>
      </c>
    </row>
    <row r="192" s="2" customFormat="1" ht="24.15" customHeight="1">
      <c r="A192" s="38"/>
      <c r="B192" s="172"/>
      <c r="C192" s="173" t="s">
        <v>316</v>
      </c>
      <c r="D192" s="173" t="s">
        <v>126</v>
      </c>
      <c r="E192" s="174" t="s">
        <v>317</v>
      </c>
      <c r="F192" s="175" t="s">
        <v>318</v>
      </c>
      <c r="G192" s="176" t="s">
        <v>309</v>
      </c>
      <c r="H192" s="177">
        <v>64.5</v>
      </c>
      <c r="I192" s="178"/>
      <c r="J192" s="179">
        <f>ROUND(I192*H192,2)</f>
        <v>0</v>
      </c>
      <c r="K192" s="180"/>
      <c r="L192" s="39"/>
      <c r="M192" s="181" t="s">
        <v>1</v>
      </c>
      <c r="N192" s="182" t="s">
        <v>40</v>
      </c>
      <c r="O192" s="77"/>
      <c r="P192" s="183">
        <f>O192*H192</f>
        <v>0</v>
      </c>
      <c r="Q192" s="183">
        <v>0</v>
      </c>
      <c r="R192" s="183">
        <f>Q192*H192</f>
        <v>0</v>
      </c>
      <c r="S192" s="183">
        <v>0</v>
      </c>
      <c r="T192" s="18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85" t="s">
        <v>122</v>
      </c>
      <c r="AT192" s="185" t="s">
        <v>126</v>
      </c>
      <c r="AU192" s="185" t="s">
        <v>131</v>
      </c>
      <c r="AY192" s="19" t="s">
        <v>123</v>
      </c>
      <c r="BE192" s="186">
        <f>IF(N192="základná",J192,0)</f>
        <v>0</v>
      </c>
      <c r="BF192" s="186">
        <f>IF(N192="znížená",J192,0)</f>
        <v>0</v>
      </c>
      <c r="BG192" s="186">
        <f>IF(N192="zákl. prenesená",J192,0)</f>
        <v>0</v>
      </c>
      <c r="BH192" s="186">
        <f>IF(N192="zníž. prenesená",J192,0)</f>
        <v>0</v>
      </c>
      <c r="BI192" s="186">
        <f>IF(N192="nulová",J192,0)</f>
        <v>0</v>
      </c>
      <c r="BJ192" s="19" t="s">
        <v>131</v>
      </c>
      <c r="BK192" s="186">
        <f>ROUND(I192*H192,2)</f>
        <v>0</v>
      </c>
      <c r="BL192" s="19" t="s">
        <v>122</v>
      </c>
      <c r="BM192" s="185" t="s">
        <v>319</v>
      </c>
    </row>
    <row r="193" s="13" customFormat="1">
      <c r="A193" s="13"/>
      <c r="B193" s="192"/>
      <c r="C193" s="13"/>
      <c r="D193" s="193" t="s">
        <v>173</v>
      </c>
      <c r="E193" s="13"/>
      <c r="F193" s="195" t="s">
        <v>320</v>
      </c>
      <c r="G193" s="13"/>
      <c r="H193" s="196">
        <v>64.5</v>
      </c>
      <c r="I193" s="197"/>
      <c r="J193" s="13"/>
      <c r="K193" s="13"/>
      <c r="L193" s="192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4" t="s">
        <v>173</v>
      </c>
      <c r="AU193" s="194" t="s">
        <v>131</v>
      </c>
      <c r="AV193" s="13" t="s">
        <v>131</v>
      </c>
      <c r="AW193" s="13" t="s">
        <v>3</v>
      </c>
      <c r="AX193" s="13" t="s">
        <v>82</v>
      </c>
      <c r="AY193" s="194" t="s">
        <v>123</v>
      </c>
    </row>
    <row r="194" s="12" customFormat="1" ht="22.8" customHeight="1">
      <c r="A194" s="12"/>
      <c r="B194" s="159"/>
      <c r="C194" s="12"/>
      <c r="D194" s="160" t="s">
        <v>73</v>
      </c>
      <c r="E194" s="170" t="s">
        <v>321</v>
      </c>
      <c r="F194" s="170" t="s">
        <v>322</v>
      </c>
      <c r="G194" s="12"/>
      <c r="H194" s="12"/>
      <c r="I194" s="162"/>
      <c r="J194" s="171">
        <f>BK194</f>
        <v>0</v>
      </c>
      <c r="K194" s="12"/>
      <c r="L194" s="159"/>
      <c r="M194" s="164"/>
      <c r="N194" s="165"/>
      <c r="O194" s="165"/>
      <c r="P194" s="166">
        <f>SUM(P195:P197)</f>
        <v>0</v>
      </c>
      <c r="Q194" s="165"/>
      <c r="R194" s="166">
        <f>SUM(R195:R197)</f>
        <v>0.48255999999999999</v>
      </c>
      <c r="S194" s="165"/>
      <c r="T194" s="167">
        <f>SUM(T195:T197)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0" t="s">
        <v>82</v>
      </c>
      <c r="AT194" s="168" t="s">
        <v>73</v>
      </c>
      <c r="AU194" s="168" t="s">
        <v>82</v>
      </c>
      <c r="AY194" s="160" t="s">
        <v>123</v>
      </c>
      <c r="BK194" s="169">
        <f>SUM(BK195:BK197)</f>
        <v>0</v>
      </c>
    </row>
    <row r="195" s="2" customFormat="1" ht="37.8" customHeight="1">
      <c r="A195" s="38"/>
      <c r="B195" s="172"/>
      <c r="C195" s="173" t="s">
        <v>323</v>
      </c>
      <c r="D195" s="173" t="s">
        <v>126</v>
      </c>
      <c r="E195" s="174" t="s">
        <v>324</v>
      </c>
      <c r="F195" s="175" t="s">
        <v>325</v>
      </c>
      <c r="G195" s="176" t="s">
        <v>309</v>
      </c>
      <c r="H195" s="177">
        <v>23.199999999999999</v>
      </c>
      <c r="I195" s="178"/>
      <c r="J195" s="179">
        <f>ROUND(I195*H195,2)</f>
        <v>0</v>
      </c>
      <c r="K195" s="180"/>
      <c r="L195" s="39"/>
      <c r="M195" s="181" t="s">
        <v>1</v>
      </c>
      <c r="N195" s="182" t="s">
        <v>40</v>
      </c>
      <c r="O195" s="77"/>
      <c r="P195" s="183">
        <f>O195*H195</f>
        <v>0</v>
      </c>
      <c r="Q195" s="183">
        <v>0</v>
      </c>
      <c r="R195" s="183">
        <f>Q195*H195</f>
        <v>0</v>
      </c>
      <c r="S195" s="183">
        <v>0</v>
      </c>
      <c r="T195" s="18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85" t="s">
        <v>122</v>
      </c>
      <c r="AT195" s="185" t="s">
        <v>126</v>
      </c>
      <c r="AU195" s="185" t="s">
        <v>131</v>
      </c>
      <c r="AY195" s="19" t="s">
        <v>123</v>
      </c>
      <c r="BE195" s="186">
        <f>IF(N195="základná",J195,0)</f>
        <v>0</v>
      </c>
      <c r="BF195" s="186">
        <f>IF(N195="znížená",J195,0)</f>
        <v>0</v>
      </c>
      <c r="BG195" s="186">
        <f>IF(N195="zákl. prenesená",J195,0)</f>
        <v>0</v>
      </c>
      <c r="BH195" s="186">
        <f>IF(N195="zníž. prenesená",J195,0)</f>
        <v>0</v>
      </c>
      <c r="BI195" s="186">
        <f>IF(N195="nulová",J195,0)</f>
        <v>0</v>
      </c>
      <c r="BJ195" s="19" t="s">
        <v>131</v>
      </c>
      <c r="BK195" s="186">
        <f>ROUND(I195*H195,2)</f>
        <v>0</v>
      </c>
      <c r="BL195" s="19" t="s">
        <v>122</v>
      </c>
      <c r="BM195" s="185" t="s">
        <v>326</v>
      </c>
    </row>
    <row r="196" s="13" customFormat="1">
      <c r="A196" s="13"/>
      <c r="B196" s="192"/>
      <c r="C196" s="13"/>
      <c r="D196" s="193" t="s">
        <v>173</v>
      </c>
      <c r="E196" s="194" t="s">
        <v>1</v>
      </c>
      <c r="F196" s="195" t="s">
        <v>327</v>
      </c>
      <c r="G196" s="13"/>
      <c r="H196" s="196">
        <v>23.199999999999999</v>
      </c>
      <c r="I196" s="197"/>
      <c r="J196" s="13"/>
      <c r="K196" s="13"/>
      <c r="L196" s="192"/>
      <c r="M196" s="198"/>
      <c r="N196" s="199"/>
      <c r="O196" s="199"/>
      <c r="P196" s="199"/>
      <c r="Q196" s="199"/>
      <c r="R196" s="199"/>
      <c r="S196" s="199"/>
      <c r="T196" s="20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4" t="s">
        <v>173</v>
      </c>
      <c r="AU196" s="194" t="s">
        <v>131</v>
      </c>
      <c r="AV196" s="13" t="s">
        <v>131</v>
      </c>
      <c r="AW196" s="13" t="s">
        <v>31</v>
      </c>
      <c r="AX196" s="13" t="s">
        <v>82</v>
      </c>
      <c r="AY196" s="194" t="s">
        <v>123</v>
      </c>
    </row>
    <row r="197" s="2" customFormat="1" ht="24.15" customHeight="1">
      <c r="A197" s="38"/>
      <c r="B197" s="172"/>
      <c r="C197" s="216" t="s">
        <v>328</v>
      </c>
      <c r="D197" s="216" t="s">
        <v>223</v>
      </c>
      <c r="E197" s="217" t="s">
        <v>329</v>
      </c>
      <c r="F197" s="218" t="s">
        <v>330</v>
      </c>
      <c r="G197" s="219" t="s">
        <v>309</v>
      </c>
      <c r="H197" s="220">
        <v>23.199999999999999</v>
      </c>
      <c r="I197" s="221"/>
      <c r="J197" s="222">
        <f>ROUND(I197*H197,2)</f>
        <v>0</v>
      </c>
      <c r="K197" s="223"/>
      <c r="L197" s="224"/>
      <c r="M197" s="227" t="s">
        <v>1</v>
      </c>
      <c r="N197" s="228" t="s">
        <v>40</v>
      </c>
      <c r="O197" s="189"/>
      <c r="P197" s="190">
        <f>O197*H197</f>
        <v>0</v>
      </c>
      <c r="Q197" s="190">
        <v>0.020799999999999999</v>
      </c>
      <c r="R197" s="190">
        <f>Q197*H197</f>
        <v>0.48255999999999999</v>
      </c>
      <c r="S197" s="190">
        <v>0</v>
      </c>
      <c r="T197" s="191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85" t="s">
        <v>198</v>
      </c>
      <c r="AT197" s="185" t="s">
        <v>223</v>
      </c>
      <c r="AU197" s="185" t="s">
        <v>131</v>
      </c>
      <c r="AY197" s="19" t="s">
        <v>123</v>
      </c>
      <c r="BE197" s="186">
        <f>IF(N197="základná",J197,0)</f>
        <v>0</v>
      </c>
      <c r="BF197" s="186">
        <f>IF(N197="znížená",J197,0)</f>
        <v>0</v>
      </c>
      <c r="BG197" s="186">
        <f>IF(N197="zákl. prenesená",J197,0)</f>
        <v>0</v>
      </c>
      <c r="BH197" s="186">
        <f>IF(N197="zníž. prenesená",J197,0)</f>
        <v>0</v>
      </c>
      <c r="BI197" s="186">
        <f>IF(N197="nulová",J197,0)</f>
        <v>0</v>
      </c>
      <c r="BJ197" s="19" t="s">
        <v>131</v>
      </c>
      <c r="BK197" s="186">
        <f>ROUND(I197*H197,2)</f>
        <v>0</v>
      </c>
      <c r="BL197" s="19" t="s">
        <v>122</v>
      </c>
      <c r="BM197" s="185" t="s">
        <v>331</v>
      </c>
    </row>
    <row r="198" s="2" customFormat="1" ht="6.96" customHeight="1">
      <c r="A198" s="38"/>
      <c r="B198" s="60"/>
      <c r="C198" s="61"/>
      <c r="D198" s="61"/>
      <c r="E198" s="61"/>
      <c r="F198" s="61"/>
      <c r="G198" s="61"/>
      <c r="H198" s="61"/>
      <c r="I198" s="61"/>
      <c r="J198" s="61"/>
      <c r="K198" s="61"/>
      <c r="L198" s="39"/>
      <c r="M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</sheetData>
  <autoFilter ref="C120:K197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hidden="1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74</v>
      </c>
    </row>
    <row r="4" hidden="1" s="1" customFormat="1" ht="24.96" customHeight="1">
      <c r="B4" s="22"/>
      <c r="D4" s="23" t="s">
        <v>96</v>
      </c>
      <c r="L4" s="22"/>
      <c r="M4" s="120" t="s">
        <v>9</v>
      </c>
      <c r="AT4" s="19" t="s">
        <v>3</v>
      </c>
    </row>
    <row r="5" hidden="1" s="1" customFormat="1" ht="6.96" customHeight="1">
      <c r="B5" s="22"/>
      <c r="L5" s="22"/>
    </row>
    <row r="6" hidden="1" s="1" customFormat="1" ht="12" customHeight="1">
      <c r="B6" s="22"/>
      <c r="D6" s="32" t="s">
        <v>15</v>
      </c>
      <c r="L6" s="22"/>
    </row>
    <row r="7" hidden="1" s="1" customFormat="1" ht="16.5" customHeight="1">
      <c r="B7" s="22"/>
      <c r="E7" s="121" t="str">
        <f>'Rekapitulácia stavby'!K6</f>
        <v>Odstránenie havarijného stavu mostu ev. č. 2426-1, Moštenica</v>
      </c>
      <c r="F7" s="32"/>
      <c r="G7" s="32"/>
      <c r="H7" s="32"/>
      <c r="L7" s="22"/>
    </row>
    <row r="8" hidden="1" s="2" customFormat="1" ht="12" customHeight="1">
      <c r="A8" s="38"/>
      <c r="B8" s="39"/>
      <c r="C8" s="38"/>
      <c r="D8" s="32" t="s">
        <v>97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39"/>
      <c r="C9" s="38"/>
      <c r="D9" s="38"/>
      <c r="E9" s="67" t="s">
        <v>332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69" t="str">
        <f>'Rekapitulácia stavby'!AN8</f>
        <v>11. 12. 2020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39"/>
      <c r="C21" s="38"/>
      <c r="D21" s="38"/>
      <c r="E21" s="27" t="s">
        <v>30</v>
      </c>
      <c r="F21" s="38"/>
      <c r="G21" s="38"/>
      <c r="H21" s="38"/>
      <c r="I21" s="32" t="s">
        <v>26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39"/>
      <c r="C23" s="38"/>
      <c r="D23" s="32" t="s">
        <v>32</v>
      </c>
      <c r="E23" s="38"/>
      <c r="F23" s="38"/>
      <c r="G23" s="38"/>
      <c r="H23" s="38"/>
      <c r="I23" s="32" t="s">
        <v>24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39"/>
      <c r="C24" s="38"/>
      <c r="D24" s="38"/>
      <c r="E24" s="27" t="s">
        <v>30</v>
      </c>
      <c r="F24" s="38"/>
      <c r="G24" s="38"/>
      <c r="H24" s="38"/>
      <c r="I24" s="32" t="s">
        <v>26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39"/>
      <c r="C26" s="38"/>
      <c r="D26" s="32" t="s">
        <v>33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hidden="1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39"/>
      <c r="C30" s="38"/>
      <c r="D30" s="125" t="s">
        <v>34</v>
      </c>
      <c r="E30" s="38"/>
      <c r="F30" s="38"/>
      <c r="G30" s="38"/>
      <c r="H30" s="38"/>
      <c r="I30" s="38"/>
      <c r="J30" s="96">
        <f>ROUND(J133,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39"/>
      <c r="C32" s="38"/>
      <c r="D32" s="38"/>
      <c r="E32" s="38"/>
      <c r="F32" s="43" t="s">
        <v>36</v>
      </c>
      <c r="G32" s="38"/>
      <c r="H32" s="38"/>
      <c r="I32" s="43" t="s">
        <v>35</v>
      </c>
      <c r="J32" s="43" t="s">
        <v>37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39"/>
      <c r="C33" s="38"/>
      <c r="D33" s="126" t="s">
        <v>38</v>
      </c>
      <c r="E33" s="32" t="s">
        <v>39</v>
      </c>
      <c r="F33" s="127">
        <f>ROUND((SUM(BE133:BE402)),  2)</f>
        <v>0</v>
      </c>
      <c r="G33" s="38"/>
      <c r="H33" s="38"/>
      <c r="I33" s="128">
        <v>0.20000000000000001</v>
      </c>
      <c r="J33" s="127">
        <f>ROUND(((SUM(BE133:BE402))*I33),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39"/>
      <c r="C34" s="38"/>
      <c r="D34" s="38"/>
      <c r="E34" s="32" t="s">
        <v>40</v>
      </c>
      <c r="F34" s="127">
        <f>ROUND((SUM(BF133:BF402)),  2)</f>
        <v>0</v>
      </c>
      <c r="G34" s="38"/>
      <c r="H34" s="38"/>
      <c r="I34" s="128">
        <v>0.20000000000000001</v>
      </c>
      <c r="J34" s="127">
        <f>ROUND(((SUM(BF133:BF402))*I34),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41</v>
      </c>
      <c r="F35" s="127">
        <f>ROUND((SUM(BG133:BG402)),  2)</f>
        <v>0</v>
      </c>
      <c r="G35" s="38"/>
      <c r="H35" s="38"/>
      <c r="I35" s="128">
        <v>0.20000000000000001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42</v>
      </c>
      <c r="F36" s="127">
        <f>ROUND((SUM(BH133:BH402)),  2)</f>
        <v>0</v>
      </c>
      <c r="G36" s="38"/>
      <c r="H36" s="38"/>
      <c r="I36" s="128">
        <v>0.20000000000000001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43</v>
      </c>
      <c r="F37" s="127">
        <f>ROUND((SUM(BI133:BI402)),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39"/>
      <c r="C39" s="129"/>
      <c r="D39" s="130" t="s">
        <v>44</v>
      </c>
      <c r="E39" s="81"/>
      <c r="F39" s="81"/>
      <c r="G39" s="131" t="s">
        <v>45</v>
      </c>
      <c r="H39" s="132" t="s">
        <v>46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2"/>
      <c r="L41" s="22"/>
    </row>
    <row r="42" hidden="1" s="1" customFormat="1" ht="14.4" customHeight="1">
      <c r="B42" s="22"/>
      <c r="L42" s="22"/>
    </row>
    <row r="43" hidden="1" s="1" customFormat="1" ht="14.4" customHeight="1">
      <c r="B43" s="22"/>
      <c r="L43" s="22"/>
    </row>
    <row r="44" hidden="1" s="1" customFormat="1" ht="14.4" customHeight="1">
      <c r="B44" s="22"/>
      <c r="L44" s="22"/>
    </row>
    <row r="45" hidden="1" s="1" customFormat="1" ht="14.4" customHeight="1">
      <c r="B45" s="22"/>
      <c r="L45" s="22"/>
    </row>
    <row r="46" hidden="1" s="1" customFormat="1" ht="14.4" customHeight="1">
      <c r="B46" s="22"/>
      <c r="L46" s="22"/>
    </row>
    <row r="47" hidden="1" s="1" customFormat="1" ht="14.4" customHeight="1">
      <c r="B47" s="22"/>
      <c r="L47" s="22"/>
    </row>
    <row r="48" hidden="1" s="1" customFormat="1" ht="14.4" customHeight="1">
      <c r="B48" s="22"/>
      <c r="L48" s="22"/>
    </row>
    <row r="49" hidden="1" s="1" customFormat="1" ht="14.4" customHeight="1">
      <c r="B49" s="22"/>
      <c r="L49" s="22"/>
    </row>
    <row r="50" hidden="1" s="2" customFormat="1" ht="14.4" customHeight="1">
      <c r="B50" s="55"/>
      <c r="D50" s="56" t="s">
        <v>47</v>
      </c>
      <c r="E50" s="57"/>
      <c r="F50" s="57"/>
      <c r="G50" s="56" t="s">
        <v>48</v>
      </c>
      <c r="H50" s="57"/>
      <c r="I50" s="57"/>
      <c r="J50" s="57"/>
      <c r="K50" s="57"/>
      <c r="L50" s="55"/>
    </row>
    <row r="51" hidden="1">
      <c r="B51" s="22"/>
      <c r="L51" s="22"/>
    </row>
    <row r="52" hidden="1">
      <c r="B52" s="22"/>
      <c r="L52" s="22"/>
    </row>
    <row r="53" hidden="1">
      <c r="B53" s="22"/>
      <c r="L53" s="22"/>
    </row>
    <row r="54" hidden="1">
      <c r="B54" s="22"/>
      <c r="L54" s="22"/>
    </row>
    <row r="55" hidden="1">
      <c r="B55" s="22"/>
      <c r="L55" s="22"/>
    </row>
    <row r="56" hidden="1">
      <c r="B56" s="22"/>
      <c r="L56" s="22"/>
    </row>
    <row r="57" hidden="1">
      <c r="B57" s="22"/>
      <c r="L57" s="22"/>
    </row>
    <row r="58" hidden="1">
      <c r="B58" s="22"/>
      <c r="L58" s="22"/>
    </row>
    <row r="59" hidden="1">
      <c r="B59" s="22"/>
      <c r="L59" s="22"/>
    </row>
    <row r="60" hidden="1">
      <c r="B60" s="22"/>
      <c r="L60" s="22"/>
    </row>
    <row r="61" hidden="1" s="2" customFormat="1">
      <c r="A61" s="38"/>
      <c r="B61" s="39"/>
      <c r="C61" s="38"/>
      <c r="D61" s="58" t="s">
        <v>49</v>
      </c>
      <c r="E61" s="41"/>
      <c r="F61" s="135" t="s">
        <v>50</v>
      </c>
      <c r="G61" s="58" t="s">
        <v>49</v>
      </c>
      <c r="H61" s="41"/>
      <c r="I61" s="41"/>
      <c r="J61" s="136" t="s">
        <v>50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2"/>
      <c r="L62" s="22"/>
    </row>
    <row r="63" hidden="1">
      <c r="B63" s="22"/>
      <c r="L63" s="22"/>
    </row>
    <row r="64" hidden="1">
      <c r="B64" s="22"/>
      <c r="L64" s="22"/>
    </row>
    <row r="65" hidden="1" s="2" customFormat="1">
      <c r="A65" s="38"/>
      <c r="B65" s="39"/>
      <c r="C65" s="38"/>
      <c r="D65" s="56" t="s">
        <v>51</v>
      </c>
      <c r="E65" s="59"/>
      <c r="F65" s="59"/>
      <c r="G65" s="56" t="s">
        <v>52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2"/>
      <c r="L66" s="22"/>
    </row>
    <row r="67" hidden="1">
      <c r="B67" s="22"/>
      <c r="L67" s="22"/>
    </row>
    <row r="68" hidden="1">
      <c r="B68" s="22"/>
      <c r="L68" s="22"/>
    </row>
    <row r="69" hidden="1">
      <c r="B69" s="22"/>
      <c r="L69" s="22"/>
    </row>
    <row r="70" hidden="1">
      <c r="B70" s="22"/>
      <c r="L70" s="22"/>
    </row>
    <row r="71" hidden="1">
      <c r="B71" s="22"/>
      <c r="L71" s="22"/>
    </row>
    <row r="72" hidden="1">
      <c r="B72" s="22"/>
      <c r="L72" s="22"/>
    </row>
    <row r="73" hidden="1">
      <c r="B73" s="22"/>
      <c r="L73" s="22"/>
    </row>
    <row r="74" hidden="1">
      <c r="B74" s="22"/>
      <c r="L74" s="22"/>
    </row>
    <row r="75" hidden="1">
      <c r="B75" s="22"/>
      <c r="L75" s="22"/>
    </row>
    <row r="76" hidden="1" s="2" customFormat="1">
      <c r="A76" s="38"/>
      <c r="B76" s="39"/>
      <c r="C76" s="38"/>
      <c r="D76" s="58" t="s">
        <v>49</v>
      </c>
      <c r="E76" s="41"/>
      <c r="F76" s="135" t="s">
        <v>50</v>
      </c>
      <c r="G76" s="58" t="s">
        <v>49</v>
      </c>
      <c r="H76" s="41"/>
      <c r="I76" s="41"/>
      <c r="J76" s="136" t="s">
        <v>50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Odstránenie havarijného stavu mostu ev. č. 2426-1, Moštenica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201-00 - Most ev. č. 2426-01 ponad Moštenický potok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okres Banská Bystrica</v>
      </c>
      <c r="G89" s="38"/>
      <c r="H89" s="38"/>
      <c r="I89" s="32" t="s">
        <v>21</v>
      </c>
      <c r="J89" s="69" t="str">
        <f>IF(J12="","",J12)</f>
        <v>11. 12. 2020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38"/>
      <c r="E91" s="38"/>
      <c r="F91" s="27" t="str">
        <f>E15</f>
        <v>Banskobystrický samosprávny kraj</v>
      </c>
      <c r="G91" s="38"/>
      <c r="H91" s="38"/>
      <c r="I91" s="32" t="s">
        <v>29</v>
      </c>
      <c r="J91" s="36" t="str">
        <f>E21</f>
        <v>Amberg Engineering Slovakia s.r.o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32</v>
      </c>
      <c r="J92" s="36" t="str">
        <f>E24</f>
        <v>Amberg Engineering Slovakia s.r.o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100</v>
      </c>
      <c r="D94" s="129"/>
      <c r="E94" s="129"/>
      <c r="F94" s="129"/>
      <c r="G94" s="129"/>
      <c r="H94" s="129"/>
      <c r="I94" s="129"/>
      <c r="J94" s="138" t="s">
        <v>101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102</v>
      </c>
      <c r="D96" s="38"/>
      <c r="E96" s="38"/>
      <c r="F96" s="38"/>
      <c r="G96" s="38"/>
      <c r="H96" s="38"/>
      <c r="I96" s="38"/>
      <c r="J96" s="96">
        <f>J133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103</v>
      </c>
    </row>
    <row r="97" s="9" customFormat="1" ht="24.96" customHeight="1">
      <c r="A97" s="9"/>
      <c r="B97" s="140"/>
      <c r="C97" s="9"/>
      <c r="D97" s="141" t="s">
        <v>160</v>
      </c>
      <c r="E97" s="142"/>
      <c r="F97" s="142"/>
      <c r="G97" s="142"/>
      <c r="H97" s="142"/>
      <c r="I97" s="142"/>
      <c r="J97" s="143">
        <f>J134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333</v>
      </c>
      <c r="E98" s="146"/>
      <c r="F98" s="146"/>
      <c r="G98" s="146"/>
      <c r="H98" s="146"/>
      <c r="I98" s="146"/>
      <c r="J98" s="147">
        <f>J135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334</v>
      </c>
      <c r="E99" s="146"/>
      <c r="F99" s="146"/>
      <c r="G99" s="146"/>
      <c r="H99" s="146"/>
      <c r="I99" s="146"/>
      <c r="J99" s="147">
        <f>J143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335</v>
      </c>
      <c r="E100" s="146"/>
      <c r="F100" s="146"/>
      <c r="G100" s="146"/>
      <c r="H100" s="146"/>
      <c r="I100" s="146"/>
      <c r="J100" s="147">
        <f>J191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336</v>
      </c>
      <c r="E101" s="146"/>
      <c r="F101" s="146"/>
      <c r="G101" s="146"/>
      <c r="H101" s="146"/>
      <c r="I101" s="146"/>
      <c r="J101" s="147">
        <f>J201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337</v>
      </c>
      <c r="E102" s="146"/>
      <c r="F102" s="146"/>
      <c r="G102" s="146"/>
      <c r="H102" s="146"/>
      <c r="I102" s="146"/>
      <c r="J102" s="147">
        <f>J210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338</v>
      </c>
      <c r="E103" s="146"/>
      <c r="F103" s="146"/>
      <c r="G103" s="146"/>
      <c r="H103" s="146"/>
      <c r="I103" s="146"/>
      <c r="J103" s="147">
        <f>J230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339</v>
      </c>
      <c r="E104" s="146"/>
      <c r="F104" s="146"/>
      <c r="G104" s="146"/>
      <c r="H104" s="146"/>
      <c r="I104" s="146"/>
      <c r="J104" s="147">
        <f>J247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4"/>
      <c r="C105" s="10"/>
      <c r="D105" s="145" t="s">
        <v>340</v>
      </c>
      <c r="E105" s="146"/>
      <c r="F105" s="146"/>
      <c r="G105" s="146"/>
      <c r="H105" s="146"/>
      <c r="I105" s="146"/>
      <c r="J105" s="147">
        <f>J261</f>
        <v>0</v>
      </c>
      <c r="K105" s="10"/>
      <c r="L105" s="14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4"/>
      <c r="C106" s="10"/>
      <c r="D106" s="145" t="s">
        <v>341</v>
      </c>
      <c r="E106" s="146"/>
      <c r="F106" s="146"/>
      <c r="G106" s="146"/>
      <c r="H106" s="146"/>
      <c r="I106" s="146"/>
      <c r="J106" s="147">
        <f>J273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4"/>
      <c r="C107" s="10"/>
      <c r="D107" s="145" t="s">
        <v>342</v>
      </c>
      <c r="E107" s="146"/>
      <c r="F107" s="146"/>
      <c r="G107" s="146"/>
      <c r="H107" s="146"/>
      <c r="I107" s="146"/>
      <c r="J107" s="147">
        <f>J287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4"/>
      <c r="C108" s="10"/>
      <c r="D108" s="145" t="s">
        <v>343</v>
      </c>
      <c r="E108" s="146"/>
      <c r="F108" s="146"/>
      <c r="G108" s="146"/>
      <c r="H108" s="146"/>
      <c r="I108" s="146"/>
      <c r="J108" s="147">
        <f>J306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4"/>
      <c r="C109" s="10"/>
      <c r="D109" s="145" t="s">
        <v>344</v>
      </c>
      <c r="E109" s="146"/>
      <c r="F109" s="146"/>
      <c r="G109" s="146"/>
      <c r="H109" s="146"/>
      <c r="I109" s="146"/>
      <c r="J109" s="147">
        <f>J310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4"/>
      <c r="C110" s="10"/>
      <c r="D110" s="145" t="s">
        <v>345</v>
      </c>
      <c r="E110" s="146"/>
      <c r="F110" s="146"/>
      <c r="G110" s="146"/>
      <c r="H110" s="146"/>
      <c r="I110" s="146"/>
      <c r="J110" s="147">
        <f>J356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40"/>
      <c r="C111" s="9"/>
      <c r="D111" s="141" t="s">
        <v>346</v>
      </c>
      <c r="E111" s="142"/>
      <c r="F111" s="142"/>
      <c r="G111" s="142"/>
      <c r="H111" s="142"/>
      <c r="I111" s="142"/>
      <c r="J111" s="143">
        <f>J361</f>
        <v>0</v>
      </c>
      <c r="K111" s="9"/>
      <c r="L111" s="140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44"/>
      <c r="C112" s="10"/>
      <c r="D112" s="145" t="s">
        <v>347</v>
      </c>
      <c r="E112" s="146"/>
      <c r="F112" s="146"/>
      <c r="G112" s="146"/>
      <c r="H112" s="146"/>
      <c r="I112" s="146"/>
      <c r="J112" s="147">
        <f>J362</f>
        <v>0</v>
      </c>
      <c r="K112" s="10"/>
      <c r="L112" s="14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4"/>
      <c r="C113" s="10"/>
      <c r="D113" s="145" t="s">
        <v>348</v>
      </c>
      <c r="E113" s="146"/>
      <c r="F113" s="146"/>
      <c r="G113" s="146"/>
      <c r="H113" s="146"/>
      <c r="I113" s="146"/>
      <c r="J113" s="147">
        <f>J380</f>
        <v>0</v>
      </c>
      <c r="K113" s="10"/>
      <c r="L113" s="14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2"/>
      <c r="C119" s="63"/>
      <c r="D119" s="63"/>
      <c r="E119" s="63"/>
      <c r="F119" s="63"/>
      <c r="G119" s="63"/>
      <c r="H119" s="63"/>
      <c r="I119" s="63"/>
      <c r="J119" s="63"/>
      <c r="K119" s="63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108</v>
      </c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15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121" t="str">
        <f>E7</f>
        <v>Odstránenie havarijného stavu mostu ev. č. 2426-1, Moštenica</v>
      </c>
      <c r="F123" s="32"/>
      <c r="G123" s="32"/>
      <c r="H123" s="32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97</v>
      </c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38"/>
      <c r="D125" s="38"/>
      <c r="E125" s="67" t="str">
        <f>E9</f>
        <v>201-00 - Most ev. č. 2426-01 ponad Moštenický potok</v>
      </c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19</v>
      </c>
      <c r="D127" s="38"/>
      <c r="E127" s="38"/>
      <c r="F127" s="27" t="str">
        <f>F12</f>
        <v>okres Banská Bystrica</v>
      </c>
      <c r="G127" s="38"/>
      <c r="H127" s="38"/>
      <c r="I127" s="32" t="s">
        <v>21</v>
      </c>
      <c r="J127" s="69" t="str">
        <f>IF(J12="","",J12)</f>
        <v>11. 12. 2020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38"/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40.05" customHeight="1">
      <c r="A129" s="38"/>
      <c r="B129" s="39"/>
      <c r="C129" s="32" t="s">
        <v>23</v>
      </c>
      <c r="D129" s="38"/>
      <c r="E129" s="38"/>
      <c r="F129" s="27" t="str">
        <f>E15</f>
        <v>Banskobystrický samosprávny kraj</v>
      </c>
      <c r="G129" s="38"/>
      <c r="H129" s="38"/>
      <c r="I129" s="32" t="s">
        <v>29</v>
      </c>
      <c r="J129" s="36" t="str">
        <f>E21</f>
        <v>Amberg Engineering Slovakia s.r.o</v>
      </c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40.05" customHeight="1">
      <c r="A130" s="38"/>
      <c r="B130" s="39"/>
      <c r="C130" s="32" t="s">
        <v>27</v>
      </c>
      <c r="D130" s="38"/>
      <c r="E130" s="38"/>
      <c r="F130" s="27" t="str">
        <f>IF(E18="","",E18)</f>
        <v>Vyplň údaj</v>
      </c>
      <c r="G130" s="38"/>
      <c r="H130" s="38"/>
      <c r="I130" s="32" t="s">
        <v>32</v>
      </c>
      <c r="J130" s="36" t="str">
        <f>E24</f>
        <v>Amberg Engineering Slovakia s.r.o</v>
      </c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48"/>
      <c r="B132" s="149"/>
      <c r="C132" s="150" t="s">
        <v>109</v>
      </c>
      <c r="D132" s="151" t="s">
        <v>59</v>
      </c>
      <c r="E132" s="151" t="s">
        <v>55</v>
      </c>
      <c r="F132" s="151" t="s">
        <v>56</v>
      </c>
      <c r="G132" s="151" t="s">
        <v>110</v>
      </c>
      <c r="H132" s="151" t="s">
        <v>111</v>
      </c>
      <c r="I132" s="151" t="s">
        <v>112</v>
      </c>
      <c r="J132" s="152" t="s">
        <v>101</v>
      </c>
      <c r="K132" s="153" t="s">
        <v>113</v>
      </c>
      <c r="L132" s="154"/>
      <c r="M132" s="86" t="s">
        <v>1</v>
      </c>
      <c r="N132" s="87" t="s">
        <v>38</v>
      </c>
      <c r="O132" s="87" t="s">
        <v>114</v>
      </c>
      <c r="P132" s="87" t="s">
        <v>115</v>
      </c>
      <c r="Q132" s="87" t="s">
        <v>116</v>
      </c>
      <c r="R132" s="87" t="s">
        <v>117</v>
      </c>
      <c r="S132" s="87" t="s">
        <v>118</v>
      </c>
      <c r="T132" s="88" t="s">
        <v>119</v>
      </c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</row>
    <row r="133" s="2" customFormat="1" ht="22.8" customHeight="1">
      <c r="A133" s="38"/>
      <c r="B133" s="39"/>
      <c r="C133" s="93" t="s">
        <v>102</v>
      </c>
      <c r="D133" s="38"/>
      <c r="E133" s="38"/>
      <c r="F133" s="38"/>
      <c r="G133" s="38"/>
      <c r="H133" s="38"/>
      <c r="I133" s="38"/>
      <c r="J133" s="155">
        <f>BK133</f>
        <v>0</v>
      </c>
      <c r="K133" s="38"/>
      <c r="L133" s="39"/>
      <c r="M133" s="89"/>
      <c r="N133" s="73"/>
      <c r="O133" s="90"/>
      <c r="P133" s="156">
        <f>P134+P361</f>
        <v>0</v>
      </c>
      <c r="Q133" s="90"/>
      <c r="R133" s="156">
        <f>R134+R361</f>
        <v>1317.27613748</v>
      </c>
      <c r="S133" s="90"/>
      <c r="T133" s="157">
        <f>T134+T361</f>
        <v>65.599999999999994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73</v>
      </c>
      <c r="AU133" s="19" t="s">
        <v>103</v>
      </c>
      <c r="BK133" s="158">
        <f>BK134+BK361</f>
        <v>0</v>
      </c>
    </row>
    <row r="134" s="12" customFormat="1" ht="25.92" customHeight="1">
      <c r="A134" s="12"/>
      <c r="B134" s="159"/>
      <c r="C134" s="12"/>
      <c r="D134" s="160" t="s">
        <v>73</v>
      </c>
      <c r="E134" s="161" t="s">
        <v>165</v>
      </c>
      <c r="F134" s="161" t="s">
        <v>166</v>
      </c>
      <c r="G134" s="12"/>
      <c r="H134" s="12"/>
      <c r="I134" s="162"/>
      <c r="J134" s="163">
        <f>BK134</f>
        <v>0</v>
      </c>
      <c r="K134" s="12"/>
      <c r="L134" s="159"/>
      <c r="M134" s="164"/>
      <c r="N134" s="165"/>
      <c r="O134" s="165"/>
      <c r="P134" s="166">
        <f>P135+P143+P191+P201+P210+P230+P247+P261+P273+P287+P306+P310+P356</f>
        <v>0</v>
      </c>
      <c r="Q134" s="165"/>
      <c r="R134" s="166">
        <f>R135+R143+R191+R201+R210+R230+R247+R261+R273+R287+R306+R310+R356</f>
        <v>1315.06045262</v>
      </c>
      <c r="S134" s="165"/>
      <c r="T134" s="167">
        <f>T135+T143+T191+T201+T210+T230+T247+T261+T273+T287+T306+T310+T356</f>
        <v>65.599999999999994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0" t="s">
        <v>82</v>
      </c>
      <c r="AT134" s="168" t="s">
        <v>73</v>
      </c>
      <c r="AU134" s="168" t="s">
        <v>74</v>
      </c>
      <c r="AY134" s="160" t="s">
        <v>123</v>
      </c>
      <c r="BK134" s="169">
        <f>BK135+BK143+BK191+BK201+BK210+BK230+BK247+BK261+BK273+BK287+BK306+BK310+BK356</f>
        <v>0</v>
      </c>
    </row>
    <row r="135" s="12" customFormat="1" ht="22.8" customHeight="1">
      <c r="A135" s="12"/>
      <c r="B135" s="159"/>
      <c r="C135" s="12"/>
      <c r="D135" s="160" t="s">
        <v>73</v>
      </c>
      <c r="E135" s="170" t="s">
        <v>349</v>
      </c>
      <c r="F135" s="170" t="s">
        <v>350</v>
      </c>
      <c r="G135" s="12"/>
      <c r="H135" s="12"/>
      <c r="I135" s="162"/>
      <c r="J135" s="171">
        <f>BK135</f>
        <v>0</v>
      </c>
      <c r="K135" s="12"/>
      <c r="L135" s="159"/>
      <c r="M135" s="164"/>
      <c r="N135" s="165"/>
      <c r="O135" s="165"/>
      <c r="P135" s="166">
        <f>SUM(P136:P142)</f>
        <v>0</v>
      </c>
      <c r="Q135" s="165"/>
      <c r="R135" s="166">
        <f>SUM(R136:R142)</f>
        <v>0.93659999999999999</v>
      </c>
      <c r="S135" s="165"/>
      <c r="T135" s="167">
        <f>SUM(T136:T142)</f>
        <v>65.599999999999994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0" t="s">
        <v>82</v>
      </c>
      <c r="AT135" s="168" t="s">
        <v>73</v>
      </c>
      <c r="AU135" s="168" t="s">
        <v>82</v>
      </c>
      <c r="AY135" s="160" t="s">
        <v>123</v>
      </c>
      <c r="BK135" s="169">
        <f>SUM(BK136:BK142)</f>
        <v>0</v>
      </c>
    </row>
    <row r="136" s="2" customFormat="1" ht="24.15" customHeight="1">
      <c r="A136" s="38"/>
      <c r="B136" s="172"/>
      <c r="C136" s="173" t="s">
        <v>82</v>
      </c>
      <c r="D136" s="173" t="s">
        <v>126</v>
      </c>
      <c r="E136" s="174" t="s">
        <v>351</v>
      </c>
      <c r="F136" s="175" t="s">
        <v>352</v>
      </c>
      <c r="G136" s="176" t="s">
        <v>309</v>
      </c>
      <c r="H136" s="177">
        <v>60</v>
      </c>
      <c r="I136" s="178"/>
      <c r="J136" s="179">
        <f>ROUND(I136*H136,2)</f>
        <v>0</v>
      </c>
      <c r="K136" s="180"/>
      <c r="L136" s="39"/>
      <c r="M136" s="181" t="s">
        <v>1</v>
      </c>
      <c r="N136" s="182" t="s">
        <v>40</v>
      </c>
      <c r="O136" s="77"/>
      <c r="P136" s="183">
        <f>O136*H136</f>
        <v>0</v>
      </c>
      <c r="Q136" s="183">
        <v>0.015610000000000001</v>
      </c>
      <c r="R136" s="183">
        <f>Q136*H136</f>
        <v>0.93659999999999999</v>
      </c>
      <c r="S136" s="183">
        <v>0</v>
      </c>
      <c r="T136" s="18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85" t="s">
        <v>122</v>
      </c>
      <c r="AT136" s="185" t="s">
        <v>126</v>
      </c>
      <c r="AU136" s="185" t="s">
        <v>131</v>
      </c>
      <c r="AY136" s="19" t="s">
        <v>123</v>
      </c>
      <c r="BE136" s="186">
        <f>IF(N136="základná",J136,0)</f>
        <v>0</v>
      </c>
      <c r="BF136" s="186">
        <f>IF(N136="znížená",J136,0)</f>
        <v>0</v>
      </c>
      <c r="BG136" s="186">
        <f>IF(N136="zákl. prenesená",J136,0)</f>
        <v>0</v>
      </c>
      <c r="BH136" s="186">
        <f>IF(N136="zníž. prenesená",J136,0)</f>
        <v>0</v>
      </c>
      <c r="BI136" s="186">
        <f>IF(N136="nulová",J136,0)</f>
        <v>0</v>
      </c>
      <c r="BJ136" s="19" t="s">
        <v>131</v>
      </c>
      <c r="BK136" s="186">
        <f>ROUND(I136*H136,2)</f>
        <v>0</v>
      </c>
      <c r="BL136" s="19" t="s">
        <v>122</v>
      </c>
      <c r="BM136" s="185" t="s">
        <v>353</v>
      </c>
    </row>
    <row r="137" s="13" customFormat="1">
      <c r="A137" s="13"/>
      <c r="B137" s="192"/>
      <c r="C137" s="13"/>
      <c r="D137" s="193" t="s">
        <v>173</v>
      </c>
      <c r="E137" s="194" t="s">
        <v>1</v>
      </c>
      <c r="F137" s="195" t="s">
        <v>354</v>
      </c>
      <c r="G137" s="13"/>
      <c r="H137" s="196">
        <v>60</v>
      </c>
      <c r="I137" s="197"/>
      <c r="J137" s="13"/>
      <c r="K137" s="13"/>
      <c r="L137" s="192"/>
      <c r="M137" s="198"/>
      <c r="N137" s="199"/>
      <c r="O137" s="199"/>
      <c r="P137" s="199"/>
      <c r="Q137" s="199"/>
      <c r="R137" s="199"/>
      <c r="S137" s="199"/>
      <c r="T137" s="20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4" t="s">
        <v>173</v>
      </c>
      <c r="AU137" s="194" t="s">
        <v>131</v>
      </c>
      <c r="AV137" s="13" t="s">
        <v>131</v>
      </c>
      <c r="AW137" s="13" t="s">
        <v>31</v>
      </c>
      <c r="AX137" s="13" t="s">
        <v>82</v>
      </c>
      <c r="AY137" s="194" t="s">
        <v>123</v>
      </c>
    </row>
    <row r="138" s="2" customFormat="1" ht="24.15" customHeight="1">
      <c r="A138" s="38"/>
      <c r="B138" s="172"/>
      <c r="C138" s="173" t="s">
        <v>131</v>
      </c>
      <c r="D138" s="173" t="s">
        <v>126</v>
      </c>
      <c r="E138" s="174" t="s">
        <v>355</v>
      </c>
      <c r="F138" s="175" t="s">
        <v>356</v>
      </c>
      <c r="G138" s="176" t="s">
        <v>357</v>
      </c>
      <c r="H138" s="177">
        <v>400</v>
      </c>
      <c r="I138" s="178"/>
      <c r="J138" s="179">
        <f>ROUND(I138*H138,2)</f>
        <v>0</v>
      </c>
      <c r="K138" s="180"/>
      <c r="L138" s="39"/>
      <c r="M138" s="181" t="s">
        <v>1</v>
      </c>
      <c r="N138" s="182" t="s">
        <v>40</v>
      </c>
      <c r="O138" s="77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5" t="s">
        <v>122</v>
      </c>
      <c r="AT138" s="185" t="s">
        <v>126</v>
      </c>
      <c r="AU138" s="185" t="s">
        <v>131</v>
      </c>
      <c r="AY138" s="19" t="s">
        <v>123</v>
      </c>
      <c r="BE138" s="186">
        <f>IF(N138="základná",J138,0)</f>
        <v>0</v>
      </c>
      <c r="BF138" s="186">
        <f>IF(N138="znížená",J138,0)</f>
        <v>0</v>
      </c>
      <c r="BG138" s="186">
        <f>IF(N138="zákl. prenesená",J138,0)</f>
        <v>0</v>
      </c>
      <c r="BH138" s="186">
        <f>IF(N138="zníž. prenesená",J138,0)</f>
        <v>0</v>
      </c>
      <c r="BI138" s="186">
        <f>IF(N138="nulová",J138,0)</f>
        <v>0</v>
      </c>
      <c r="BJ138" s="19" t="s">
        <v>131</v>
      </c>
      <c r="BK138" s="186">
        <f>ROUND(I138*H138,2)</f>
        <v>0</v>
      </c>
      <c r="BL138" s="19" t="s">
        <v>122</v>
      </c>
      <c r="BM138" s="185" t="s">
        <v>358</v>
      </c>
    </row>
    <row r="139" s="2" customFormat="1" ht="24.15" customHeight="1">
      <c r="A139" s="38"/>
      <c r="B139" s="172"/>
      <c r="C139" s="173" t="s">
        <v>136</v>
      </c>
      <c r="D139" s="173" t="s">
        <v>126</v>
      </c>
      <c r="E139" s="174" t="s">
        <v>359</v>
      </c>
      <c r="F139" s="175" t="s">
        <v>360</v>
      </c>
      <c r="G139" s="176" t="s">
        <v>361</v>
      </c>
      <c r="H139" s="177">
        <v>30</v>
      </c>
      <c r="I139" s="178"/>
      <c r="J139" s="179">
        <f>ROUND(I139*H139,2)</f>
        <v>0</v>
      </c>
      <c r="K139" s="180"/>
      <c r="L139" s="39"/>
      <c r="M139" s="181" t="s">
        <v>1</v>
      </c>
      <c r="N139" s="182" t="s">
        <v>40</v>
      </c>
      <c r="O139" s="77"/>
      <c r="P139" s="183">
        <f>O139*H139</f>
        <v>0</v>
      </c>
      <c r="Q139" s="183">
        <v>0</v>
      </c>
      <c r="R139" s="183">
        <f>Q139*H139</f>
        <v>0</v>
      </c>
      <c r="S139" s="183">
        <v>0</v>
      </c>
      <c r="T139" s="18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85" t="s">
        <v>122</v>
      </c>
      <c r="AT139" s="185" t="s">
        <v>126</v>
      </c>
      <c r="AU139" s="185" t="s">
        <v>131</v>
      </c>
      <c r="AY139" s="19" t="s">
        <v>123</v>
      </c>
      <c r="BE139" s="186">
        <f>IF(N139="základná",J139,0)</f>
        <v>0</v>
      </c>
      <c r="BF139" s="186">
        <f>IF(N139="znížená",J139,0)</f>
        <v>0</v>
      </c>
      <c r="BG139" s="186">
        <f>IF(N139="zákl. prenesená",J139,0)</f>
        <v>0</v>
      </c>
      <c r="BH139" s="186">
        <f>IF(N139="zníž. prenesená",J139,0)</f>
        <v>0</v>
      </c>
      <c r="BI139" s="186">
        <f>IF(N139="nulová",J139,0)</f>
        <v>0</v>
      </c>
      <c r="BJ139" s="19" t="s">
        <v>131</v>
      </c>
      <c r="BK139" s="186">
        <f>ROUND(I139*H139,2)</f>
        <v>0</v>
      </c>
      <c r="BL139" s="19" t="s">
        <v>122</v>
      </c>
      <c r="BM139" s="185" t="s">
        <v>362</v>
      </c>
    </row>
    <row r="140" s="2" customFormat="1" ht="24.15" customHeight="1">
      <c r="A140" s="38"/>
      <c r="B140" s="172"/>
      <c r="C140" s="173" t="s">
        <v>122</v>
      </c>
      <c r="D140" s="173" t="s">
        <v>126</v>
      </c>
      <c r="E140" s="174" t="s">
        <v>363</v>
      </c>
      <c r="F140" s="175" t="s">
        <v>364</v>
      </c>
      <c r="G140" s="176" t="s">
        <v>309</v>
      </c>
      <c r="H140" s="177">
        <v>40</v>
      </c>
      <c r="I140" s="178"/>
      <c r="J140" s="179">
        <f>ROUND(I140*H140,2)</f>
        <v>0</v>
      </c>
      <c r="K140" s="180"/>
      <c r="L140" s="39"/>
      <c r="M140" s="181" t="s">
        <v>1</v>
      </c>
      <c r="N140" s="182" t="s">
        <v>40</v>
      </c>
      <c r="O140" s="77"/>
      <c r="P140" s="183">
        <f>O140*H140</f>
        <v>0</v>
      </c>
      <c r="Q140" s="183">
        <v>0</v>
      </c>
      <c r="R140" s="183">
        <f>Q140*H140</f>
        <v>0</v>
      </c>
      <c r="S140" s="183">
        <v>1.6399999999999999</v>
      </c>
      <c r="T140" s="184">
        <f>S140*H140</f>
        <v>65.599999999999994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5" t="s">
        <v>122</v>
      </c>
      <c r="AT140" s="185" t="s">
        <v>126</v>
      </c>
      <c r="AU140" s="185" t="s">
        <v>131</v>
      </c>
      <c r="AY140" s="19" t="s">
        <v>123</v>
      </c>
      <c r="BE140" s="186">
        <f>IF(N140="základná",J140,0)</f>
        <v>0</v>
      </c>
      <c r="BF140" s="186">
        <f>IF(N140="znížená",J140,0)</f>
        <v>0</v>
      </c>
      <c r="BG140" s="186">
        <f>IF(N140="zákl. prenesená",J140,0)</f>
        <v>0</v>
      </c>
      <c r="BH140" s="186">
        <f>IF(N140="zníž. prenesená",J140,0)</f>
        <v>0</v>
      </c>
      <c r="BI140" s="186">
        <f>IF(N140="nulová",J140,0)</f>
        <v>0</v>
      </c>
      <c r="BJ140" s="19" t="s">
        <v>131</v>
      </c>
      <c r="BK140" s="186">
        <f>ROUND(I140*H140,2)</f>
        <v>0</v>
      </c>
      <c r="BL140" s="19" t="s">
        <v>122</v>
      </c>
      <c r="BM140" s="185" t="s">
        <v>365</v>
      </c>
    </row>
    <row r="141" s="14" customFormat="1">
      <c r="A141" s="14"/>
      <c r="B141" s="201"/>
      <c r="C141" s="14"/>
      <c r="D141" s="193" t="s">
        <v>173</v>
      </c>
      <c r="E141" s="202" t="s">
        <v>1</v>
      </c>
      <c r="F141" s="203" t="s">
        <v>366</v>
      </c>
      <c r="G141" s="14"/>
      <c r="H141" s="202" t="s">
        <v>1</v>
      </c>
      <c r="I141" s="204"/>
      <c r="J141" s="14"/>
      <c r="K141" s="14"/>
      <c r="L141" s="201"/>
      <c r="M141" s="205"/>
      <c r="N141" s="206"/>
      <c r="O141" s="206"/>
      <c r="P141" s="206"/>
      <c r="Q141" s="206"/>
      <c r="R141" s="206"/>
      <c r="S141" s="206"/>
      <c r="T141" s="20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173</v>
      </c>
      <c r="AU141" s="202" t="s">
        <v>131</v>
      </c>
      <c r="AV141" s="14" t="s">
        <v>82</v>
      </c>
      <c r="AW141" s="14" t="s">
        <v>31</v>
      </c>
      <c r="AX141" s="14" t="s">
        <v>74</v>
      </c>
      <c r="AY141" s="202" t="s">
        <v>123</v>
      </c>
    </row>
    <row r="142" s="13" customFormat="1">
      <c r="A142" s="13"/>
      <c r="B142" s="192"/>
      <c r="C142" s="13"/>
      <c r="D142" s="193" t="s">
        <v>173</v>
      </c>
      <c r="E142" s="194" t="s">
        <v>1</v>
      </c>
      <c r="F142" s="195" t="s">
        <v>367</v>
      </c>
      <c r="G142" s="13"/>
      <c r="H142" s="196">
        <v>40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173</v>
      </c>
      <c r="AU142" s="194" t="s">
        <v>131</v>
      </c>
      <c r="AV142" s="13" t="s">
        <v>131</v>
      </c>
      <c r="AW142" s="13" t="s">
        <v>31</v>
      </c>
      <c r="AX142" s="13" t="s">
        <v>82</v>
      </c>
      <c r="AY142" s="194" t="s">
        <v>123</v>
      </c>
    </row>
    <row r="143" s="12" customFormat="1" ht="22.8" customHeight="1">
      <c r="A143" s="12"/>
      <c r="B143" s="159"/>
      <c r="C143" s="12"/>
      <c r="D143" s="160" t="s">
        <v>73</v>
      </c>
      <c r="E143" s="170" t="s">
        <v>368</v>
      </c>
      <c r="F143" s="170" t="s">
        <v>369</v>
      </c>
      <c r="G143" s="12"/>
      <c r="H143" s="12"/>
      <c r="I143" s="162"/>
      <c r="J143" s="171">
        <f>BK143</f>
        <v>0</v>
      </c>
      <c r="K143" s="12"/>
      <c r="L143" s="159"/>
      <c r="M143" s="164"/>
      <c r="N143" s="165"/>
      <c r="O143" s="165"/>
      <c r="P143" s="166">
        <f>SUM(P144:P190)</f>
        <v>0</v>
      </c>
      <c r="Q143" s="165"/>
      <c r="R143" s="166">
        <f>SUM(R144:R190)</f>
        <v>200.94629264</v>
      </c>
      <c r="S143" s="165"/>
      <c r="T143" s="167">
        <f>SUM(T144:T190)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60" t="s">
        <v>82</v>
      </c>
      <c r="AT143" s="168" t="s">
        <v>73</v>
      </c>
      <c r="AU143" s="168" t="s">
        <v>82</v>
      </c>
      <c r="AY143" s="160" t="s">
        <v>123</v>
      </c>
      <c r="BK143" s="169">
        <f>SUM(BK144:BK190)</f>
        <v>0</v>
      </c>
    </row>
    <row r="144" s="2" customFormat="1" ht="24.15" customHeight="1">
      <c r="A144" s="38"/>
      <c r="B144" s="172"/>
      <c r="C144" s="173" t="s">
        <v>145</v>
      </c>
      <c r="D144" s="173" t="s">
        <v>126</v>
      </c>
      <c r="E144" s="174" t="s">
        <v>370</v>
      </c>
      <c r="F144" s="175" t="s">
        <v>371</v>
      </c>
      <c r="G144" s="176" t="s">
        <v>177</v>
      </c>
      <c r="H144" s="177">
        <v>65.483999999999995</v>
      </c>
      <c r="I144" s="178"/>
      <c r="J144" s="179">
        <f>ROUND(I144*H144,2)</f>
        <v>0</v>
      </c>
      <c r="K144" s="180"/>
      <c r="L144" s="39"/>
      <c r="M144" s="181" t="s">
        <v>1</v>
      </c>
      <c r="N144" s="182" t="s">
        <v>40</v>
      </c>
      <c r="O144" s="77"/>
      <c r="P144" s="183">
        <f>O144*H144</f>
        <v>0</v>
      </c>
      <c r="Q144" s="183">
        <v>0</v>
      </c>
      <c r="R144" s="183">
        <f>Q144*H144</f>
        <v>0</v>
      </c>
      <c r="S144" s="183">
        <v>0</v>
      </c>
      <c r="T144" s="18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5" t="s">
        <v>122</v>
      </c>
      <c r="AT144" s="185" t="s">
        <v>126</v>
      </c>
      <c r="AU144" s="185" t="s">
        <v>131</v>
      </c>
      <c r="AY144" s="19" t="s">
        <v>123</v>
      </c>
      <c r="BE144" s="186">
        <f>IF(N144="základná",J144,0)</f>
        <v>0</v>
      </c>
      <c r="BF144" s="186">
        <f>IF(N144="znížená",J144,0)</f>
        <v>0</v>
      </c>
      <c r="BG144" s="186">
        <f>IF(N144="zákl. prenesená",J144,0)</f>
        <v>0</v>
      </c>
      <c r="BH144" s="186">
        <f>IF(N144="zníž. prenesená",J144,0)</f>
        <v>0</v>
      </c>
      <c r="BI144" s="186">
        <f>IF(N144="nulová",J144,0)</f>
        <v>0</v>
      </c>
      <c r="BJ144" s="19" t="s">
        <v>131</v>
      </c>
      <c r="BK144" s="186">
        <f>ROUND(I144*H144,2)</f>
        <v>0</v>
      </c>
      <c r="BL144" s="19" t="s">
        <v>122</v>
      </c>
      <c r="BM144" s="185" t="s">
        <v>372</v>
      </c>
    </row>
    <row r="145" s="14" customFormat="1">
      <c r="A145" s="14"/>
      <c r="B145" s="201"/>
      <c r="C145" s="14"/>
      <c r="D145" s="193" t="s">
        <v>173</v>
      </c>
      <c r="E145" s="202" t="s">
        <v>1</v>
      </c>
      <c r="F145" s="203" t="s">
        <v>373</v>
      </c>
      <c r="G145" s="14"/>
      <c r="H145" s="202" t="s">
        <v>1</v>
      </c>
      <c r="I145" s="204"/>
      <c r="J145" s="14"/>
      <c r="K145" s="14"/>
      <c r="L145" s="201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173</v>
      </c>
      <c r="AU145" s="202" t="s">
        <v>131</v>
      </c>
      <c r="AV145" s="14" t="s">
        <v>82</v>
      </c>
      <c r="AW145" s="14" t="s">
        <v>31</v>
      </c>
      <c r="AX145" s="14" t="s">
        <v>74</v>
      </c>
      <c r="AY145" s="202" t="s">
        <v>123</v>
      </c>
    </row>
    <row r="146" s="14" customFormat="1">
      <c r="A146" s="14"/>
      <c r="B146" s="201"/>
      <c r="C146" s="14"/>
      <c r="D146" s="193" t="s">
        <v>173</v>
      </c>
      <c r="E146" s="202" t="s">
        <v>1</v>
      </c>
      <c r="F146" s="203" t="s">
        <v>374</v>
      </c>
      <c r="G146" s="14"/>
      <c r="H146" s="202" t="s">
        <v>1</v>
      </c>
      <c r="I146" s="204"/>
      <c r="J146" s="14"/>
      <c r="K146" s="14"/>
      <c r="L146" s="201"/>
      <c r="M146" s="205"/>
      <c r="N146" s="206"/>
      <c r="O146" s="206"/>
      <c r="P146" s="206"/>
      <c r="Q146" s="206"/>
      <c r="R146" s="206"/>
      <c r="S146" s="206"/>
      <c r="T146" s="20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2" t="s">
        <v>173</v>
      </c>
      <c r="AU146" s="202" t="s">
        <v>131</v>
      </c>
      <c r="AV146" s="14" t="s">
        <v>82</v>
      </c>
      <c r="AW146" s="14" t="s">
        <v>31</v>
      </c>
      <c r="AX146" s="14" t="s">
        <v>74</v>
      </c>
      <c r="AY146" s="202" t="s">
        <v>123</v>
      </c>
    </row>
    <row r="147" s="13" customFormat="1">
      <c r="A147" s="13"/>
      <c r="B147" s="192"/>
      <c r="C147" s="13"/>
      <c r="D147" s="193" t="s">
        <v>173</v>
      </c>
      <c r="E147" s="194" t="s">
        <v>1</v>
      </c>
      <c r="F147" s="195" t="s">
        <v>375</v>
      </c>
      <c r="G147" s="13"/>
      <c r="H147" s="196">
        <v>130.96799999999999</v>
      </c>
      <c r="I147" s="197"/>
      <c r="J147" s="13"/>
      <c r="K147" s="13"/>
      <c r="L147" s="192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173</v>
      </c>
      <c r="AU147" s="194" t="s">
        <v>131</v>
      </c>
      <c r="AV147" s="13" t="s">
        <v>131</v>
      </c>
      <c r="AW147" s="13" t="s">
        <v>31</v>
      </c>
      <c r="AX147" s="13" t="s">
        <v>74</v>
      </c>
      <c r="AY147" s="194" t="s">
        <v>123</v>
      </c>
    </row>
    <row r="148" s="13" customFormat="1">
      <c r="A148" s="13"/>
      <c r="B148" s="192"/>
      <c r="C148" s="13"/>
      <c r="D148" s="193" t="s">
        <v>173</v>
      </c>
      <c r="E148" s="194" t="s">
        <v>1</v>
      </c>
      <c r="F148" s="195" t="s">
        <v>376</v>
      </c>
      <c r="G148" s="13"/>
      <c r="H148" s="196">
        <v>-65.483999999999995</v>
      </c>
      <c r="I148" s="197"/>
      <c r="J148" s="13"/>
      <c r="K148" s="13"/>
      <c r="L148" s="192"/>
      <c r="M148" s="198"/>
      <c r="N148" s="199"/>
      <c r="O148" s="199"/>
      <c r="P148" s="199"/>
      <c r="Q148" s="199"/>
      <c r="R148" s="199"/>
      <c r="S148" s="199"/>
      <c r="T148" s="20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4" t="s">
        <v>173</v>
      </c>
      <c r="AU148" s="194" t="s">
        <v>131</v>
      </c>
      <c r="AV148" s="13" t="s">
        <v>131</v>
      </c>
      <c r="AW148" s="13" t="s">
        <v>31</v>
      </c>
      <c r="AX148" s="13" t="s">
        <v>74</v>
      </c>
      <c r="AY148" s="194" t="s">
        <v>123</v>
      </c>
    </row>
    <row r="149" s="15" customFormat="1">
      <c r="A149" s="15"/>
      <c r="B149" s="208"/>
      <c r="C149" s="15"/>
      <c r="D149" s="193" t="s">
        <v>173</v>
      </c>
      <c r="E149" s="209" t="s">
        <v>1</v>
      </c>
      <c r="F149" s="210" t="s">
        <v>213</v>
      </c>
      <c r="G149" s="15"/>
      <c r="H149" s="211">
        <v>65.483999999999995</v>
      </c>
      <c r="I149" s="212"/>
      <c r="J149" s="15"/>
      <c r="K149" s="15"/>
      <c r="L149" s="208"/>
      <c r="M149" s="213"/>
      <c r="N149" s="214"/>
      <c r="O149" s="214"/>
      <c r="P149" s="214"/>
      <c r="Q149" s="214"/>
      <c r="R149" s="214"/>
      <c r="S149" s="214"/>
      <c r="T149" s="2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9" t="s">
        <v>173</v>
      </c>
      <c r="AU149" s="209" t="s">
        <v>131</v>
      </c>
      <c r="AV149" s="15" t="s">
        <v>122</v>
      </c>
      <c r="AW149" s="15" t="s">
        <v>31</v>
      </c>
      <c r="AX149" s="15" t="s">
        <v>82</v>
      </c>
      <c r="AY149" s="209" t="s">
        <v>123</v>
      </c>
    </row>
    <row r="150" s="2" customFormat="1" ht="24.15" customHeight="1">
      <c r="A150" s="38"/>
      <c r="B150" s="172"/>
      <c r="C150" s="173" t="s">
        <v>151</v>
      </c>
      <c r="D150" s="173" t="s">
        <v>126</v>
      </c>
      <c r="E150" s="174" t="s">
        <v>377</v>
      </c>
      <c r="F150" s="175" t="s">
        <v>378</v>
      </c>
      <c r="G150" s="176" t="s">
        <v>177</v>
      </c>
      <c r="H150" s="177">
        <v>65.483999999999995</v>
      </c>
      <c r="I150" s="178"/>
      <c r="J150" s="179">
        <f>ROUND(I150*H150,2)</f>
        <v>0</v>
      </c>
      <c r="K150" s="180"/>
      <c r="L150" s="39"/>
      <c r="M150" s="181" t="s">
        <v>1</v>
      </c>
      <c r="N150" s="182" t="s">
        <v>40</v>
      </c>
      <c r="O150" s="77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5" t="s">
        <v>122</v>
      </c>
      <c r="AT150" s="185" t="s">
        <v>126</v>
      </c>
      <c r="AU150" s="185" t="s">
        <v>131</v>
      </c>
      <c r="AY150" s="19" t="s">
        <v>123</v>
      </c>
      <c r="BE150" s="186">
        <f>IF(N150="základná",J150,0)</f>
        <v>0</v>
      </c>
      <c r="BF150" s="186">
        <f>IF(N150="znížená",J150,0)</f>
        <v>0</v>
      </c>
      <c r="BG150" s="186">
        <f>IF(N150="zákl. prenesená",J150,0)</f>
        <v>0</v>
      </c>
      <c r="BH150" s="186">
        <f>IF(N150="zníž. prenesená",J150,0)</f>
        <v>0</v>
      </c>
      <c r="BI150" s="186">
        <f>IF(N150="nulová",J150,0)</f>
        <v>0</v>
      </c>
      <c r="BJ150" s="19" t="s">
        <v>131</v>
      </c>
      <c r="BK150" s="186">
        <f>ROUND(I150*H150,2)</f>
        <v>0</v>
      </c>
      <c r="BL150" s="19" t="s">
        <v>122</v>
      </c>
      <c r="BM150" s="185" t="s">
        <v>379</v>
      </c>
    </row>
    <row r="151" s="14" customFormat="1">
      <c r="A151" s="14"/>
      <c r="B151" s="201"/>
      <c r="C151" s="14"/>
      <c r="D151" s="193" t="s">
        <v>173</v>
      </c>
      <c r="E151" s="202" t="s">
        <v>1</v>
      </c>
      <c r="F151" s="203" t="s">
        <v>373</v>
      </c>
      <c r="G151" s="14"/>
      <c r="H151" s="202" t="s">
        <v>1</v>
      </c>
      <c r="I151" s="204"/>
      <c r="J151" s="14"/>
      <c r="K151" s="14"/>
      <c r="L151" s="201"/>
      <c r="M151" s="205"/>
      <c r="N151" s="206"/>
      <c r="O151" s="206"/>
      <c r="P151" s="206"/>
      <c r="Q151" s="206"/>
      <c r="R151" s="206"/>
      <c r="S151" s="206"/>
      <c r="T151" s="20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2" t="s">
        <v>173</v>
      </c>
      <c r="AU151" s="202" t="s">
        <v>131</v>
      </c>
      <c r="AV151" s="14" t="s">
        <v>82</v>
      </c>
      <c r="AW151" s="14" t="s">
        <v>31</v>
      </c>
      <c r="AX151" s="14" t="s">
        <v>74</v>
      </c>
      <c r="AY151" s="202" t="s">
        <v>123</v>
      </c>
    </row>
    <row r="152" s="14" customFormat="1">
      <c r="A152" s="14"/>
      <c r="B152" s="201"/>
      <c r="C152" s="14"/>
      <c r="D152" s="193" t="s">
        <v>173</v>
      </c>
      <c r="E152" s="202" t="s">
        <v>1</v>
      </c>
      <c r="F152" s="203" t="s">
        <v>374</v>
      </c>
      <c r="G152" s="14"/>
      <c r="H152" s="202" t="s">
        <v>1</v>
      </c>
      <c r="I152" s="204"/>
      <c r="J152" s="14"/>
      <c r="K152" s="14"/>
      <c r="L152" s="201"/>
      <c r="M152" s="205"/>
      <c r="N152" s="206"/>
      <c r="O152" s="206"/>
      <c r="P152" s="206"/>
      <c r="Q152" s="206"/>
      <c r="R152" s="206"/>
      <c r="S152" s="206"/>
      <c r="T152" s="20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173</v>
      </c>
      <c r="AU152" s="202" t="s">
        <v>131</v>
      </c>
      <c r="AV152" s="14" t="s">
        <v>82</v>
      </c>
      <c r="AW152" s="14" t="s">
        <v>31</v>
      </c>
      <c r="AX152" s="14" t="s">
        <v>74</v>
      </c>
      <c r="AY152" s="202" t="s">
        <v>123</v>
      </c>
    </row>
    <row r="153" s="13" customFormat="1">
      <c r="A153" s="13"/>
      <c r="B153" s="192"/>
      <c r="C153" s="13"/>
      <c r="D153" s="193" t="s">
        <v>173</v>
      </c>
      <c r="E153" s="194" t="s">
        <v>1</v>
      </c>
      <c r="F153" s="195" t="s">
        <v>375</v>
      </c>
      <c r="G153" s="13"/>
      <c r="H153" s="196">
        <v>130.96799999999999</v>
      </c>
      <c r="I153" s="197"/>
      <c r="J153" s="13"/>
      <c r="K153" s="13"/>
      <c r="L153" s="192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4" t="s">
        <v>173</v>
      </c>
      <c r="AU153" s="194" t="s">
        <v>131</v>
      </c>
      <c r="AV153" s="13" t="s">
        <v>131</v>
      </c>
      <c r="AW153" s="13" t="s">
        <v>31</v>
      </c>
      <c r="AX153" s="13" t="s">
        <v>74</v>
      </c>
      <c r="AY153" s="194" t="s">
        <v>123</v>
      </c>
    </row>
    <row r="154" s="13" customFormat="1">
      <c r="A154" s="13"/>
      <c r="B154" s="192"/>
      <c r="C154" s="13"/>
      <c r="D154" s="193" t="s">
        <v>173</v>
      </c>
      <c r="E154" s="194" t="s">
        <v>1</v>
      </c>
      <c r="F154" s="195" t="s">
        <v>380</v>
      </c>
      <c r="G154" s="13"/>
      <c r="H154" s="196">
        <v>-65.483999999999995</v>
      </c>
      <c r="I154" s="197"/>
      <c r="J154" s="13"/>
      <c r="K154" s="13"/>
      <c r="L154" s="192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4" t="s">
        <v>173</v>
      </c>
      <c r="AU154" s="194" t="s">
        <v>131</v>
      </c>
      <c r="AV154" s="13" t="s">
        <v>131</v>
      </c>
      <c r="AW154" s="13" t="s">
        <v>31</v>
      </c>
      <c r="AX154" s="13" t="s">
        <v>74</v>
      </c>
      <c r="AY154" s="194" t="s">
        <v>123</v>
      </c>
    </row>
    <row r="155" s="15" customFormat="1">
      <c r="A155" s="15"/>
      <c r="B155" s="208"/>
      <c r="C155" s="15"/>
      <c r="D155" s="193" t="s">
        <v>173</v>
      </c>
      <c r="E155" s="209" t="s">
        <v>1</v>
      </c>
      <c r="F155" s="210" t="s">
        <v>213</v>
      </c>
      <c r="G155" s="15"/>
      <c r="H155" s="211">
        <v>65.483999999999995</v>
      </c>
      <c r="I155" s="212"/>
      <c r="J155" s="15"/>
      <c r="K155" s="15"/>
      <c r="L155" s="208"/>
      <c r="M155" s="213"/>
      <c r="N155" s="214"/>
      <c r="O155" s="214"/>
      <c r="P155" s="214"/>
      <c r="Q155" s="214"/>
      <c r="R155" s="214"/>
      <c r="S155" s="214"/>
      <c r="T155" s="2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9" t="s">
        <v>173</v>
      </c>
      <c r="AU155" s="209" t="s">
        <v>131</v>
      </c>
      <c r="AV155" s="15" t="s">
        <v>122</v>
      </c>
      <c r="AW155" s="15" t="s">
        <v>31</v>
      </c>
      <c r="AX155" s="15" t="s">
        <v>82</v>
      </c>
      <c r="AY155" s="209" t="s">
        <v>123</v>
      </c>
    </row>
    <row r="156" s="2" customFormat="1" ht="14.4" customHeight="1">
      <c r="A156" s="38"/>
      <c r="B156" s="172"/>
      <c r="C156" s="173" t="s">
        <v>155</v>
      </c>
      <c r="D156" s="173" t="s">
        <v>126</v>
      </c>
      <c r="E156" s="174" t="s">
        <v>381</v>
      </c>
      <c r="F156" s="175" t="s">
        <v>382</v>
      </c>
      <c r="G156" s="176" t="s">
        <v>177</v>
      </c>
      <c r="H156" s="177">
        <v>3.4199999999999999</v>
      </c>
      <c r="I156" s="178"/>
      <c r="J156" s="179">
        <f>ROUND(I156*H156,2)</f>
        <v>0</v>
      </c>
      <c r="K156" s="180"/>
      <c r="L156" s="39"/>
      <c r="M156" s="181" t="s">
        <v>1</v>
      </c>
      <c r="N156" s="182" t="s">
        <v>40</v>
      </c>
      <c r="O156" s="77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5" t="s">
        <v>122</v>
      </c>
      <c r="AT156" s="185" t="s">
        <v>126</v>
      </c>
      <c r="AU156" s="185" t="s">
        <v>131</v>
      </c>
      <c r="AY156" s="19" t="s">
        <v>123</v>
      </c>
      <c r="BE156" s="186">
        <f>IF(N156="základná",J156,0)</f>
        <v>0</v>
      </c>
      <c r="BF156" s="186">
        <f>IF(N156="znížená",J156,0)</f>
        <v>0</v>
      </c>
      <c r="BG156" s="186">
        <f>IF(N156="zákl. prenesená",J156,0)</f>
        <v>0</v>
      </c>
      <c r="BH156" s="186">
        <f>IF(N156="zníž. prenesená",J156,0)</f>
        <v>0</v>
      </c>
      <c r="BI156" s="186">
        <f>IF(N156="nulová",J156,0)</f>
        <v>0</v>
      </c>
      <c r="BJ156" s="19" t="s">
        <v>131</v>
      </c>
      <c r="BK156" s="186">
        <f>ROUND(I156*H156,2)</f>
        <v>0</v>
      </c>
      <c r="BL156" s="19" t="s">
        <v>122</v>
      </c>
      <c r="BM156" s="185" t="s">
        <v>383</v>
      </c>
    </row>
    <row r="157" s="14" customFormat="1">
      <c r="A157" s="14"/>
      <c r="B157" s="201"/>
      <c r="C157" s="14"/>
      <c r="D157" s="193" t="s">
        <v>173</v>
      </c>
      <c r="E157" s="202" t="s">
        <v>1</v>
      </c>
      <c r="F157" s="203" t="s">
        <v>384</v>
      </c>
      <c r="G157" s="14"/>
      <c r="H157" s="202" t="s">
        <v>1</v>
      </c>
      <c r="I157" s="204"/>
      <c r="J157" s="14"/>
      <c r="K157" s="14"/>
      <c r="L157" s="201"/>
      <c r="M157" s="205"/>
      <c r="N157" s="206"/>
      <c r="O157" s="206"/>
      <c r="P157" s="206"/>
      <c r="Q157" s="206"/>
      <c r="R157" s="206"/>
      <c r="S157" s="206"/>
      <c r="T157" s="20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02" t="s">
        <v>173</v>
      </c>
      <c r="AU157" s="202" t="s">
        <v>131</v>
      </c>
      <c r="AV157" s="14" t="s">
        <v>82</v>
      </c>
      <c r="AW157" s="14" t="s">
        <v>31</v>
      </c>
      <c r="AX157" s="14" t="s">
        <v>74</v>
      </c>
      <c r="AY157" s="202" t="s">
        <v>123</v>
      </c>
    </row>
    <row r="158" s="13" customFormat="1">
      <c r="A158" s="13"/>
      <c r="B158" s="192"/>
      <c r="C158" s="13"/>
      <c r="D158" s="193" t="s">
        <v>173</v>
      </c>
      <c r="E158" s="194" t="s">
        <v>1</v>
      </c>
      <c r="F158" s="195" t="s">
        <v>385</v>
      </c>
      <c r="G158" s="13"/>
      <c r="H158" s="196">
        <v>3.4199999999999999</v>
      </c>
      <c r="I158" s="197"/>
      <c r="J158" s="13"/>
      <c r="K158" s="13"/>
      <c r="L158" s="192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4" t="s">
        <v>173</v>
      </c>
      <c r="AU158" s="194" t="s">
        <v>131</v>
      </c>
      <c r="AV158" s="13" t="s">
        <v>131</v>
      </c>
      <c r="AW158" s="13" t="s">
        <v>31</v>
      </c>
      <c r="AX158" s="13" t="s">
        <v>82</v>
      </c>
      <c r="AY158" s="194" t="s">
        <v>123</v>
      </c>
    </row>
    <row r="159" s="2" customFormat="1" ht="14.4" customHeight="1">
      <c r="A159" s="38"/>
      <c r="B159" s="172"/>
      <c r="C159" s="173" t="s">
        <v>198</v>
      </c>
      <c r="D159" s="173" t="s">
        <v>126</v>
      </c>
      <c r="E159" s="174" t="s">
        <v>386</v>
      </c>
      <c r="F159" s="175" t="s">
        <v>387</v>
      </c>
      <c r="G159" s="176" t="s">
        <v>177</v>
      </c>
      <c r="H159" s="177">
        <v>2.5600000000000001</v>
      </c>
      <c r="I159" s="178"/>
      <c r="J159" s="179">
        <f>ROUND(I159*H159,2)</f>
        <v>0</v>
      </c>
      <c r="K159" s="180"/>
      <c r="L159" s="39"/>
      <c r="M159" s="181" t="s">
        <v>1</v>
      </c>
      <c r="N159" s="182" t="s">
        <v>40</v>
      </c>
      <c r="O159" s="77"/>
      <c r="P159" s="183">
        <f>O159*H159</f>
        <v>0</v>
      </c>
      <c r="Q159" s="183">
        <v>0</v>
      </c>
      <c r="R159" s="183">
        <f>Q159*H159</f>
        <v>0</v>
      </c>
      <c r="S159" s="183">
        <v>0</v>
      </c>
      <c r="T159" s="18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5" t="s">
        <v>122</v>
      </c>
      <c r="AT159" s="185" t="s">
        <v>126</v>
      </c>
      <c r="AU159" s="185" t="s">
        <v>131</v>
      </c>
      <c r="AY159" s="19" t="s">
        <v>123</v>
      </c>
      <c r="BE159" s="186">
        <f>IF(N159="základná",J159,0)</f>
        <v>0</v>
      </c>
      <c r="BF159" s="186">
        <f>IF(N159="znížená",J159,0)</f>
        <v>0</v>
      </c>
      <c r="BG159" s="186">
        <f>IF(N159="zákl. prenesená",J159,0)</f>
        <v>0</v>
      </c>
      <c r="BH159" s="186">
        <f>IF(N159="zníž. prenesená",J159,0)</f>
        <v>0</v>
      </c>
      <c r="BI159" s="186">
        <f>IF(N159="nulová",J159,0)</f>
        <v>0</v>
      </c>
      <c r="BJ159" s="19" t="s">
        <v>131</v>
      </c>
      <c r="BK159" s="186">
        <f>ROUND(I159*H159,2)</f>
        <v>0</v>
      </c>
      <c r="BL159" s="19" t="s">
        <v>122</v>
      </c>
      <c r="BM159" s="185" t="s">
        <v>388</v>
      </c>
    </row>
    <row r="160" s="14" customFormat="1">
      <c r="A160" s="14"/>
      <c r="B160" s="201"/>
      <c r="C160" s="14"/>
      <c r="D160" s="193" t="s">
        <v>173</v>
      </c>
      <c r="E160" s="202" t="s">
        <v>1</v>
      </c>
      <c r="F160" s="203" t="s">
        <v>389</v>
      </c>
      <c r="G160" s="14"/>
      <c r="H160" s="202" t="s">
        <v>1</v>
      </c>
      <c r="I160" s="204"/>
      <c r="J160" s="14"/>
      <c r="K160" s="14"/>
      <c r="L160" s="201"/>
      <c r="M160" s="205"/>
      <c r="N160" s="206"/>
      <c r="O160" s="206"/>
      <c r="P160" s="206"/>
      <c r="Q160" s="206"/>
      <c r="R160" s="206"/>
      <c r="S160" s="206"/>
      <c r="T160" s="20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173</v>
      </c>
      <c r="AU160" s="202" t="s">
        <v>131</v>
      </c>
      <c r="AV160" s="14" t="s">
        <v>82</v>
      </c>
      <c r="AW160" s="14" t="s">
        <v>31</v>
      </c>
      <c r="AX160" s="14" t="s">
        <v>74</v>
      </c>
      <c r="AY160" s="202" t="s">
        <v>123</v>
      </c>
    </row>
    <row r="161" s="13" customFormat="1">
      <c r="A161" s="13"/>
      <c r="B161" s="192"/>
      <c r="C161" s="13"/>
      <c r="D161" s="193" t="s">
        <v>173</v>
      </c>
      <c r="E161" s="194" t="s">
        <v>1</v>
      </c>
      <c r="F161" s="195" t="s">
        <v>390</v>
      </c>
      <c r="G161" s="13"/>
      <c r="H161" s="196">
        <v>2.5600000000000001</v>
      </c>
      <c r="I161" s="197"/>
      <c r="J161" s="13"/>
      <c r="K161" s="13"/>
      <c r="L161" s="192"/>
      <c r="M161" s="198"/>
      <c r="N161" s="199"/>
      <c r="O161" s="199"/>
      <c r="P161" s="199"/>
      <c r="Q161" s="199"/>
      <c r="R161" s="199"/>
      <c r="S161" s="199"/>
      <c r="T161" s="20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194" t="s">
        <v>173</v>
      </c>
      <c r="AU161" s="194" t="s">
        <v>131</v>
      </c>
      <c r="AV161" s="13" t="s">
        <v>131</v>
      </c>
      <c r="AW161" s="13" t="s">
        <v>31</v>
      </c>
      <c r="AX161" s="13" t="s">
        <v>82</v>
      </c>
      <c r="AY161" s="194" t="s">
        <v>123</v>
      </c>
    </row>
    <row r="162" s="2" customFormat="1" ht="37.8" customHeight="1">
      <c r="A162" s="38"/>
      <c r="B162" s="172"/>
      <c r="C162" s="173" t="s">
        <v>206</v>
      </c>
      <c r="D162" s="173" t="s">
        <v>126</v>
      </c>
      <c r="E162" s="174" t="s">
        <v>188</v>
      </c>
      <c r="F162" s="175" t="s">
        <v>189</v>
      </c>
      <c r="G162" s="176" t="s">
        <v>177</v>
      </c>
      <c r="H162" s="177">
        <v>130.96799999999999</v>
      </c>
      <c r="I162" s="178"/>
      <c r="J162" s="179">
        <f>ROUND(I162*H162,2)</f>
        <v>0</v>
      </c>
      <c r="K162" s="180"/>
      <c r="L162" s="39"/>
      <c r="M162" s="181" t="s">
        <v>1</v>
      </c>
      <c r="N162" s="182" t="s">
        <v>40</v>
      </c>
      <c r="O162" s="77"/>
      <c r="P162" s="183">
        <f>O162*H162</f>
        <v>0</v>
      </c>
      <c r="Q162" s="183">
        <v>0</v>
      </c>
      <c r="R162" s="183">
        <f>Q162*H162</f>
        <v>0</v>
      </c>
      <c r="S162" s="183">
        <v>0</v>
      </c>
      <c r="T162" s="18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5" t="s">
        <v>122</v>
      </c>
      <c r="AT162" s="185" t="s">
        <v>126</v>
      </c>
      <c r="AU162" s="185" t="s">
        <v>131</v>
      </c>
      <c r="AY162" s="19" t="s">
        <v>123</v>
      </c>
      <c r="BE162" s="186">
        <f>IF(N162="základná",J162,0)</f>
        <v>0</v>
      </c>
      <c r="BF162" s="186">
        <f>IF(N162="znížená",J162,0)</f>
        <v>0</v>
      </c>
      <c r="BG162" s="186">
        <f>IF(N162="zákl. prenesená",J162,0)</f>
        <v>0</v>
      </c>
      <c r="BH162" s="186">
        <f>IF(N162="zníž. prenesená",J162,0)</f>
        <v>0</v>
      </c>
      <c r="BI162" s="186">
        <f>IF(N162="nulová",J162,0)</f>
        <v>0</v>
      </c>
      <c r="BJ162" s="19" t="s">
        <v>131</v>
      </c>
      <c r="BK162" s="186">
        <f>ROUND(I162*H162,2)</f>
        <v>0</v>
      </c>
      <c r="BL162" s="19" t="s">
        <v>122</v>
      </c>
      <c r="BM162" s="185" t="s">
        <v>391</v>
      </c>
    </row>
    <row r="163" s="13" customFormat="1">
      <c r="A163" s="13"/>
      <c r="B163" s="192"/>
      <c r="C163" s="13"/>
      <c r="D163" s="193" t="s">
        <v>173</v>
      </c>
      <c r="E163" s="194" t="s">
        <v>1</v>
      </c>
      <c r="F163" s="195" t="s">
        <v>392</v>
      </c>
      <c r="G163" s="13"/>
      <c r="H163" s="196">
        <v>130.96799999999999</v>
      </c>
      <c r="I163" s="197"/>
      <c r="J163" s="13"/>
      <c r="K163" s="13"/>
      <c r="L163" s="192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4" t="s">
        <v>173</v>
      </c>
      <c r="AU163" s="194" t="s">
        <v>131</v>
      </c>
      <c r="AV163" s="13" t="s">
        <v>131</v>
      </c>
      <c r="AW163" s="13" t="s">
        <v>31</v>
      </c>
      <c r="AX163" s="13" t="s">
        <v>82</v>
      </c>
      <c r="AY163" s="194" t="s">
        <v>123</v>
      </c>
    </row>
    <row r="164" s="2" customFormat="1" ht="37.8" customHeight="1">
      <c r="A164" s="38"/>
      <c r="B164" s="172"/>
      <c r="C164" s="173" t="s">
        <v>214</v>
      </c>
      <c r="D164" s="173" t="s">
        <v>126</v>
      </c>
      <c r="E164" s="174" t="s">
        <v>191</v>
      </c>
      <c r="F164" s="175" t="s">
        <v>192</v>
      </c>
      <c r="G164" s="176" t="s">
        <v>177</v>
      </c>
      <c r="H164" s="177">
        <v>130.96799999999999</v>
      </c>
      <c r="I164" s="178"/>
      <c r="J164" s="179">
        <f>ROUND(I164*H164,2)</f>
        <v>0</v>
      </c>
      <c r="K164" s="180"/>
      <c r="L164" s="39"/>
      <c r="M164" s="181" t="s">
        <v>1</v>
      </c>
      <c r="N164" s="182" t="s">
        <v>40</v>
      </c>
      <c r="O164" s="77"/>
      <c r="P164" s="183">
        <f>O164*H164</f>
        <v>0</v>
      </c>
      <c r="Q164" s="183">
        <v>0</v>
      </c>
      <c r="R164" s="183">
        <f>Q164*H164</f>
        <v>0</v>
      </c>
      <c r="S164" s="183">
        <v>0</v>
      </c>
      <c r="T164" s="18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5" t="s">
        <v>122</v>
      </c>
      <c r="AT164" s="185" t="s">
        <v>126</v>
      </c>
      <c r="AU164" s="185" t="s">
        <v>131</v>
      </c>
      <c r="AY164" s="19" t="s">
        <v>123</v>
      </c>
      <c r="BE164" s="186">
        <f>IF(N164="základná",J164,0)</f>
        <v>0</v>
      </c>
      <c r="BF164" s="186">
        <f>IF(N164="znížená",J164,0)</f>
        <v>0</v>
      </c>
      <c r="BG164" s="186">
        <f>IF(N164="zákl. prenesená",J164,0)</f>
        <v>0</v>
      </c>
      <c r="BH164" s="186">
        <f>IF(N164="zníž. prenesená",J164,0)</f>
        <v>0</v>
      </c>
      <c r="BI164" s="186">
        <f>IF(N164="nulová",J164,0)</f>
        <v>0</v>
      </c>
      <c r="BJ164" s="19" t="s">
        <v>131</v>
      </c>
      <c r="BK164" s="186">
        <f>ROUND(I164*H164,2)</f>
        <v>0</v>
      </c>
      <c r="BL164" s="19" t="s">
        <v>122</v>
      </c>
      <c r="BM164" s="185" t="s">
        <v>393</v>
      </c>
    </row>
    <row r="165" s="2" customFormat="1" ht="14.4" customHeight="1">
      <c r="A165" s="38"/>
      <c r="B165" s="172"/>
      <c r="C165" s="173" t="s">
        <v>218</v>
      </c>
      <c r="D165" s="173" t="s">
        <v>126</v>
      </c>
      <c r="E165" s="174" t="s">
        <v>195</v>
      </c>
      <c r="F165" s="175" t="s">
        <v>196</v>
      </c>
      <c r="G165" s="176" t="s">
        <v>177</v>
      </c>
      <c r="H165" s="177">
        <v>130.96799999999999</v>
      </c>
      <c r="I165" s="178"/>
      <c r="J165" s="179">
        <f>ROUND(I165*H165,2)</f>
        <v>0</v>
      </c>
      <c r="K165" s="180"/>
      <c r="L165" s="39"/>
      <c r="M165" s="181" t="s">
        <v>1</v>
      </c>
      <c r="N165" s="182" t="s">
        <v>40</v>
      </c>
      <c r="O165" s="77"/>
      <c r="P165" s="183">
        <f>O165*H165</f>
        <v>0</v>
      </c>
      <c r="Q165" s="183">
        <v>0</v>
      </c>
      <c r="R165" s="183">
        <f>Q165*H165</f>
        <v>0</v>
      </c>
      <c r="S165" s="183">
        <v>0</v>
      </c>
      <c r="T165" s="18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85" t="s">
        <v>122</v>
      </c>
      <c r="AT165" s="185" t="s">
        <v>126</v>
      </c>
      <c r="AU165" s="185" t="s">
        <v>131</v>
      </c>
      <c r="AY165" s="19" t="s">
        <v>123</v>
      </c>
      <c r="BE165" s="186">
        <f>IF(N165="základná",J165,0)</f>
        <v>0</v>
      </c>
      <c r="BF165" s="186">
        <f>IF(N165="znížená",J165,0)</f>
        <v>0</v>
      </c>
      <c r="BG165" s="186">
        <f>IF(N165="zákl. prenesená",J165,0)</f>
        <v>0</v>
      </c>
      <c r="BH165" s="186">
        <f>IF(N165="zníž. prenesená",J165,0)</f>
        <v>0</v>
      </c>
      <c r="BI165" s="186">
        <f>IF(N165="nulová",J165,0)</f>
        <v>0</v>
      </c>
      <c r="BJ165" s="19" t="s">
        <v>131</v>
      </c>
      <c r="BK165" s="186">
        <f>ROUND(I165*H165,2)</f>
        <v>0</v>
      </c>
      <c r="BL165" s="19" t="s">
        <v>122</v>
      </c>
      <c r="BM165" s="185" t="s">
        <v>394</v>
      </c>
    </row>
    <row r="166" s="2" customFormat="1" ht="24.15" customHeight="1">
      <c r="A166" s="38"/>
      <c r="B166" s="172"/>
      <c r="C166" s="173" t="s">
        <v>222</v>
      </c>
      <c r="D166" s="173" t="s">
        <v>126</v>
      </c>
      <c r="E166" s="174" t="s">
        <v>199</v>
      </c>
      <c r="F166" s="175" t="s">
        <v>200</v>
      </c>
      <c r="G166" s="176" t="s">
        <v>201</v>
      </c>
      <c r="H166" s="177">
        <v>235.74199999999999</v>
      </c>
      <c r="I166" s="178"/>
      <c r="J166" s="179">
        <f>ROUND(I166*H166,2)</f>
        <v>0</v>
      </c>
      <c r="K166" s="180"/>
      <c r="L166" s="39"/>
      <c r="M166" s="181" t="s">
        <v>1</v>
      </c>
      <c r="N166" s="182" t="s">
        <v>40</v>
      </c>
      <c r="O166" s="77"/>
      <c r="P166" s="183">
        <f>O166*H166</f>
        <v>0</v>
      </c>
      <c r="Q166" s="183">
        <v>0</v>
      </c>
      <c r="R166" s="183">
        <f>Q166*H166</f>
        <v>0</v>
      </c>
      <c r="S166" s="183">
        <v>0</v>
      </c>
      <c r="T166" s="18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85" t="s">
        <v>122</v>
      </c>
      <c r="AT166" s="185" t="s">
        <v>126</v>
      </c>
      <c r="AU166" s="185" t="s">
        <v>131</v>
      </c>
      <c r="AY166" s="19" t="s">
        <v>123</v>
      </c>
      <c r="BE166" s="186">
        <f>IF(N166="základná",J166,0)</f>
        <v>0</v>
      </c>
      <c r="BF166" s="186">
        <f>IF(N166="znížená",J166,0)</f>
        <v>0</v>
      </c>
      <c r="BG166" s="186">
        <f>IF(N166="zákl. prenesená",J166,0)</f>
        <v>0</v>
      </c>
      <c r="BH166" s="186">
        <f>IF(N166="zníž. prenesená",J166,0)</f>
        <v>0</v>
      </c>
      <c r="BI166" s="186">
        <f>IF(N166="nulová",J166,0)</f>
        <v>0</v>
      </c>
      <c r="BJ166" s="19" t="s">
        <v>131</v>
      </c>
      <c r="BK166" s="186">
        <f>ROUND(I166*H166,2)</f>
        <v>0</v>
      </c>
      <c r="BL166" s="19" t="s">
        <v>122</v>
      </c>
      <c r="BM166" s="185" t="s">
        <v>395</v>
      </c>
    </row>
    <row r="167" s="13" customFormat="1">
      <c r="A167" s="13"/>
      <c r="B167" s="192"/>
      <c r="C167" s="13"/>
      <c r="D167" s="193" t="s">
        <v>173</v>
      </c>
      <c r="E167" s="13"/>
      <c r="F167" s="195" t="s">
        <v>396</v>
      </c>
      <c r="G167" s="13"/>
      <c r="H167" s="196">
        <v>235.74199999999999</v>
      </c>
      <c r="I167" s="197"/>
      <c r="J167" s="13"/>
      <c r="K167" s="13"/>
      <c r="L167" s="192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4" t="s">
        <v>173</v>
      </c>
      <c r="AU167" s="194" t="s">
        <v>131</v>
      </c>
      <c r="AV167" s="13" t="s">
        <v>131</v>
      </c>
      <c r="AW167" s="13" t="s">
        <v>3</v>
      </c>
      <c r="AX167" s="13" t="s">
        <v>82</v>
      </c>
      <c r="AY167" s="194" t="s">
        <v>123</v>
      </c>
    </row>
    <row r="168" s="2" customFormat="1" ht="24.15" customHeight="1">
      <c r="A168" s="38"/>
      <c r="B168" s="172"/>
      <c r="C168" s="173" t="s">
        <v>228</v>
      </c>
      <c r="D168" s="173" t="s">
        <v>126</v>
      </c>
      <c r="E168" s="174" t="s">
        <v>207</v>
      </c>
      <c r="F168" s="175" t="s">
        <v>208</v>
      </c>
      <c r="G168" s="176" t="s">
        <v>177</v>
      </c>
      <c r="H168" s="177">
        <v>140.65000000000001</v>
      </c>
      <c r="I168" s="178"/>
      <c r="J168" s="179">
        <f>ROUND(I168*H168,2)</f>
        <v>0</v>
      </c>
      <c r="K168" s="180"/>
      <c r="L168" s="39"/>
      <c r="M168" s="181" t="s">
        <v>1</v>
      </c>
      <c r="N168" s="182" t="s">
        <v>40</v>
      </c>
      <c r="O168" s="77"/>
      <c r="P168" s="183">
        <f>O168*H168</f>
        <v>0</v>
      </c>
      <c r="Q168" s="183">
        <v>0</v>
      </c>
      <c r="R168" s="183">
        <f>Q168*H168</f>
        <v>0</v>
      </c>
      <c r="S168" s="183">
        <v>0</v>
      </c>
      <c r="T168" s="18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85" t="s">
        <v>122</v>
      </c>
      <c r="AT168" s="185" t="s">
        <v>126</v>
      </c>
      <c r="AU168" s="185" t="s">
        <v>131</v>
      </c>
      <c r="AY168" s="19" t="s">
        <v>123</v>
      </c>
      <c r="BE168" s="186">
        <f>IF(N168="základná",J168,0)</f>
        <v>0</v>
      </c>
      <c r="BF168" s="186">
        <f>IF(N168="znížená",J168,0)</f>
        <v>0</v>
      </c>
      <c r="BG168" s="186">
        <f>IF(N168="zákl. prenesená",J168,0)</f>
        <v>0</v>
      </c>
      <c r="BH168" s="186">
        <f>IF(N168="zníž. prenesená",J168,0)</f>
        <v>0</v>
      </c>
      <c r="BI168" s="186">
        <f>IF(N168="nulová",J168,0)</f>
        <v>0</v>
      </c>
      <c r="BJ168" s="19" t="s">
        <v>131</v>
      </c>
      <c r="BK168" s="186">
        <f>ROUND(I168*H168,2)</f>
        <v>0</v>
      </c>
      <c r="BL168" s="19" t="s">
        <v>122</v>
      </c>
      <c r="BM168" s="185" t="s">
        <v>397</v>
      </c>
    </row>
    <row r="169" s="14" customFormat="1">
      <c r="A169" s="14"/>
      <c r="B169" s="201"/>
      <c r="C169" s="14"/>
      <c r="D169" s="193" t="s">
        <v>173</v>
      </c>
      <c r="E169" s="202" t="s">
        <v>1</v>
      </c>
      <c r="F169" s="203" t="s">
        <v>398</v>
      </c>
      <c r="G169" s="14"/>
      <c r="H169" s="202" t="s">
        <v>1</v>
      </c>
      <c r="I169" s="204"/>
      <c r="J169" s="14"/>
      <c r="K169" s="14"/>
      <c r="L169" s="201"/>
      <c r="M169" s="205"/>
      <c r="N169" s="206"/>
      <c r="O169" s="206"/>
      <c r="P169" s="206"/>
      <c r="Q169" s="206"/>
      <c r="R169" s="206"/>
      <c r="S169" s="206"/>
      <c r="T169" s="20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2" t="s">
        <v>173</v>
      </c>
      <c r="AU169" s="202" t="s">
        <v>131</v>
      </c>
      <c r="AV169" s="14" t="s">
        <v>82</v>
      </c>
      <c r="AW169" s="14" t="s">
        <v>31</v>
      </c>
      <c r="AX169" s="14" t="s">
        <v>74</v>
      </c>
      <c r="AY169" s="202" t="s">
        <v>123</v>
      </c>
    </row>
    <row r="170" s="13" customFormat="1">
      <c r="A170" s="13"/>
      <c r="B170" s="192"/>
      <c r="C170" s="13"/>
      <c r="D170" s="193" t="s">
        <v>173</v>
      </c>
      <c r="E170" s="194" t="s">
        <v>1</v>
      </c>
      <c r="F170" s="195" t="s">
        <v>399</v>
      </c>
      <c r="G170" s="13"/>
      <c r="H170" s="196">
        <v>140.65000000000001</v>
      </c>
      <c r="I170" s="197"/>
      <c r="J170" s="13"/>
      <c r="K170" s="13"/>
      <c r="L170" s="192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4" t="s">
        <v>173</v>
      </c>
      <c r="AU170" s="194" t="s">
        <v>131</v>
      </c>
      <c r="AV170" s="13" t="s">
        <v>131</v>
      </c>
      <c r="AW170" s="13" t="s">
        <v>31</v>
      </c>
      <c r="AX170" s="13" t="s">
        <v>82</v>
      </c>
      <c r="AY170" s="194" t="s">
        <v>123</v>
      </c>
    </row>
    <row r="171" s="2" customFormat="1" ht="37.8" customHeight="1">
      <c r="A171" s="38"/>
      <c r="B171" s="172"/>
      <c r="C171" s="173" t="s">
        <v>232</v>
      </c>
      <c r="D171" s="173" t="s">
        <v>126</v>
      </c>
      <c r="E171" s="174" t="s">
        <v>215</v>
      </c>
      <c r="F171" s="175" t="s">
        <v>216</v>
      </c>
      <c r="G171" s="176" t="s">
        <v>177</v>
      </c>
      <c r="H171" s="177">
        <v>140.65000000000001</v>
      </c>
      <c r="I171" s="178"/>
      <c r="J171" s="179">
        <f>ROUND(I171*H171,2)</f>
        <v>0</v>
      </c>
      <c r="K171" s="180"/>
      <c r="L171" s="39"/>
      <c r="M171" s="181" t="s">
        <v>1</v>
      </c>
      <c r="N171" s="182" t="s">
        <v>40</v>
      </c>
      <c r="O171" s="77"/>
      <c r="P171" s="183">
        <f>O171*H171</f>
        <v>0</v>
      </c>
      <c r="Q171" s="183">
        <v>0</v>
      </c>
      <c r="R171" s="183">
        <f>Q171*H171</f>
        <v>0</v>
      </c>
      <c r="S171" s="183">
        <v>0</v>
      </c>
      <c r="T171" s="18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85" t="s">
        <v>122</v>
      </c>
      <c r="AT171" s="185" t="s">
        <v>126</v>
      </c>
      <c r="AU171" s="185" t="s">
        <v>131</v>
      </c>
      <c r="AY171" s="19" t="s">
        <v>123</v>
      </c>
      <c r="BE171" s="186">
        <f>IF(N171="základná",J171,0)</f>
        <v>0</v>
      </c>
      <c r="BF171" s="186">
        <f>IF(N171="znížená",J171,0)</f>
        <v>0</v>
      </c>
      <c r="BG171" s="186">
        <f>IF(N171="zákl. prenesená",J171,0)</f>
        <v>0</v>
      </c>
      <c r="BH171" s="186">
        <f>IF(N171="zníž. prenesená",J171,0)</f>
        <v>0</v>
      </c>
      <c r="BI171" s="186">
        <f>IF(N171="nulová",J171,0)</f>
        <v>0</v>
      </c>
      <c r="BJ171" s="19" t="s">
        <v>131</v>
      </c>
      <c r="BK171" s="186">
        <f>ROUND(I171*H171,2)</f>
        <v>0</v>
      </c>
      <c r="BL171" s="19" t="s">
        <v>122</v>
      </c>
      <c r="BM171" s="185" t="s">
        <v>400</v>
      </c>
    </row>
    <row r="172" s="14" customFormat="1">
      <c r="A172" s="14"/>
      <c r="B172" s="201"/>
      <c r="C172" s="14"/>
      <c r="D172" s="193" t="s">
        <v>173</v>
      </c>
      <c r="E172" s="202" t="s">
        <v>1</v>
      </c>
      <c r="F172" s="203" t="s">
        <v>398</v>
      </c>
      <c r="G172" s="14"/>
      <c r="H172" s="202" t="s">
        <v>1</v>
      </c>
      <c r="I172" s="204"/>
      <c r="J172" s="14"/>
      <c r="K172" s="14"/>
      <c r="L172" s="201"/>
      <c r="M172" s="205"/>
      <c r="N172" s="206"/>
      <c r="O172" s="206"/>
      <c r="P172" s="206"/>
      <c r="Q172" s="206"/>
      <c r="R172" s="206"/>
      <c r="S172" s="206"/>
      <c r="T172" s="207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02" t="s">
        <v>173</v>
      </c>
      <c r="AU172" s="202" t="s">
        <v>131</v>
      </c>
      <c r="AV172" s="14" t="s">
        <v>82</v>
      </c>
      <c r="AW172" s="14" t="s">
        <v>31</v>
      </c>
      <c r="AX172" s="14" t="s">
        <v>74</v>
      </c>
      <c r="AY172" s="202" t="s">
        <v>123</v>
      </c>
    </row>
    <row r="173" s="13" customFormat="1">
      <c r="A173" s="13"/>
      <c r="B173" s="192"/>
      <c r="C173" s="13"/>
      <c r="D173" s="193" t="s">
        <v>173</v>
      </c>
      <c r="E173" s="194" t="s">
        <v>1</v>
      </c>
      <c r="F173" s="195" t="s">
        <v>399</v>
      </c>
      <c r="G173" s="13"/>
      <c r="H173" s="196">
        <v>140.65000000000001</v>
      </c>
      <c r="I173" s="197"/>
      <c r="J173" s="13"/>
      <c r="K173" s="13"/>
      <c r="L173" s="192"/>
      <c r="M173" s="198"/>
      <c r="N173" s="199"/>
      <c r="O173" s="199"/>
      <c r="P173" s="199"/>
      <c r="Q173" s="199"/>
      <c r="R173" s="199"/>
      <c r="S173" s="199"/>
      <c r="T173" s="20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4" t="s">
        <v>173</v>
      </c>
      <c r="AU173" s="194" t="s">
        <v>131</v>
      </c>
      <c r="AV173" s="13" t="s">
        <v>131</v>
      </c>
      <c r="AW173" s="13" t="s">
        <v>31</v>
      </c>
      <c r="AX173" s="13" t="s">
        <v>82</v>
      </c>
      <c r="AY173" s="194" t="s">
        <v>123</v>
      </c>
    </row>
    <row r="174" s="2" customFormat="1" ht="24.15" customHeight="1">
      <c r="A174" s="38"/>
      <c r="B174" s="172"/>
      <c r="C174" s="173" t="s">
        <v>237</v>
      </c>
      <c r="D174" s="173" t="s">
        <v>126</v>
      </c>
      <c r="E174" s="174" t="s">
        <v>401</v>
      </c>
      <c r="F174" s="175" t="s">
        <v>402</v>
      </c>
      <c r="G174" s="176" t="s">
        <v>177</v>
      </c>
      <c r="H174" s="177">
        <v>140.65000000000001</v>
      </c>
      <c r="I174" s="178"/>
      <c r="J174" s="179">
        <f>ROUND(I174*H174,2)</f>
        <v>0</v>
      </c>
      <c r="K174" s="180"/>
      <c r="L174" s="39"/>
      <c r="M174" s="181" t="s">
        <v>1</v>
      </c>
      <c r="N174" s="182" t="s">
        <v>40</v>
      </c>
      <c r="O174" s="77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85" t="s">
        <v>122</v>
      </c>
      <c r="AT174" s="185" t="s">
        <v>126</v>
      </c>
      <c r="AU174" s="185" t="s">
        <v>131</v>
      </c>
      <c r="AY174" s="19" t="s">
        <v>123</v>
      </c>
      <c r="BE174" s="186">
        <f>IF(N174="základná",J174,0)</f>
        <v>0</v>
      </c>
      <c r="BF174" s="186">
        <f>IF(N174="znížená",J174,0)</f>
        <v>0</v>
      </c>
      <c r="BG174" s="186">
        <f>IF(N174="zákl. prenesená",J174,0)</f>
        <v>0</v>
      </c>
      <c r="BH174" s="186">
        <f>IF(N174="zníž. prenesená",J174,0)</f>
        <v>0</v>
      </c>
      <c r="BI174" s="186">
        <f>IF(N174="nulová",J174,0)</f>
        <v>0</v>
      </c>
      <c r="BJ174" s="19" t="s">
        <v>131</v>
      </c>
      <c r="BK174" s="186">
        <f>ROUND(I174*H174,2)</f>
        <v>0</v>
      </c>
      <c r="BL174" s="19" t="s">
        <v>122</v>
      </c>
      <c r="BM174" s="185" t="s">
        <v>403</v>
      </c>
    </row>
    <row r="175" s="2" customFormat="1" ht="24.15" customHeight="1">
      <c r="A175" s="38"/>
      <c r="B175" s="172"/>
      <c r="C175" s="173" t="s">
        <v>241</v>
      </c>
      <c r="D175" s="173" t="s">
        <v>126</v>
      </c>
      <c r="E175" s="174" t="s">
        <v>404</v>
      </c>
      <c r="F175" s="175" t="s">
        <v>405</v>
      </c>
      <c r="G175" s="176" t="s">
        <v>177</v>
      </c>
      <c r="H175" s="177">
        <v>6.468</v>
      </c>
      <c r="I175" s="178"/>
      <c r="J175" s="179">
        <f>ROUND(I175*H175,2)</f>
        <v>0</v>
      </c>
      <c r="K175" s="180"/>
      <c r="L175" s="39"/>
      <c r="M175" s="181" t="s">
        <v>1</v>
      </c>
      <c r="N175" s="182" t="s">
        <v>40</v>
      </c>
      <c r="O175" s="77"/>
      <c r="P175" s="183">
        <f>O175*H175</f>
        <v>0</v>
      </c>
      <c r="Q175" s="183">
        <v>2.3002799999999999</v>
      </c>
      <c r="R175" s="183">
        <f>Q175*H175</f>
        <v>14.878211039999998</v>
      </c>
      <c r="S175" s="183">
        <v>0</v>
      </c>
      <c r="T175" s="18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85" t="s">
        <v>122</v>
      </c>
      <c r="AT175" s="185" t="s">
        <v>126</v>
      </c>
      <c r="AU175" s="185" t="s">
        <v>131</v>
      </c>
      <c r="AY175" s="19" t="s">
        <v>123</v>
      </c>
      <c r="BE175" s="186">
        <f>IF(N175="základná",J175,0)</f>
        <v>0</v>
      </c>
      <c r="BF175" s="186">
        <f>IF(N175="znížená",J175,0)</f>
        <v>0</v>
      </c>
      <c r="BG175" s="186">
        <f>IF(N175="zákl. prenesená",J175,0)</f>
        <v>0</v>
      </c>
      <c r="BH175" s="186">
        <f>IF(N175="zníž. prenesená",J175,0)</f>
        <v>0</v>
      </c>
      <c r="BI175" s="186">
        <f>IF(N175="nulová",J175,0)</f>
        <v>0</v>
      </c>
      <c r="BJ175" s="19" t="s">
        <v>131</v>
      </c>
      <c r="BK175" s="186">
        <f>ROUND(I175*H175,2)</f>
        <v>0</v>
      </c>
      <c r="BL175" s="19" t="s">
        <v>122</v>
      </c>
      <c r="BM175" s="185" t="s">
        <v>406</v>
      </c>
    </row>
    <row r="176" s="13" customFormat="1">
      <c r="A176" s="13"/>
      <c r="B176" s="192"/>
      <c r="C176" s="13"/>
      <c r="D176" s="193" t="s">
        <v>173</v>
      </c>
      <c r="E176" s="194" t="s">
        <v>1</v>
      </c>
      <c r="F176" s="195" t="s">
        <v>407</v>
      </c>
      <c r="G176" s="13"/>
      <c r="H176" s="196">
        <v>6.468</v>
      </c>
      <c r="I176" s="197"/>
      <c r="J176" s="13"/>
      <c r="K176" s="13"/>
      <c r="L176" s="192"/>
      <c r="M176" s="198"/>
      <c r="N176" s="199"/>
      <c r="O176" s="199"/>
      <c r="P176" s="199"/>
      <c r="Q176" s="199"/>
      <c r="R176" s="199"/>
      <c r="S176" s="199"/>
      <c r="T176" s="20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4" t="s">
        <v>173</v>
      </c>
      <c r="AU176" s="194" t="s">
        <v>131</v>
      </c>
      <c r="AV176" s="13" t="s">
        <v>131</v>
      </c>
      <c r="AW176" s="13" t="s">
        <v>31</v>
      </c>
      <c r="AX176" s="13" t="s">
        <v>82</v>
      </c>
      <c r="AY176" s="194" t="s">
        <v>123</v>
      </c>
    </row>
    <row r="177" s="2" customFormat="1" ht="24.15" customHeight="1">
      <c r="A177" s="38"/>
      <c r="B177" s="172"/>
      <c r="C177" s="173" t="s">
        <v>245</v>
      </c>
      <c r="D177" s="173" t="s">
        <v>126</v>
      </c>
      <c r="E177" s="174" t="s">
        <v>408</v>
      </c>
      <c r="F177" s="175" t="s">
        <v>409</v>
      </c>
      <c r="G177" s="176" t="s">
        <v>171</v>
      </c>
      <c r="H177" s="177">
        <v>21.559999999999999</v>
      </c>
      <c r="I177" s="178"/>
      <c r="J177" s="179">
        <f>ROUND(I177*H177,2)</f>
        <v>0</v>
      </c>
      <c r="K177" s="180"/>
      <c r="L177" s="39"/>
      <c r="M177" s="181" t="s">
        <v>1</v>
      </c>
      <c r="N177" s="182" t="s">
        <v>40</v>
      </c>
      <c r="O177" s="77"/>
      <c r="P177" s="183">
        <f>O177*H177</f>
        <v>0</v>
      </c>
      <c r="Q177" s="183">
        <v>0.0068100000000000001</v>
      </c>
      <c r="R177" s="183">
        <f>Q177*H177</f>
        <v>0.1468236</v>
      </c>
      <c r="S177" s="183">
        <v>0</v>
      </c>
      <c r="T177" s="18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5" t="s">
        <v>122</v>
      </c>
      <c r="AT177" s="185" t="s">
        <v>126</v>
      </c>
      <c r="AU177" s="185" t="s">
        <v>131</v>
      </c>
      <c r="AY177" s="19" t="s">
        <v>123</v>
      </c>
      <c r="BE177" s="186">
        <f>IF(N177="základná",J177,0)</f>
        <v>0</v>
      </c>
      <c r="BF177" s="186">
        <f>IF(N177="znížená",J177,0)</f>
        <v>0</v>
      </c>
      <c r="BG177" s="186">
        <f>IF(N177="zákl. prenesená",J177,0)</f>
        <v>0</v>
      </c>
      <c r="BH177" s="186">
        <f>IF(N177="zníž. prenesená",J177,0)</f>
        <v>0</v>
      </c>
      <c r="BI177" s="186">
        <f>IF(N177="nulová",J177,0)</f>
        <v>0</v>
      </c>
      <c r="BJ177" s="19" t="s">
        <v>131</v>
      </c>
      <c r="BK177" s="186">
        <f>ROUND(I177*H177,2)</f>
        <v>0</v>
      </c>
      <c r="BL177" s="19" t="s">
        <v>122</v>
      </c>
      <c r="BM177" s="185" t="s">
        <v>410</v>
      </c>
    </row>
    <row r="178" s="13" customFormat="1">
      <c r="A178" s="13"/>
      <c r="B178" s="192"/>
      <c r="C178" s="13"/>
      <c r="D178" s="193" t="s">
        <v>173</v>
      </c>
      <c r="E178" s="194" t="s">
        <v>1</v>
      </c>
      <c r="F178" s="195" t="s">
        <v>411</v>
      </c>
      <c r="G178" s="13"/>
      <c r="H178" s="196">
        <v>21.559999999999999</v>
      </c>
      <c r="I178" s="197"/>
      <c r="J178" s="13"/>
      <c r="K178" s="13"/>
      <c r="L178" s="192"/>
      <c r="M178" s="198"/>
      <c r="N178" s="199"/>
      <c r="O178" s="199"/>
      <c r="P178" s="199"/>
      <c r="Q178" s="199"/>
      <c r="R178" s="199"/>
      <c r="S178" s="199"/>
      <c r="T178" s="20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4" t="s">
        <v>173</v>
      </c>
      <c r="AU178" s="194" t="s">
        <v>131</v>
      </c>
      <c r="AV178" s="13" t="s">
        <v>131</v>
      </c>
      <c r="AW178" s="13" t="s">
        <v>31</v>
      </c>
      <c r="AX178" s="13" t="s">
        <v>82</v>
      </c>
      <c r="AY178" s="194" t="s">
        <v>123</v>
      </c>
    </row>
    <row r="179" s="2" customFormat="1" ht="24.15" customHeight="1">
      <c r="A179" s="38"/>
      <c r="B179" s="172"/>
      <c r="C179" s="173" t="s">
        <v>253</v>
      </c>
      <c r="D179" s="173" t="s">
        <v>126</v>
      </c>
      <c r="E179" s="174" t="s">
        <v>412</v>
      </c>
      <c r="F179" s="175" t="s">
        <v>413</v>
      </c>
      <c r="G179" s="176" t="s">
        <v>171</v>
      </c>
      <c r="H179" s="177">
        <v>21.559999999999999</v>
      </c>
      <c r="I179" s="178"/>
      <c r="J179" s="179">
        <f>ROUND(I179*H179,2)</f>
        <v>0</v>
      </c>
      <c r="K179" s="180"/>
      <c r="L179" s="39"/>
      <c r="M179" s="181" t="s">
        <v>1</v>
      </c>
      <c r="N179" s="182" t="s">
        <v>40</v>
      </c>
      <c r="O179" s="77"/>
      <c r="P179" s="183">
        <f>O179*H179</f>
        <v>0</v>
      </c>
      <c r="Q179" s="183">
        <v>0</v>
      </c>
      <c r="R179" s="183">
        <f>Q179*H179</f>
        <v>0</v>
      </c>
      <c r="S179" s="183">
        <v>0</v>
      </c>
      <c r="T179" s="18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85" t="s">
        <v>122</v>
      </c>
      <c r="AT179" s="185" t="s">
        <v>126</v>
      </c>
      <c r="AU179" s="185" t="s">
        <v>131</v>
      </c>
      <c r="AY179" s="19" t="s">
        <v>123</v>
      </c>
      <c r="BE179" s="186">
        <f>IF(N179="základná",J179,0)</f>
        <v>0</v>
      </c>
      <c r="BF179" s="186">
        <f>IF(N179="znížená",J179,0)</f>
        <v>0</v>
      </c>
      <c r="BG179" s="186">
        <f>IF(N179="zákl. prenesená",J179,0)</f>
        <v>0</v>
      </c>
      <c r="BH179" s="186">
        <f>IF(N179="zníž. prenesená",J179,0)</f>
        <v>0</v>
      </c>
      <c r="BI179" s="186">
        <f>IF(N179="nulová",J179,0)</f>
        <v>0</v>
      </c>
      <c r="BJ179" s="19" t="s">
        <v>131</v>
      </c>
      <c r="BK179" s="186">
        <f>ROUND(I179*H179,2)</f>
        <v>0</v>
      </c>
      <c r="BL179" s="19" t="s">
        <v>122</v>
      </c>
      <c r="BM179" s="185" t="s">
        <v>414</v>
      </c>
    </row>
    <row r="180" s="2" customFormat="1" ht="24.15" customHeight="1">
      <c r="A180" s="38"/>
      <c r="B180" s="172"/>
      <c r="C180" s="173" t="s">
        <v>259</v>
      </c>
      <c r="D180" s="173" t="s">
        <v>126</v>
      </c>
      <c r="E180" s="174" t="s">
        <v>415</v>
      </c>
      <c r="F180" s="175" t="s">
        <v>416</v>
      </c>
      <c r="G180" s="176" t="s">
        <v>309</v>
      </c>
      <c r="H180" s="177">
        <v>15.4</v>
      </c>
      <c r="I180" s="178"/>
      <c r="J180" s="179">
        <f>ROUND(I180*H180,2)</f>
        <v>0</v>
      </c>
      <c r="K180" s="180"/>
      <c r="L180" s="39"/>
      <c r="M180" s="181" t="s">
        <v>1</v>
      </c>
      <c r="N180" s="182" t="s">
        <v>40</v>
      </c>
      <c r="O180" s="77"/>
      <c r="P180" s="183">
        <f>O180*H180</f>
        <v>0</v>
      </c>
      <c r="Q180" s="183">
        <v>0.00098999999999999999</v>
      </c>
      <c r="R180" s="183">
        <f>Q180*H180</f>
        <v>0.015246000000000001</v>
      </c>
      <c r="S180" s="183">
        <v>0</v>
      </c>
      <c r="T180" s="18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85" t="s">
        <v>122</v>
      </c>
      <c r="AT180" s="185" t="s">
        <v>126</v>
      </c>
      <c r="AU180" s="185" t="s">
        <v>131</v>
      </c>
      <c r="AY180" s="19" t="s">
        <v>123</v>
      </c>
      <c r="BE180" s="186">
        <f>IF(N180="základná",J180,0)</f>
        <v>0</v>
      </c>
      <c r="BF180" s="186">
        <f>IF(N180="znížená",J180,0)</f>
        <v>0</v>
      </c>
      <c r="BG180" s="186">
        <f>IF(N180="zákl. prenesená",J180,0)</f>
        <v>0</v>
      </c>
      <c r="BH180" s="186">
        <f>IF(N180="zníž. prenesená",J180,0)</f>
        <v>0</v>
      </c>
      <c r="BI180" s="186">
        <f>IF(N180="nulová",J180,0)</f>
        <v>0</v>
      </c>
      <c r="BJ180" s="19" t="s">
        <v>131</v>
      </c>
      <c r="BK180" s="186">
        <f>ROUND(I180*H180,2)</f>
        <v>0</v>
      </c>
      <c r="BL180" s="19" t="s">
        <v>122</v>
      </c>
      <c r="BM180" s="185" t="s">
        <v>417</v>
      </c>
    </row>
    <row r="181" s="13" customFormat="1">
      <c r="A181" s="13"/>
      <c r="B181" s="192"/>
      <c r="C181" s="13"/>
      <c r="D181" s="193" t="s">
        <v>173</v>
      </c>
      <c r="E181" s="194" t="s">
        <v>1</v>
      </c>
      <c r="F181" s="195" t="s">
        <v>418</v>
      </c>
      <c r="G181" s="13"/>
      <c r="H181" s="196">
        <v>15.4</v>
      </c>
      <c r="I181" s="197"/>
      <c r="J181" s="13"/>
      <c r="K181" s="13"/>
      <c r="L181" s="192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4" t="s">
        <v>173</v>
      </c>
      <c r="AU181" s="194" t="s">
        <v>131</v>
      </c>
      <c r="AV181" s="13" t="s">
        <v>131</v>
      </c>
      <c r="AW181" s="13" t="s">
        <v>31</v>
      </c>
      <c r="AX181" s="13" t="s">
        <v>82</v>
      </c>
      <c r="AY181" s="194" t="s">
        <v>123</v>
      </c>
    </row>
    <row r="182" s="2" customFormat="1" ht="14.4" customHeight="1">
      <c r="A182" s="38"/>
      <c r="B182" s="172"/>
      <c r="C182" s="173" t="s">
        <v>7</v>
      </c>
      <c r="D182" s="173" t="s">
        <v>126</v>
      </c>
      <c r="E182" s="174" t="s">
        <v>419</v>
      </c>
      <c r="F182" s="175" t="s">
        <v>420</v>
      </c>
      <c r="G182" s="176" t="s">
        <v>309</v>
      </c>
      <c r="H182" s="177">
        <v>15.4</v>
      </c>
      <c r="I182" s="178"/>
      <c r="J182" s="179">
        <f>ROUND(I182*H182,2)</f>
        <v>0</v>
      </c>
      <c r="K182" s="180"/>
      <c r="L182" s="39"/>
      <c r="M182" s="181" t="s">
        <v>1</v>
      </c>
      <c r="N182" s="182" t="s">
        <v>40</v>
      </c>
      <c r="O182" s="77"/>
      <c r="P182" s="183">
        <f>O182*H182</f>
        <v>0</v>
      </c>
      <c r="Q182" s="183">
        <v>0.00016000000000000001</v>
      </c>
      <c r="R182" s="183">
        <f>Q182*H182</f>
        <v>0.002464</v>
      </c>
      <c r="S182" s="183">
        <v>0</v>
      </c>
      <c r="T182" s="18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85" t="s">
        <v>122</v>
      </c>
      <c r="AT182" s="185" t="s">
        <v>126</v>
      </c>
      <c r="AU182" s="185" t="s">
        <v>131</v>
      </c>
      <c r="AY182" s="19" t="s">
        <v>123</v>
      </c>
      <c r="BE182" s="186">
        <f>IF(N182="základná",J182,0)</f>
        <v>0</v>
      </c>
      <c r="BF182" s="186">
        <f>IF(N182="znížená",J182,0)</f>
        <v>0</v>
      </c>
      <c r="BG182" s="186">
        <f>IF(N182="zákl. prenesená",J182,0)</f>
        <v>0</v>
      </c>
      <c r="BH182" s="186">
        <f>IF(N182="zníž. prenesená",J182,0)</f>
        <v>0</v>
      </c>
      <c r="BI182" s="186">
        <f>IF(N182="nulová",J182,0)</f>
        <v>0</v>
      </c>
      <c r="BJ182" s="19" t="s">
        <v>131</v>
      </c>
      <c r="BK182" s="186">
        <f>ROUND(I182*H182,2)</f>
        <v>0</v>
      </c>
      <c r="BL182" s="19" t="s">
        <v>122</v>
      </c>
      <c r="BM182" s="185" t="s">
        <v>421</v>
      </c>
    </row>
    <row r="183" s="2" customFormat="1" ht="14.4" customHeight="1">
      <c r="A183" s="38"/>
      <c r="B183" s="172"/>
      <c r="C183" s="173" t="s">
        <v>267</v>
      </c>
      <c r="D183" s="173" t="s">
        <v>126</v>
      </c>
      <c r="E183" s="174" t="s">
        <v>422</v>
      </c>
      <c r="F183" s="175" t="s">
        <v>423</v>
      </c>
      <c r="G183" s="176" t="s">
        <v>177</v>
      </c>
      <c r="H183" s="177">
        <v>0.92400000000000004</v>
      </c>
      <c r="I183" s="178"/>
      <c r="J183" s="179">
        <f>ROUND(I183*H183,2)</f>
        <v>0</v>
      </c>
      <c r="K183" s="180"/>
      <c r="L183" s="39"/>
      <c r="M183" s="181" t="s">
        <v>1</v>
      </c>
      <c r="N183" s="182" t="s">
        <v>40</v>
      </c>
      <c r="O183" s="77"/>
      <c r="P183" s="183">
        <f>O183*H183</f>
        <v>0</v>
      </c>
      <c r="Q183" s="183">
        <v>0.92700000000000005</v>
      </c>
      <c r="R183" s="183">
        <f>Q183*H183</f>
        <v>0.85654800000000009</v>
      </c>
      <c r="S183" s="183">
        <v>0</v>
      </c>
      <c r="T183" s="18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85" t="s">
        <v>122</v>
      </c>
      <c r="AT183" s="185" t="s">
        <v>126</v>
      </c>
      <c r="AU183" s="185" t="s">
        <v>131</v>
      </c>
      <c r="AY183" s="19" t="s">
        <v>123</v>
      </c>
      <c r="BE183" s="186">
        <f>IF(N183="základná",J183,0)</f>
        <v>0</v>
      </c>
      <c r="BF183" s="186">
        <f>IF(N183="znížená",J183,0)</f>
        <v>0</v>
      </c>
      <c r="BG183" s="186">
        <f>IF(N183="zákl. prenesená",J183,0)</f>
        <v>0</v>
      </c>
      <c r="BH183" s="186">
        <f>IF(N183="zníž. prenesená",J183,0)</f>
        <v>0</v>
      </c>
      <c r="BI183" s="186">
        <f>IF(N183="nulová",J183,0)</f>
        <v>0</v>
      </c>
      <c r="BJ183" s="19" t="s">
        <v>131</v>
      </c>
      <c r="BK183" s="186">
        <f>ROUND(I183*H183,2)</f>
        <v>0</v>
      </c>
      <c r="BL183" s="19" t="s">
        <v>122</v>
      </c>
      <c r="BM183" s="185" t="s">
        <v>424</v>
      </c>
    </row>
    <row r="184" s="13" customFormat="1">
      <c r="A184" s="13"/>
      <c r="B184" s="192"/>
      <c r="C184" s="13"/>
      <c r="D184" s="193" t="s">
        <v>173</v>
      </c>
      <c r="E184" s="194" t="s">
        <v>1</v>
      </c>
      <c r="F184" s="195" t="s">
        <v>425</v>
      </c>
      <c r="G184" s="13"/>
      <c r="H184" s="196">
        <v>0.92400000000000004</v>
      </c>
      <c r="I184" s="197"/>
      <c r="J184" s="13"/>
      <c r="K184" s="13"/>
      <c r="L184" s="192"/>
      <c r="M184" s="198"/>
      <c r="N184" s="199"/>
      <c r="O184" s="199"/>
      <c r="P184" s="199"/>
      <c r="Q184" s="199"/>
      <c r="R184" s="199"/>
      <c r="S184" s="199"/>
      <c r="T184" s="20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4" t="s">
        <v>173</v>
      </c>
      <c r="AU184" s="194" t="s">
        <v>131</v>
      </c>
      <c r="AV184" s="13" t="s">
        <v>131</v>
      </c>
      <c r="AW184" s="13" t="s">
        <v>31</v>
      </c>
      <c r="AX184" s="13" t="s">
        <v>82</v>
      </c>
      <c r="AY184" s="194" t="s">
        <v>123</v>
      </c>
    </row>
    <row r="185" s="2" customFormat="1" ht="24.15" customHeight="1">
      <c r="A185" s="38"/>
      <c r="B185" s="172"/>
      <c r="C185" s="173" t="s">
        <v>272</v>
      </c>
      <c r="D185" s="173" t="s">
        <v>126</v>
      </c>
      <c r="E185" s="174" t="s">
        <v>426</v>
      </c>
      <c r="F185" s="175" t="s">
        <v>427</v>
      </c>
      <c r="G185" s="176" t="s">
        <v>177</v>
      </c>
      <c r="H185" s="177">
        <v>66.219999999999999</v>
      </c>
      <c r="I185" s="178"/>
      <c r="J185" s="179">
        <f>ROUND(I185*H185,2)</f>
        <v>0</v>
      </c>
      <c r="K185" s="180"/>
      <c r="L185" s="39"/>
      <c r="M185" s="181" t="s">
        <v>1</v>
      </c>
      <c r="N185" s="182" t="s">
        <v>40</v>
      </c>
      <c r="O185" s="77"/>
      <c r="P185" s="183">
        <f>O185*H185</f>
        <v>0</v>
      </c>
      <c r="Q185" s="183">
        <v>2.4500000000000002</v>
      </c>
      <c r="R185" s="183">
        <f>Q185*H185</f>
        <v>162.239</v>
      </c>
      <c r="S185" s="183">
        <v>0</v>
      </c>
      <c r="T185" s="18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85" t="s">
        <v>122</v>
      </c>
      <c r="AT185" s="185" t="s">
        <v>126</v>
      </c>
      <c r="AU185" s="185" t="s">
        <v>131</v>
      </c>
      <c r="AY185" s="19" t="s">
        <v>123</v>
      </c>
      <c r="BE185" s="186">
        <f>IF(N185="základná",J185,0)</f>
        <v>0</v>
      </c>
      <c r="BF185" s="186">
        <f>IF(N185="znížená",J185,0)</f>
        <v>0</v>
      </c>
      <c r="BG185" s="186">
        <f>IF(N185="zákl. prenesená",J185,0)</f>
        <v>0</v>
      </c>
      <c r="BH185" s="186">
        <f>IF(N185="zníž. prenesená",J185,0)</f>
        <v>0</v>
      </c>
      <c r="BI185" s="186">
        <f>IF(N185="nulová",J185,0)</f>
        <v>0</v>
      </c>
      <c r="BJ185" s="19" t="s">
        <v>131</v>
      </c>
      <c r="BK185" s="186">
        <f>ROUND(I185*H185,2)</f>
        <v>0</v>
      </c>
      <c r="BL185" s="19" t="s">
        <v>122</v>
      </c>
      <c r="BM185" s="185" t="s">
        <v>428</v>
      </c>
    </row>
    <row r="186" s="13" customFormat="1">
      <c r="A186" s="13"/>
      <c r="B186" s="192"/>
      <c r="C186" s="13"/>
      <c r="D186" s="193" t="s">
        <v>173</v>
      </c>
      <c r="E186" s="194" t="s">
        <v>1</v>
      </c>
      <c r="F186" s="195" t="s">
        <v>429</v>
      </c>
      <c r="G186" s="13"/>
      <c r="H186" s="196">
        <v>66.219999999999999</v>
      </c>
      <c r="I186" s="197"/>
      <c r="J186" s="13"/>
      <c r="K186" s="13"/>
      <c r="L186" s="192"/>
      <c r="M186" s="198"/>
      <c r="N186" s="199"/>
      <c r="O186" s="199"/>
      <c r="P186" s="199"/>
      <c r="Q186" s="199"/>
      <c r="R186" s="199"/>
      <c r="S186" s="199"/>
      <c r="T186" s="20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4" t="s">
        <v>173</v>
      </c>
      <c r="AU186" s="194" t="s">
        <v>131</v>
      </c>
      <c r="AV186" s="13" t="s">
        <v>131</v>
      </c>
      <c r="AW186" s="13" t="s">
        <v>31</v>
      </c>
      <c r="AX186" s="13" t="s">
        <v>82</v>
      </c>
      <c r="AY186" s="194" t="s">
        <v>123</v>
      </c>
    </row>
    <row r="187" s="2" customFormat="1" ht="14.4" customHeight="1">
      <c r="A187" s="38"/>
      <c r="B187" s="172"/>
      <c r="C187" s="173" t="s">
        <v>277</v>
      </c>
      <c r="D187" s="173" t="s">
        <v>126</v>
      </c>
      <c r="E187" s="174" t="s">
        <v>430</v>
      </c>
      <c r="F187" s="175" t="s">
        <v>431</v>
      </c>
      <c r="G187" s="176" t="s">
        <v>177</v>
      </c>
      <c r="H187" s="177">
        <v>10.164</v>
      </c>
      <c r="I187" s="178"/>
      <c r="J187" s="179">
        <f>ROUND(I187*H187,2)</f>
        <v>0</v>
      </c>
      <c r="K187" s="180"/>
      <c r="L187" s="39"/>
      <c r="M187" s="181" t="s">
        <v>1</v>
      </c>
      <c r="N187" s="182" t="s">
        <v>40</v>
      </c>
      <c r="O187" s="77"/>
      <c r="P187" s="183">
        <f>O187*H187</f>
        <v>0</v>
      </c>
      <c r="Q187" s="183">
        <v>0</v>
      </c>
      <c r="R187" s="183">
        <f>Q187*H187</f>
        <v>0</v>
      </c>
      <c r="S187" s="183">
        <v>0</v>
      </c>
      <c r="T187" s="18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85" t="s">
        <v>122</v>
      </c>
      <c r="AT187" s="185" t="s">
        <v>126</v>
      </c>
      <c r="AU187" s="185" t="s">
        <v>131</v>
      </c>
      <c r="AY187" s="19" t="s">
        <v>123</v>
      </c>
      <c r="BE187" s="186">
        <f>IF(N187="základná",J187,0)</f>
        <v>0</v>
      </c>
      <c r="BF187" s="186">
        <f>IF(N187="znížená",J187,0)</f>
        <v>0</v>
      </c>
      <c r="BG187" s="186">
        <f>IF(N187="zákl. prenesená",J187,0)</f>
        <v>0</v>
      </c>
      <c r="BH187" s="186">
        <f>IF(N187="zníž. prenesená",J187,0)</f>
        <v>0</v>
      </c>
      <c r="BI187" s="186">
        <f>IF(N187="nulová",J187,0)</f>
        <v>0</v>
      </c>
      <c r="BJ187" s="19" t="s">
        <v>131</v>
      </c>
      <c r="BK187" s="186">
        <f>ROUND(I187*H187,2)</f>
        <v>0</v>
      </c>
      <c r="BL187" s="19" t="s">
        <v>122</v>
      </c>
      <c r="BM187" s="185" t="s">
        <v>432</v>
      </c>
    </row>
    <row r="188" s="13" customFormat="1">
      <c r="A188" s="13"/>
      <c r="B188" s="192"/>
      <c r="C188" s="13"/>
      <c r="D188" s="193" t="s">
        <v>173</v>
      </c>
      <c r="E188" s="194" t="s">
        <v>1</v>
      </c>
      <c r="F188" s="195" t="s">
        <v>433</v>
      </c>
      <c r="G188" s="13"/>
      <c r="H188" s="196">
        <v>10.164</v>
      </c>
      <c r="I188" s="197"/>
      <c r="J188" s="13"/>
      <c r="K188" s="13"/>
      <c r="L188" s="192"/>
      <c r="M188" s="198"/>
      <c r="N188" s="199"/>
      <c r="O188" s="199"/>
      <c r="P188" s="199"/>
      <c r="Q188" s="199"/>
      <c r="R188" s="199"/>
      <c r="S188" s="199"/>
      <c r="T188" s="20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4" t="s">
        <v>173</v>
      </c>
      <c r="AU188" s="194" t="s">
        <v>131</v>
      </c>
      <c r="AV188" s="13" t="s">
        <v>131</v>
      </c>
      <c r="AW188" s="13" t="s">
        <v>31</v>
      </c>
      <c r="AX188" s="13" t="s">
        <v>82</v>
      </c>
      <c r="AY188" s="194" t="s">
        <v>123</v>
      </c>
    </row>
    <row r="189" s="2" customFormat="1" ht="14.4" customHeight="1">
      <c r="A189" s="38"/>
      <c r="B189" s="172"/>
      <c r="C189" s="216" t="s">
        <v>283</v>
      </c>
      <c r="D189" s="216" t="s">
        <v>223</v>
      </c>
      <c r="E189" s="217" t="s">
        <v>434</v>
      </c>
      <c r="F189" s="218" t="s">
        <v>435</v>
      </c>
      <c r="G189" s="219" t="s">
        <v>201</v>
      </c>
      <c r="H189" s="220">
        <v>22.808</v>
      </c>
      <c r="I189" s="221"/>
      <c r="J189" s="222">
        <f>ROUND(I189*H189,2)</f>
        <v>0</v>
      </c>
      <c r="K189" s="223"/>
      <c r="L189" s="224"/>
      <c r="M189" s="225" t="s">
        <v>1</v>
      </c>
      <c r="N189" s="226" t="s">
        <v>40</v>
      </c>
      <c r="O189" s="77"/>
      <c r="P189" s="183">
        <f>O189*H189</f>
        <v>0</v>
      </c>
      <c r="Q189" s="183">
        <v>1</v>
      </c>
      <c r="R189" s="183">
        <f>Q189*H189</f>
        <v>22.808</v>
      </c>
      <c r="S189" s="183">
        <v>0</v>
      </c>
      <c r="T189" s="18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5" t="s">
        <v>198</v>
      </c>
      <c r="AT189" s="185" t="s">
        <v>223</v>
      </c>
      <c r="AU189" s="185" t="s">
        <v>131</v>
      </c>
      <c r="AY189" s="19" t="s">
        <v>123</v>
      </c>
      <c r="BE189" s="186">
        <f>IF(N189="základná",J189,0)</f>
        <v>0</v>
      </c>
      <c r="BF189" s="186">
        <f>IF(N189="znížená",J189,0)</f>
        <v>0</v>
      </c>
      <c r="BG189" s="186">
        <f>IF(N189="zákl. prenesená",J189,0)</f>
        <v>0</v>
      </c>
      <c r="BH189" s="186">
        <f>IF(N189="zníž. prenesená",J189,0)</f>
        <v>0</v>
      </c>
      <c r="BI189" s="186">
        <f>IF(N189="nulová",J189,0)</f>
        <v>0</v>
      </c>
      <c r="BJ189" s="19" t="s">
        <v>131</v>
      </c>
      <c r="BK189" s="186">
        <f>ROUND(I189*H189,2)</f>
        <v>0</v>
      </c>
      <c r="BL189" s="19" t="s">
        <v>122</v>
      </c>
      <c r="BM189" s="185" t="s">
        <v>436</v>
      </c>
    </row>
    <row r="190" s="13" customFormat="1">
      <c r="A190" s="13"/>
      <c r="B190" s="192"/>
      <c r="C190" s="13"/>
      <c r="D190" s="193" t="s">
        <v>173</v>
      </c>
      <c r="E190" s="13"/>
      <c r="F190" s="195" t="s">
        <v>437</v>
      </c>
      <c r="G190" s="13"/>
      <c r="H190" s="196">
        <v>22.808</v>
      </c>
      <c r="I190" s="197"/>
      <c r="J190" s="13"/>
      <c r="K190" s="13"/>
      <c r="L190" s="192"/>
      <c r="M190" s="198"/>
      <c r="N190" s="199"/>
      <c r="O190" s="199"/>
      <c r="P190" s="199"/>
      <c r="Q190" s="199"/>
      <c r="R190" s="199"/>
      <c r="S190" s="199"/>
      <c r="T190" s="20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4" t="s">
        <v>173</v>
      </c>
      <c r="AU190" s="194" t="s">
        <v>131</v>
      </c>
      <c r="AV190" s="13" t="s">
        <v>131</v>
      </c>
      <c r="AW190" s="13" t="s">
        <v>3</v>
      </c>
      <c r="AX190" s="13" t="s">
        <v>82</v>
      </c>
      <c r="AY190" s="194" t="s">
        <v>123</v>
      </c>
    </row>
    <row r="191" s="12" customFormat="1" ht="22.8" customHeight="1">
      <c r="A191" s="12"/>
      <c r="B191" s="159"/>
      <c r="C191" s="12"/>
      <c r="D191" s="160" t="s">
        <v>73</v>
      </c>
      <c r="E191" s="170" t="s">
        <v>438</v>
      </c>
      <c r="F191" s="170" t="s">
        <v>439</v>
      </c>
      <c r="G191" s="12"/>
      <c r="H191" s="12"/>
      <c r="I191" s="162"/>
      <c r="J191" s="171">
        <f>BK191</f>
        <v>0</v>
      </c>
      <c r="K191" s="12"/>
      <c r="L191" s="159"/>
      <c r="M191" s="164"/>
      <c r="N191" s="165"/>
      <c r="O191" s="165"/>
      <c r="P191" s="166">
        <f>SUM(P192:P200)</f>
        <v>0</v>
      </c>
      <c r="Q191" s="165"/>
      <c r="R191" s="166">
        <f>SUM(R192:R200)</f>
        <v>300.19652799999989</v>
      </c>
      <c r="S191" s="165"/>
      <c r="T191" s="167">
        <f>SUM(T192:T200)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60" t="s">
        <v>82</v>
      </c>
      <c r="AT191" s="168" t="s">
        <v>73</v>
      </c>
      <c r="AU191" s="168" t="s">
        <v>82</v>
      </c>
      <c r="AY191" s="160" t="s">
        <v>123</v>
      </c>
      <c r="BK191" s="169">
        <f>SUM(BK192:BK200)</f>
        <v>0</v>
      </c>
    </row>
    <row r="192" s="2" customFormat="1" ht="24.15" customHeight="1">
      <c r="A192" s="38"/>
      <c r="B192" s="172"/>
      <c r="C192" s="173" t="s">
        <v>288</v>
      </c>
      <c r="D192" s="173" t="s">
        <v>126</v>
      </c>
      <c r="E192" s="174" t="s">
        <v>440</v>
      </c>
      <c r="F192" s="175" t="s">
        <v>441</v>
      </c>
      <c r="G192" s="176" t="s">
        <v>171</v>
      </c>
      <c r="H192" s="177">
        <v>288</v>
      </c>
      <c r="I192" s="178"/>
      <c r="J192" s="179">
        <f>ROUND(I192*H192,2)</f>
        <v>0</v>
      </c>
      <c r="K192" s="180"/>
      <c r="L192" s="39"/>
      <c r="M192" s="181" t="s">
        <v>1</v>
      </c>
      <c r="N192" s="182" t="s">
        <v>40</v>
      </c>
      <c r="O192" s="77"/>
      <c r="P192" s="183">
        <f>O192*H192</f>
        <v>0</v>
      </c>
      <c r="Q192" s="183">
        <v>0.00014999999999999999</v>
      </c>
      <c r="R192" s="183">
        <f>Q192*H192</f>
        <v>0.043199999999999995</v>
      </c>
      <c r="S192" s="183">
        <v>0</v>
      </c>
      <c r="T192" s="18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85" t="s">
        <v>122</v>
      </c>
      <c r="AT192" s="185" t="s">
        <v>126</v>
      </c>
      <c r="AU192" s="185" t="s">
        <v>131</v>
      </c>
      <c r="AY192" s="19" t="s">
        <v>123</v>
      </c>
      <c r="BE192" s="186">
        <f>IF(N192="základná",J192,0)</f>
        <v>0</v>
      </c>
      <c r="BF192" s="186">
        <f>IF(N192="znížená",J192,0)</f>
        <v>0</v>
      </c>
      <c r="BG192" s="186">
        <f>IF(N192="zákl. prenesená",J192,0)</f>
        <v>0</v>
      </c>
      <c r="BH192" s="186">
        <f>IF(N192="zníž. prenesená",J192,0)</f>
        <v>0</v>
      </c>
      <c r="BI192" s="186">
        <f>IF(N192="nulová",J192,0)</f>
        <v>0</v>
      </c>
      <c r="BJ192" s="19" t="s">
        <v>131</v>
      </c>
      <c r="BK192" s="186">
        <f>ROUND(I192*H192,2)</f>
        <v>0</v>
      </c>
      <c r="BL192" s="19" t="s">
        <v>122</v>
      </c>
      <c r="BM192" s="185" t="s">
        <v>442</v>
      </c>
    </row>
    <row r="193" s="13" customFormat="1">
      <c r="A193" s="13"/>
      <c r="B193" s="192"/>
      <c r="C193" s="13"/>
      <c r="D193" s="193" t="s">
        <v>173</v>
      </c>
      <c r="E193" s="194" t="s">
        <v>1</v>
      </c>
      <c r="F193" s="195" t="s">
        <v>443</v>
      </c>
      <c r="G193" s="13"/>
      <c r="H193" s="196">
        <v>288</v>
      </c>
      <c r="I193" s="197"/>
      <c r="J193" s="13"/>
      <c r="K193" s="13"/>
      <c r="L193" s="192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4" t="s">
        <v>173</v>
      </c>
      <c r="AU193" s="194" t="s">
        <v>131</v>
      </c>
      <c r="AV193" s="13" t="s">
        <v>131</v>
      </c>
      <c r="AW193" s="13" t="s">
        <v>31</v>
      </c>
      <c r="AX193" s="13" t="s">
        <v>82</v>
      </c>
      <c r="AY193" s="194" t="s">
        <v>123</v>
      </c>
    </row>
    <row r="194" s="2" customFormat="1" ht="24.15" customHeight="1">
      <c r="A194" s="38"/>
      <c r="B194" s="172"/>
      <c r="C194" s="173" t="s">
        <v>293</v>
      </c>
      <c r="D194" s="173" t="s">
        <v>126</v>
      </c>
      <c r="E194" s="174" t="s">
        <v>444</v>
      </c>
      <c r="F194" s="175" t="s">
        <v>445</v>
      </c>
      <c r="G194" s="176" t="s">
        <v>171</v>
      </c>
      <c r="H194" s="177">
        <v>288</v>
      </c>
      <c r="I194" s="178"/>
      <c r="J194" s="179">
        <f>ROUND(I194*H194,2)</f>
        <v>0</v>
      </c>
      <c r="K194" s="180"/>
      <c r="L194" s="39"/>
      <c r="M194" s="181" t="s">
        <v>1</v>
      </c>
      <c r="N194" s="182" t="s">
        <v>40</v>
      </c>
      <c r="O194" s="77"/>
      <c r="P194" s="183">
        <f>O194*H194</f>
        <v>0</v>
      </c>
      <c r="Q194" s="183">
        <v>0</v>
      </c>
      <c r="R194" s="183">
        <f>Q194*H194</f>
        <v>0</v>
      </c>
      <c r="S194" s="183">
        <v>0</v>
      </c>
      <c r="T194" s="18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85" t="s">
        <v>122</v>
      </c>
      <c r="AT194" s="185" t="s">
        <v>126</v>
      </c>
      <c r="AU194" s="185" t="s">
        <v>131</v>
      </c>
      <c r="AY194" s="19" t="s">
        <v>123</v>
      </c>
      <c r="BE194" s="186">
        <f>IF(N194="základná",J194,0)</f>
        <v>0</v>
      </c>
      <c r="BF194" s="186">
        <f>IF(N194="znížená",J194,0)</f>
        <v>0</v>
      </c>
      <c r="BG194" s="186">
        <f>IF(N194="zákl. prenesená",J194,0)</f>
        <v>0</v>
      </c>
      <c r="BH194" s="186">
        <f>IF(N194="zníž. prenesená",J194,0)</f>
        <v>0</v>
      </c>
      <c r="BI194" s="186">
        <f>IF(N194="nulová",J194,0)</f>
        <v>0</v>
      </c>
      <c r="BJ194" s="19" t="s">
        <v>131</v>
      </c>
      <c r="BK194" s="186">
        <f>ROUND(I194*H194,2)</f>
        <v>0</v>
      </c>
      <c r="BL194" s="19" t="s">
        <v>122</v>
      </c>
      <c r="BM194" s="185" t="s">
        <v>446</v>
      </c>
    </row>
    <row r="195" s="13" customFormat="1">
      <c r="A195" s="13"/>
      <c r="B195" s="192"/>
      <c r="C195" s="13"/>
      <c r="D195" s="193" t="s">
        <v>173</v>
      </c>
      <c r="E195" s="194" t="s">
        <v>1</v>
      </c>
      <c r="F195" s="195" t="s">
        <v>447</v>
      </c>
      <c r="G195" s="13"/>
      <c r="H195" s="196">
        <v>288</v>
      </c>
      <c r="I195" s="197"/>
      <c r="J195" s="13"/>
      <c r="K195" s="13"/>
      <c r="L195" s="192"/>
      <c r="M195" s="198"/>
      <c r="N195" s="199"/>
      <c r="O195" s="199"/>
      <c r="P195" s="199"/>
      <c r="Q195" s="199"/>
      <c r="R195" s="199"/>
      <c r="S195" s="199"/>
      <c r="T195" s="20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4" t="s">
        <v>173</v>
      </c>
      <c r="AU195" s="194" t="s">
        <v>131</v>
      </c>
      <c r="AV195" s="13" t="s">
        <v>131</v>
      </c>
      <c r="AW195" s="13" t="s">
        <v>31</v>
      </c>
      <c r="AX195" s="13" t="s">
        <v>82</v>
      </c>
      <c r="AY195" s="194" t="s">
        <v>123</v>
      </c>
    </row>
    <row r="196" s="2" customFormat="1" ht="24.15" customHeight="1">
      <c r="A196" s="38"/>
      <c r="B196" s="172"/>
      <c r="C196" s="216" t="s">
        <v>297</v>
      </c>
      <c r="D196" s="216" t="s">
        <v>223</v>
      </c>
      <c r="E196" s="217" t="s">
        <v>448</v>
      </c>
      <c r="F196" s="218" t="s">
        <v>449</v>
      </c>
      <c r="G196" s="219" t="s">
        <v>201</v>
      </c>
      <c r="H196" s="220">
        <v>27.763000000000002</v>
      </c>
      <c r="I196" s="221"/>
      <c r="J196" s="222">
        <f>ROUND(I196*H196,2)</f>
        <v>0</v>
      </c>
      <c r="K196" s="223"/>
      <c r="L196" s="224"/>
      <c r="M196" s="225" t="s">
        <v>1</v>
      </c>
      <c r="N196" s="226" t="s">
        <v>40</v>
      </c>
      <c r="O196" s="77"/>
      <c r="P196" s="183">
        <f>O196*H196</f>
        <v>0</v>
      </c>
      <c r="Q196" s="183">
        <v>1</v>
      </c>
      <c r="R196" s="183">
        <f>Q196*H196</f>
        <v>27.763000000000002</v>
      </c>
      <c r="S196" s="183">
        <v>0</v>
      </c>
      <c r="T196" s="18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85" t="s">
        <v>198</v>
      </c>
      <c r="AT196" s="185" t="s">
        <v>223</v>
      </c>
      <c r="AU196" s="185" t="s">
        <v>131</v>
      </c>
      <c r="AY196" s="19" t="s">
        <v>123</v>
      </c>
      <c r="BE196" s="186">
        <f>IF(N196="základná",J196,0)</f>
        <v>0</v>
      </c>
      <c r="BF196" s="186">
        <f>IF(N196="znížená",J196,0)</f>
        <v>0</v>
      </c>
      <c r="BG196" s="186">
        <f>IF(N196="zákl. prenesená",J196,0)</f>
        <v>0</v>
      </c>
      <c r="BH196" s="186">
        <f>IF(N196="zníž. prenesená",J196,0)</f>
        <v>0</v>
      </c>
      <c r="BI196" s="186">
        <f>IF(N196="nulová",J196,0)</f>
        <v>0</v>
      </c>
      <c r="BJ196" s="19" t="s">
        <v>131</v>
      </c>
      <c r="BK196" s="186">
        <f>ROUND(I196*H196,2)</f>
        <v>0</v>
      </c>
      <c r="BL196" s="19" t="s">
        <v>122</v>
      </c>
      <c r="BM196" s="185" t="s">
        <v>450</v>
      </c>
    </row>
    <row r="197" s="13" customFormat="1">
      <c r="A197" s="13"/>
      <c r="B197" s="192"/>
      <c r="C197" s="13"/>
      <c r="D197" s="193" t="s">
        <v>173</v>
      </c>
      <c r="E197" s="13"/>
      <c r="F197" s="195" t="s">
        <v>451</v>
      </c>
      <c r="G197" s="13"/>
      <c r="H197" s="196">
        <v>27.763000000000002</v>
      </c>
      <c r="I197" s="197"/>
      <c r="J197" s="13"/>
      <c r="K197" s="13"/>
      <c r="L197" s="192"/>
      <c r="M197" s="198"/>
      <c r="N197" s="199"/>
      <c r="O197" s="199"/>
      <c r="P197" s="199"/>
      <c r="Q197" s="199"/>
      <c r="R197" s="199"/>
      <c r="S197" s="199"/>
      <c r="T197" s="20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4" t="s">
        <v>173</v>
      </c>
      <c r="AU197" s="194" t="s">
        <v>131</v>
      </c>
      <c r="AV197" s="13" t="s">
        <v>131</v>
      </c>
      <c r="AW197" s="13" t="s">
        <v>3</v>
      </c>
      <c r="AX197" s="13" t="s">
        <v>82</v>
      </c>
      <c r="AY197" s="194" t="s">
        <v>123</v>
      </c>
    </row>
    <row r="198" s="2" customFormat="1" ht="24.15" customHeight="1">
      <c r="A198" s="38"/>
      <c r="B198" s="172"/>
      <c r="C198" s="173" t="s">
        <v>302</v>
      </c>
      <c r="D198" s="173" t="s">
        <v>126</v>
      </c>
      <c r="E198" s="174" t="s">
        <v>452</v>
      </c>
      <c r="F198" s="175" t="s">
        <v>453</v>
      </c>
      <c r="G198" s="176" t="s">
        <v>177</v>
      </c>
      <c r="H198" s="177">
        <v>130.96799999999999</v>
      </c>
      <c r="I198" s="178"/>
      <c r="J198" s="179">
        <f>ROUND(I198*H198,2)</f>
        <v>0</v>
      </c>
      <c r="K198" s="180"/>
      <c r="L198" s="39"/>
      <c r="M198" s="181" t="s">
        <v>1</v>
      </c>
      <c r="N198" s="182" t="s">
        <v>40</v>
      </c>
      <c r="O198" s="77"/>
      <c r="P198" s="183">
        <f>O198*H198</f>
        <v>0</v>
      </c>
      <c r="Q198" s="183">
        <v>2.0663999999999998</v>
      </c>
      <c r="R198" s="183">
        <f>Q198*H198</f>
        <v>270.63227519999992</v>
      </c>
      <c r="S198" s="183">
        <v>0</v>
      </c>
      <c r="T198" s="184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85" t="s">
        <v>122</v>
      </c>
      <c r="AT198" s="185" t="s">
        <v>126</v>
      </c>
      <c r="AU198" s="185" t="s">
        <v>131</v>
      </c>
      <c r="AY198" s="19" t="s">
        <v>123</v>
      </c>
      <c r="BE198" s="186">
        <f>IF(N198="základná",J198,0)</f>
        <v>0</v>
      </c>
      <c r="BF198" s="186">
        <f>IF(N198="znížená",J198,0)</f>
        <v>0</v>
      </c>
      <c r="BG198" s="186">
        <f>IF(N198="zákl. prenesená",J198,0)</f>
        <v>0</v>
      </c>
      <c r="BH198" s="186">
        <f>IF(N198="zníž. prenesená",J198,0)</f>
        <v>0</v>
      </c>
      <c r="BI198" s="186">
        <f>IF(N198="nulová",J198,0)</f>
        <v>0</v>
      </c>
      <c r="BJ198" s="19" t="s">
        <v>131</v>
      </c>
      <c r="BK198" s="186">
        <f>ROUND(I198*H198,2)</f>
        <v>0</v>
      </c>
      <c r="BL198" s="19" t="s">
        <v>122</v>
      </c>
      <c r="BM198" s="185" t="s">
        <v>454</v>
      </c>
    </row>
    <row r="199" s="2" customFormat="1" ht="24.15" customHeight="1">
      <c r="A199" s="38"/>
      <c r="B199" s="172"/>
      <c r="C199" s="173" t="s">
        <v>306</v>
      </c>
      <c r="D199" s="173" t="s">
        <v>126</v>
      </c>
      <c r="E199" s="174" t="s">
        <v>455</v>
      </c>
      <c r="F199" s="175" t="s">
        <v>456</v>
      </c>
      <c r="G199" s="176" t="s">
        <v>171</v>
      </c>
      <c r="H199" s="177">
        <v>539.27999999999997</v>
      </c>
      <c r="I199" s="178"/>
      <c r="J199" s="179">
        <f>ROUND(I199*H199,2)</f>
        <v>0</v>
      </c>
      <c r="K199" s="180"/>
      <c r="L199" s="39"/>
      <c r="M199" s="181" t="s">
        <v>1</v>
      </c>
      <c r="N199" s="182" t="s">
        <v>40</v>
      </c>
      <c r="O199" s="77"/>
      <c r="P199" s="183">
        <f>O199*H199</f>
        <v>0</v>
      </c>
      <c r="Q199" s="183">
        <v>0.0032599999999999999</v>
      </c>
      <c r="R199" s="183">
        <f>Q199*H199</f>
        <v>1.7580527999999998</v>
      </c>
      <c r="S199" s="183">
        <v>0</v>
      </c>
      <c r="T199" s="18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85" t="s">
        <v>122</v>
      </c>
      <c r="AT199" s="185" t="s">
        <v>126</v>
      </c>
      <c r="AU199" s="185" t="s">
        <v>131</v>
      </c>
      <c r="AY199" s="19" t="s">
        <v>123</v>
      </c>
      <c r="BE199" s="186">
        <f>IF(N199="základná",J199,0)</f>
        <v>0</v>
      </c>
      <c r="BF199" s="186">
        <f>IF(N199="znížená",J199,0)</f>
        <v>0</v>
      </c>
      <c r="BG199" s="186">
        <f>IF(N199="zákl. prenesená",J199,0)</f>
        <v>0</v>
      </c>
      <c r="BH199" s="186">
        <f>IF(N199="zníž. prenesená",J199,0)</f>
        <v>0</v>
      </c>
      <c r="BI199" s="186">
        <f>IF(N199="nulová",J199,0)</f>
        <v>0</v>
      </c>
      <c r="BJ199" s="19" t="s">
        <v>131</v>
      </c>
      <c r="BK199" s="186">
        <f>ROUND(I199*H199,2)</f>
        <v>0</v>
      </c>
      <c r="BL199" s="19" t="s">
        <v>122</v>
      </c>
      <c r="BM199" s="185" t="s">
        <v>457</v>
      </c>
    </row>
    <row r="200" s="13" customFormat="1">
      <c r="A200" s="13"/>
      <c r="B200" s="192"/>
      <c r="C200" s="13"/>
      <c r="D200" s="193" t="s">
        <v>173</v>
      </c>
      <c r="E200" s="194" t="s">
        <v>1</v>
      </c>
      <c r="F200" s="195" t="s">
        <v>458</v>
      </c>
      <c r="G200" s="13"/>
      <c r="H200" s="196">
        <v>539.27999999999997</v>
      </c>
      <c r="I200" s="197"/>
      <c r="J200" s="13"/>
      <c r="K200" s="13"/>
      <c r="L200" s="192"/>
      <c r="M200" s="198"/>
      <c r="N200" s="199"/>
      <c r="O200" s="199"/>
      <c r="P200" s="199"/>
      <c r="Q200" s="199"/>
      <c r="R200" s="199"/>
      <c r="S200" s="199"/>
      <c r="T200" s="20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4" t="s">
        <v>173</v>
      </c>
      <c r="AU200" s="194" t="s">
        <v>131</v>
      </c>
      <c r="AV200" s="13" t="s">
        <v>131</v>
      </c>
      <c r="AW200" s="13" t="s">
        <v>31</v>
      </c>
      <c r="AX200" s="13" t="s">
        <v>82</v>
      </c>
      <c r="AY200" s="194" t="s">
        <v>123</v>
      </c>
    </row>
    <row r="201" s="12" customFormat="1" ht="22.8" customHeight="1">
      <c r="A201" s="12"/>
      <c r="B201" s="159"/>
      <c r="C201" s="12"/>
      <c r="D201" s="160" t="s">
        <v>73</v>
      </c>
      <c r="E201" s="170" t="s">
        <v>459</v>
      </c>
      <c r="F201" s="170" t="s">
        <v>460</v>
      </c>
      <c r="G201" s="12"/>
      <c r="H201" s="12"/>
      <c r="I201" s="162"/>
      <c r="J201" s="171">
        <f>BK201</f>
        <v>0</v>
      </c>
      <c r="K201" s="12"/>
      <c r="L201" s="159"/>
      <c r="M201" s="164"/>
      <c r="N201" s="165"/>
      <c r="O201" s="165"/>
      <c r="P201" s="166">
        <f>SUM(P202:P209)</f>
        <v>0</v>
      </c>
      <c r="Q201" s="165"/>
      <c r="R201" s="166">
        <f>SUM(R202:R209)</f>
        <v>117.18360768000001</v>
      </c>
      <c r="S201" s="165"/>
      <c r="T201" s="167">
        <f>SUM(T202:T209)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0" t="s">
        <v>82</v>
      </c>
      <c r="AT201" s="168" t="s">
        <v>73</v>
      </c>
      <c r="AU201" s="168" t="s">
        <v>82</v>
      </c>
      <c r="AY201" s="160" t="s">
        <v>123</v>
      </c>
      <c r="BK201" s="169">
        <f>SUM(BK202:BK209)</f>
        <v>0</v>
      </c>
    </row>
    <row r="202" s="2" customFormat="1" ht="24.15" customHeight="1">
      <c r="A202" s="38"/>
      <c r="B202" s="172"/>
      <c r="C202" s="173" t="s">
        <v>311</v>
      </c>
      <c r="D202" s="173" t="s">
        <v>126</v>
      </c>
      <c r="E202" s="174" t="s">
        <v>461</v>
      </c>
      <c r="F202" s="175" t="s">
        <v>462</v>
      </c>
      <c r="G202" s="176" t="s">
        <v>171</v>
      </c>
      <c r="H202" s="177">
        <v>60.68</v>
      </c>
      <c r="I202" s="178"/>
      <c r="J202" s="179">
        <f>ROUND(I202*H202,2)</f>
        <v>0</v>
      </c>
      <c r="K202" s="180"/>
      <c r="L202" s="39"/>
      <c r="M202" s="181" t="s">
        <v>1</v>
      </c>
      <c r="N202" s="182" t="s">
        <v>40</v>
      </c>
      <c r="O202" s="77"/>
      <c r="P202" s="183">
        <f>O202*H202</f>
        <v>0</v>
      </c>
      <c r="Q202" s="183">
        <v>0.33721000000000001</v>
      </c>
      <c r="R202" s="183">
        <f>Q202*H202</f>
        <v>20.461902800000001</v>
      </c>
      <c r="S202" s="183">
        <v>0</v>
      </c>
      <c r="T202" s="18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85" t="s">
        <v>122</v>
      </c>
      <c r="AT202" s="185" t="s">
        <v>126</v>
      </c>
      <c r="AU202" s="185" t="s">
        <v>131</v>
      </c>
      <c r="AY202" s="19" t="s">
        <v>123</v>
      </c>
      <c r="BE202" s="186">
        <f>IF(N202="základná",J202,0)</f>
        <v>0</v>
      </c>
      <c r="BF202" s="186">
        <f>IF(N202="znížená",J202,0)</f>
        <v>0</v>
      </c>
      <c r="BG202" s="186">
        <f>IF(N202="zákl. prenesená",J202,0)</f>
        <v>0</v>
      </c>
      <c r="BH202" s="186">
        <f>IF(N202="zníž. prenesená",J202,0)</f>
        <v>0</v>
      </c>
      <c r="BI202" s="186">
        <f>IF(N202="nulová",J202,0)</f>
        <v>0</v>
      </c>
      <c r="BJ202" s="19" t="s">
        <v>131</v>
      </c>
      <c r="BK202" s="186">
        <f>ROUND(I202*H202,2)</f>
        <v>0</v>
      </c>
      <c r="BL202" s="19" t="s">
        <v>122</v>
      </c>
      <c r="BM202" s="185" t="s">
        <v>463</v>
      </c>
    </row>
    <row r="203" s="13" customFormat="1">
      <c r="A203" s="13"/>
      <c r="B203" s="192"/>
      <c r="C203" s="13"/>
      <c r="D203" s="193" t="s">
        <v>173</v>
      </c>
      <c r="E203" s="194" t="s">
        <v>1</v>
      </c>
      <c r="F203" s="195" t="s">
        <v>464</v>
      </c>
      <c r="G203" s="13"/>
      <c r="H203" s="196">
        <v>60.68</v>
      </c>
      <c r="I203" s="197"/>
      <c r="J203" s="13"/>
      <c r="K203" s="13"/>
      <c r="L203" s="192"/>
      <c r="M203" s="198"/>
      <c r="N203" s="199"/>
      <c r="O203" s="199"/>
      <c r="P203" s="199"/>
      <c r="Q203" s="199"/>
      <c r="R203" s="199"/>
      <c r="S203" s="199"/>
      <c r="T203" s="20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4" t="s">
        <v>173</v>
      </c>
      <c r="AU203" s="194" t="s">
        <v>131</v>
      </c>
      <c r="AV203" s="13" t="s">
        <v>131</v>
      </c>
      <c r="AW203" s="13" t="s">
        <v>31</v>
      </c>
      <c r="AX203" s="13" t="s">
        <v>82</v>
      </c>
      <c r="AY203" s="194" t="s">
        <v>123</v>
      </c>
    </row>
    <row r="204" s="2" customFormat="1" ht="24.15" customHeight="1">
      <c r="A204" s="38"/>
      <c r="B204" s="172"/>
      <c r="C204" s="173" t="s">
        <v>316</v>
      </c>
      <c r="D204" s="173" t="s">
        <v>126</v>
      </c>
      <c r="E204" s="174" t="s">
        <v>465</v>
      </c>
      <c r="F204" s="175" t="s">
        <v>466</v>
      </c>
      <c r="G204" s="176" t="s">
        <v>177</v>
      </c>
      <c r="H204" s="177">
        <v>36.088999999999999</v>
      </c>
      <c r="I204" s="178"/>
      <c r="J204" s="179">
        <f>ROUND(I204*H204,2)</f>
        <v>0</v>
      </c>
      <c r="K204" s="180"/>
      <c r="L204" s="39"/>
      <c r="M204" s="181" t="s">
        <v>1</v>
      </c>
      <c r="N204" s="182" t="s">
        <v>40</v>
      </c>
      <c r="O204" s="77"/>
      <c r="P204" s="183">
        <f>O204*H204</f>
        <v>0</v>
      </c>
      <c r="Q204" s="183">
        <v>2.48787</v>
      </c>
      <c r="R204" s="183">
        <f>Q204*H204</f>
        <v>89.784740429999999</v>
      </c>
      <c r="S204" s="183">
        <v>0</v>
      </c>
      <c r="T204" s="18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5" t="s">
        <v>122</v>
      </c>
      <c r="AT204" s="185" t="s">
        <v>126</v>
      </c>
      <c r="AU204" s="185" t="s">
        <v>131</v>
      </c>
      <c r="AY204" s="19" t="s">
        <v>123</v>
      </c>
      <c r="BE204" s="186">
        <f>IF(N204="základná",J204,0)</f>
        <v>0</v>
      </c>
      <c r="BF204" s="186">
        <f>IF(N204="znížená",J204,0)</f>
        <v>0</v>
      </c>
      <c r="BG204" s="186">
        <f>IF(N204="zákl. prenesená",J204,0)</f>
        <v>0</v>
      </c>
      <c r="BH204" s="186">
        <f>IF(N204="zníž. prenesená",J204,0)</f>
        <v>0</v>
      </c>
      <c r="BI204" s="186">
        <f>IF(N204="nulová",J204,0)</f>
        <v>0</v>
      </c>
      <c r="BJ204" s="19" t="s">
        <v>131</v>
      </c>
      <c r="BK204" s="186">
        <f>ROUND(I204*H204,2)</f>
        <v>0</v>
      </c>
      <c r="BL204" s="19" t="s">
        <v>122</v>
      </c>
      <c r="BM204" s="185" t="s">
        <v>467</v>
      </c>
    </row>
    <row r="205" s="13" customFormat="1">
      <c r="A205" s="13"/>
      <c r="B205" s="192"/>
      <c r="C205" s="13"/>
      <c r="D205" s="193" t="s">
        <v>173</v>
      </c>
      <c r="E205" s="194" t="s">
        <v>1</v>
      </c>
      <c r="F205" s="195" t="s">
        <v>468</v>
      </c>
      <c r="G205" s="13"/>
      <c r="H205" s="196">
        <v>36.088999999999999</v>
      </c>
      <c r="I205" s="197"/>
      <c r="J205" s="13"/>
      <c r="K205" s="13"/>
      <c r="L205" s="192"/>
      <c r="M205" s="198"/>
      <c r="N205" s="199"/>
      <c r="O205" s="199"/>
      <c r="P205" s="199"/>
      <c r="Q205" s="199"/>
      <c r="R205" s="199"/>
      <c r="S205" s="199"/>
      <c r="T205" s="20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4" t="s">
        <v>173</v>
      </c>
      <c r="AU205" s="194" t="s">
        <v>131</v>
      </c>
      <c r="AV205" s="13" t="s">
        <v>131</v>
      </c>
      <c r="AW205" s="13" t="s">
        <v>31</v>
      </c>
      <c r="AX205" s="13" t="s">
        <v>82</v>
      </c>
      <c r="AY205" s="194" t="s">
        <v>123</v>
      </c>
    </row>
    <row r="206" s="2" customFormat="1" ht="24.15" customHeight="1">
      <c r="A206" s="38"/>
      <c r="B206" s="172"/>
      <c r="C206" s="173" t="s">
        <v>323</v>
      </c>
      <c r="D206" s="173" t="s">
        <v>126</v>
      </c>
      <c r="E206" s="174" t="s">
        <v>469</v>
      </c>
      <c r="F206" s="175" t="s">
        <v>470</v>
      </c>
      <c r="G206" s="176" t="s">
        <v>171</v>
      </c>
      <c r="H206" s="177">
        <v>37.240000000000002</v>
      </c>
      <c r="I206" s="178"/>
      <c r="J206" s="179">
        <f>ROUND(I206*H206,2)</f>
        <v>0</v>
      </c>
      <c r="K206" s="180"/>
      <c r="L206" s="39"/>
      <c r="M206" s="181" t="s">
        <v>1</v>
      </c>
      <c r="N206" s="182" t="s">
        <v>40</v>
      </c>
      <c r="O206" s="77"/>
      <c r="P206" s="183">
        <f>O206*H206</f>
        <v>0</v>
      </c>
      <c r="Q206" s="183">
        <v>0.0068100000000000001</v>
      </c>
      <c r="R206" s="183">
        <f>Q206*H206</f>
        <v>0.25360440000000001</v>
      </c>
      <c r="S206" s="183">
        <v>0</v>
      </c>
      <c r="T206" s="184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85" t="s">
        <v>122</v>
      </c>
      <c r="AT206" s="185" t="s">
        <v>126</v>
      </c>
      <c r="AU206" s="185" t="s">
        <v>131</v>
      </c>
      <c r="AY206" s="19" t="s">
        <v>123</v>
      </c>
      <c r="BE206" s="186">
        <f>IF(N206="základná",J206,0)</f>
        <v>0</v>
      </c>
      <c r="BF206" s="186">
        <f>IF(N206="znížená",J206,0)</f>
        <v>0</v>
      </c>
      <c r="BG206" s="186">
        <f>IF(N206="zákl. prenesená",J206,0)</f>
        <v>0</v>
      </c>
      <c r="BH206" s="186">
        <f>IF(N206="zníž. prenesená",J206,0)</f>
        <v>0</v>
      </c>
      <c r="BI206" s="186">
        <f>IF(N206="nulová",J206,0)</f>
        <v>0</v>
      </c>
      <c r="BJ206" s="19" t="s">
        <v>131</v>
      </c>
      <c r="BK206" s="186">
        <f>ROUND(I206*H206,2)</f>
        <v>0</v>
      </c>
      <c r="BL206" s="19" t="s">
        <v>122</v>
      </c>
      <c r="BM206" s="185" t="s">
        <v>471</v>
      </c>
    </row>
    <row r="207" s="13" customFormat="1">
      <c r="A207" s="13"/>
      <c r="B207" s="192"/>
      <c r="C207" s="13"/>
      <c r="D207" s="193" t="s">
        <v>173</v>
      </c>
      <c r="E207" s="194" t="s">
        <v>1</v>
      </c>
      <c r="F207" s="195" t="s">
        <v>472</v>
      </c>
      <c r="G207" s="13"/>
      <c r="H207" s="196">
        <v>37.240000000000002</v>
      </c>
      <c r="I207" s="197"/>
      <c r="J207" s="13"/>
      <c r="K207" s="13"/>
      <c r="L207" s="192"/>
      <c r="M207" s="198"/>
      <c r="N207" s="199"/>
      <c r="O207" s="199"/>
      <c r="P207" s="199"/>
      <c r="Q207" s="199"/>
      <c r="R207" s="199"/>
      <c r="S207" s="199"/>
      <c r="T207" s="20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4" t="s">
        <v>173</v>
      </c>
      <c r="AU207" s="194" t="s">
        <v>131</v>
      </c>
      <c r="AV207" s="13" t="s">
        <v>131</v>
      </c>
      <c r="AW207" s="13" t="s">
        <v>31</v>
      </c>
      <c r="AX207" s="13" t="s">
        <v>82</v>
      </c>
      <c r="AY207" s="194" t="s">
        <v>123</v>
      </c>
    </row>
    <row r="208" s="2" customFormat="1" ht="24.15" customHeight="1">
      <c r="A208" s="38"/>
      <c r="B208" s="172"/>
      <c r="C208" s="173" t="s">
        <v>328</v>
      </c>
      <c r="D208" s="173" t="s">
        <v>126</v>
      </c>
      <c r="E208" s="174" t="s">
        <v>473</v>
      </c>
      <c r="F208" s="175" t="s">
        <v>474</v>
      </c>
      <c r="G208" s="176" t="s">
        <v>171</v>
      </c>
      <c r="H208" s="177">
        <v>37.240000000000002</v>
      </c>
      <c r="I208" s="178"/>
      <c r="J208" s="179">
        <f>ROUND(I208*H208,2)</f>
        <v>0</v>
      </c>
      <c r="K208" s="180"/>
      <c r="L208" s="39"/>
      <c r="M208" s="181" t="s">
        <v>1</v>
      </c>
      <c r="N208" s="182" t="s">
        <v>40</v>
      </c>
      <c r="O208" s="77"/>
      <c r="P208" s="183">
        <f>O208*H208</f>
        <v>0</v>
      </c>
      <c r="Q208" s="183">
        <v>0</v>
      </c>
      <c r="R208" s="183">
        <f>Q208*H208</f>
        <v>0</v>
      </c>
      <c r="S208" s="183">
        <v>0</v>
      </c>
      <c r="T208" s="18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85" t="s">
        <v>122</v>
      </c>
      <c r="AT208" s="185" t="s">
        <v>126</v>
      </c>
      <c r="AU208" s="185" t="s">
        <v>131</v>
      </c>
      <c r="AY208" s="19" t="s">
        <v>123</v>
      </c>
      <c r="BE208" s="186">
        <f>IF(N208="základná",J208,0)</f>
        <v>0</v>
      </c>
      <c r="BF208" s="186">
        <f>IF(N208="znížená",J208,0)</f>
        <v>0</v>
      </c>
      <c r="BG208" s="186">
        <f>IF(N208="zákl. prenesená",J208,0)</f>
        <v>0</v>
      </c>
      <c r="BH208" s="186">
        <f>IF(N208="zníž. prenesená",J208,0)</f>
        <v>0</v>
      </c>
      <c r="BI208" s="186">
        <f>IF(N208="nulová",J208,0)</f>
        <v>0</v>
      </c>
      <c r="BJ208" s="19" t="s">
        <v>131</v>
      </c>
      <c r="BK208" s="186">
        <f>ROUND(I208*H208,2)</f>
        <v>0</v>
      </c>
      <c r="BL208" s="19" t="s">
        <v>122</v>
      </c>
      <c r="BM208" s="185" t="s">
        <v>475</v>
      </c>
    </row>
    <row r="209" s="2" customFormat="1" ht="24.15" customHeight="1">
      <c r="A209" s="38"/>
      <c r="B209" s="172"/>
      <c r="C209" s="173" t="s">
        <v>476</v>
      </c>
      <c r="D209" s="173" t="s">
        <v>126</v>
      </c>
      <c r="E209" s="174" t="s">
        <v>477</v>
      </c>
      <c r="F209" s="175" t="s">
        <v>478</v>
      </c>
      <c r="G209" s="176" t="s">
        <v>201</v>
      </c>
      <c r="H209" s="177">
        <v>6.4390000000000001</v>
      </c>
      <c r="I209" s="178"/>
      <c r="J209" s="179">
        <f>ROUND(I209*H209,2)</f>
        <v>0</v>
      </c>
      <c r="K209" s="180"/>
      <c r="L209" s="39"/>
      <c r="M209" s="181" t="s">
        <v>1</v>
      </c>
      <c r="N209" s="182" t="s">
        <v>40</v>
      </c>
      <c r="O209" s="77"/>
      <c r="P209" s="183">
        <f>O209*H209</f>
        <v>0</v>
      </c>
      <c r="Q209" s="183">
        <v>1.0379499999999999</v>
      </c>
      <c r="R209" s="183">
        <f>Q209*H209</f>
        <v>6.6833600499999992</v>
      </c>
      <c r="S209" s="183">
        <v>0</v>
      </c>
      <c r="T209" s="184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85" t="s">
        <v>122</v>
      </c>
      <c r="AT209" s="185" t="s">
        <v>126</v>
      </c>
      <c r="AU209" s="185" t="s">
        <v>131</v>
      </c>
      <c r="AY209" s="19" t="s">
        <v>123</v>
      </c>
      <c r="BE209" s="186">
        <f>IF(N209="základná",J209,0)</f>
        <v>0</v>
      </c>
      <c r="BF209" s="186">
        <f>IF(N209="znížená",J209,0)</f>
        <v>0</v>
      </c>
      <c r="BG209" s="186">
        <f>IF(N209="zákl. prenesená",J209,0)</f>
        <v>0</v>
      </c>
      <c r="BH209" s="186">
        <f>IF(N209="zníž. prenesená",J209,0)</f>
        <v>0</v>
      </c>
      <c r="BI209" s="186">
        <f>IF(N209="nulová",J209,0)</f>
        <v>0</v>
      </c>
      <c r="BJ209" s="19" t="s">
        <v>131</v>
      </c>
      <c r="BK209" s="186">
        <f>ROUND(I209*H209,2)</f>
        <v>0</v>
      </c>
      <c r="BL209" s="19" t="s">
        <v>122</v>
      </c>
      <c r="BM209" s="185" t="s">
        <v>479</v>
      </c>
    </row>
    <row r="210" s="12" customFormat="1" ht="22.8" customHeight="1">
      <c r="A210" s="12"/>
      <c r="B210" s="159"/>
      <c r="C210" s="12"/>
      <c r="D210" s="160" t="s">
        <v>73</v>
      </c>
      <c r="E210" s="170" t="s">
        <v>480</v>
      </c>
      <c r="F210" s="170" t="s">
        <v>481</v>
      </c>
      <c r="G210" s="12"/>
      <c r="H210" s="12"/>
      <c r="I210" s="162"/>
      <c r="J210" s="171">
        <f>BK210</f>
        <v>0</v>
      </c>
      <c r="K210" s="12"/>
      <c r="L210" s="159"/>
      <c r="M210" s="164"/>
      <c r="N210" s="165"/>
      <c r="O210" s="165"/>
      <c r="P210" s="166">
        <f>SUM(P211:P229)</f>
        <v>0</v>
      </c>
      <c r="Q210" s="165"/>
      <c r="R210" s="166">
        <f>SUM(R211:R229)</f>
        <v>30.202222449999994</v>
      </c>
      <c r="S210" s="165"/>
      <c r="T210" s="167">
        <f>SUM(T211:T229)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60" t="s">
        <v>82</v>
      </c>
      <c r="AT210" s="168" t="s">
        <v>73</v>
      </c>
      <c r="AU210" s="168" t="s">
        <v>82</v>
      </c>
      <c r="AY210" s="160" t="s">
        <v>123</v>
      </c>
      <c r="BK210" s="169">
        <f>SUM(BK211:BK229)</f>
        <v>0</v>
      </c>
    </row>
    <row r="211" s="2" customFormat="1" ht="24.15" customHeight="1">
      <c r="A211" s="38"/>
      <c r="B211" s="172"/>
      <c r="C211" s="173" t="s">
        <v>482</v>
      </c>
      <c r="D211" s="173" t="s">
        <v>126</v>
      </c>
      <c r="E211" s="174" t="s">
        <v>483</v>
      </c>
      <c r="F211" s="175" t="s">
        <v>484</v>
      </c>
      <c r="G211" s="176" t="s">
        <v>300</v>
      </c>
      <c r="H211" s="177">
        <v>64</v>
      </c>
      <c r="I211" s="178"/>
      <c r="J211" s="179">
        <f>ROUND(I211*H211,2)</f>
        <v>0</v>
      </c>
      <c r="K211" s="180"/>
      <c r="L211" s="39"/>
      <c r="M211" s="181" t="s">
        <v>1</v>
      </c>
      <c r="N211" s="182" t="s">
        <v>40</v>
      </c>
      <c r="O211" s="77"/>
      <c r="P211" s="183">
        <f>O211*H211</f>
        <v>0</v>
      </c>
      <c r="Q211" s="183">
        <v>0.00088999999999999995</v>
      </c>
      <c r="R211" s="183">
        <f>Q211*H211</f>
        <v>0.056959999999999997</v>
      </c>
      <c r="S211" s="183">
        <v>0</v>
      </c>
      <c r="T211" s="18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85" t="s">
        <v>122</v>
      </c>
      <c r="AT211" s="185" t="s">
        <v>126</v>
      </c>
      <c r="AU211" s="185" t="s">
        <v>131</v>
      </c>
      <c r="AY211" s="19" t="s">
        <v>123</v>
      </c>
      <c r="BE211" s="186">
        <f>IF(N211="základná",J211,0)</f>
        <v>0</v>
      </c>
      <c r="BF211" s="186">
        <f>IF(N211="znížená",J211,0)</f>
        <v>0</v>
      </c>
      <c r="BG211" s="186">
        <f>IF(N211="zákl. prenesená",J211,0)</f>
        <v>0</v>
      </c>
      <c r="BH211" s="186">
        <f>IF(N211="zníž. prenesená",J211,0)</f>
        <v>0</v>
      </c>
      <c r="BI211" s="186">
        <f>IF(N211="nulová",J211,0)</f>
        <v>0</v>
      </c>
      <c r="BJ211" s="19" t="s">
        <v>131</v>
      </c>
      <c r="BK211" s="186">
        <f>ROUND(I211*H211,2)</f>
        <v>0</v>
      </c>
      <c r="BL211" s="19" t="s">
        <v>122</v>
      </c>
      <c r="BM211" s="185" t="s">
        <v>485</v>
      </c>
    </row>
    <row r="212" s="2" customFormat="1" ht="24.15" customHeight="1">
      <c r="A212" s="38"/>
      <c r="B212" s="172"/>
      <c r="C212" s="216" t="s">
        <v>486</v>
      </c>
      <c r="D212" s="216" t="s">
        <v>223</v>
      </c>
      <c r="E212" s="217" t="s">
        <v>487</v>
      </c>
      <c r="F212" s="218" t="s">
        <v>488</v>
      </c>
      <c r="G212" s="219" t="s">
        <v>300</v>
      </c>
      <c r="H212" s="220">
        <v>64</v>
      </c>
      <c r="I212" s="221"/>
      <c r="J212" s="222">
        <f>ROUND(I212*H212,2)</f>
        <v>0</v>
      </c>
      <c r="K212" s="223"/>
      <c r="L212" s="224"/>
      <c r="M212" s="225" t="s">
        <v>1</v>
      </c>
      <c r="N212" s="226" t="s">
        <v>40</v>
      </c>
      <c r="O212" s="77"/>
      <c r="P212" s="183">
        <f>O212*H212</f>
        <v>0</v>
      </c>
      <c r="Q212" s="183">
        <v>0.00012</v>
      </c>
      <c r="R212" s="183">
        <f>Q212*H212</f>
        <v>0.0076800000000000002</v>
      </c>
      <c r="S212" s="183">
        <v>0</v>
      </c>
      <c r="T212" s="18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85" t="s">
        <v>198</v>
      </c>
      <c r="AT212" s="185" t="s">
        <v>223</v>
      </c>
      <c r="AU212" s="185" t="s">
        <v>131</v>
      </c>
      <c r="AY212" s="19" t="s">
        <v>123</v>
      </c>
      <c r="BE212" s="186">
        <f>IF(N212="základná",J212,0)</f>
        <v>0</v>
      </c>
      <c r="BF212" s="186">
        <f>IF(N212="znížená",J212,0)</f>
        <v>0</v>
      </c>
      <c r="BG212" s="186">
        <f>IF(N212="zákl. prenesená",J212,0)</f>
        <v>0</v>
      </c>
      <c r="BH212" s="186">
        <f>IF(N212="zníž. prenesená",J212,0)</f>
        <v>0</v>
      </c>
      <c r="BI212" s="186">
        <f>IF(N212="nulová",J212,0)</f>
        <v>0</v>
      </c>
      <c r="BJ212" s="19" t="s">
        <v>131</v>
      </c>
      <c r="BK212" s="186">
        <f>ROUND(I212*H212,2)</f>
        <v>0</v>
      </c>
      <c r="BL212" s="19" t="s">
        <v>122</v>
      </c>
      <c r="BM212" s="185" t="s">
        <v>489</v>
      </c>
    </row>
    <row r="213" s="2" customFormat="1" ht="14.4" customHeight="1">
      <c r="A213" s="38"/>
      <c r="B213" s="172"/>
      <c r="C213" s="173" t="s">
        <v>490</v>
      </c>
      <c r="D213" s="173" t="s">
        <v>126</v>
      </c>
      <c r="E213" s="174" t="s">
        <v>491</v>
      </c>
      <c r="F213" s="175" t="s">
        <v>492</v>
      </c>
      <c r="G213" s="176" t="s">
        <v>177</v>
      </c>
      <c r="H213" s="177">
        <v>11.212999999999999</v>
      </c>
      <c r="I213" s="178"/>
      <c r="J213" s="179">
        <f>ROUND(I213*H213,2)</f>
        <v>0</v>
      </c>
      <c r="K213" s="180"/>
      <c r="L213" s="39"/>
      <c r="M213" s="181" t="s">
        <v>1</v>
      </c>
      <c r="N213" s="182" t="s">
        <v>40</v>
      </c>
      <c r="O213" s="77"/>
      <c r="P213" s="183">
        <f>O213*H213</f>
        <v>0</v>
      </c>
      <c r="Q213" s="183">
        <v>2.3855499999999998</v>
      </c>
      <c r="R213" s="183">
        <f>Q213*H213</f>
        <v>26.749172149999996</v>
      </c>
      <c r="S213" s="183">
        <v>0</v>
      </c>
      <c r="T213" s="18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85" t="s">
        <v>122</v>
      </c>
      <c r="AT213" s="185" t="s">
        <v>126</v>
      </c>
      <c r="AU213" s="185" t="s">
        <v>131</v>
      </c>
      <c r="AY213" s="19" t="s">
        <v>123</v>
      </c>
      <c r="BE213" s="186">
        <f>IF(N213="základná",J213,0)</f>
        <v>0</v>
      </c>
      <c r="BF213" s="186">
        <f>IF(N213="znížená",J213,0)</f>
        <v>0</v>
      </c>
      <c r="BG213" s="186">
        <f>IF(N213="zákl. prenesená",J213,0)</f>
        <v>0</v>
      </c>
      <c r="BH213" s="186">
        <f>IF(N213="zníž. prenesená",J213,0)</f>
        <v>0</v>
      </c>
      <c r="BI213" s="186">
        <f>IF(N213="nulová",J213,0)</f>
        <v>0</v>
      </c>
      <c r="BJ213" s="19" t="s">
        <v>131</v>
      </c>
      <c r="BK213" s="186">
        <f>ROUND(I213*H213,2)</f>
        <v>0</v>
      </c>
      <c r="BL213" s="19" t="s">
        <v>122</v>
      </c>
      <c r="BM213" s="185" t="s">
        <v>493</v>
      </c>
    </row>
    <row r="214" s="13" customFormat="1">
      <c r="A214" s="13"/>
      <c r="B214" s="192"/>
      <c r="C214" s="13"/>
      <c r="D214" s="193" t="s">
        <v>173</v>
      </c>
      <c r="E214" s="194" t="s">
        <v>1</v>
      </c>
      <c r="F214" s="195" t="s">
        <v>494</v>
      </c>
      <c r="G214" s="13"/>
      <c r="H214" s="196">
        <v>11.212999999999999</v>
      </c>
      <c r="I214" s="197"/>
      <c r="J214" s="13"/>
      <c r="K214" s="13"/>
      <c r="L214" s="192"/>
      <c r="M214" s="198"/>
      <c r="N214" s="199"/>
      <c r="O214" s="199"/>
      <c r="P214" s="199"/>
      <c r="Q214" s="199"/>
      <c r="R214" s="199"/>
      <c r="S214" s="199"/>
      <c r="T214" s="20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4" t="s">
        <v>173</v>
      </c>
      <c r="AU214" s="194" t="s">
        <v>131</v>
      </c>
      <c r="AV214" s="13" t="s">
        <v>131</v>
      </c>
      <c r="AW214" s="13" t="s">
        <v>31</v>
      </c>
      <c r="AX214" s="13" t="s">
        <v>82</v>
      </c>
      <c r="AY214" s="194" t="s">
        <v>123</v>
      </c>
    </row>
    <row r="215" s="2" customFormat="1" ht="14.4" customHeight="1">
      <c r="A215" s="38"/>
      <c r="B215" s="172"/>
      <c r="C215" s="173" t="s">
        <v>495</v>
      </c>
      <c r="D215" s="173" t="s">
        <v>126</v>
      </c>
      <c r="E215" s="174" t="s">
        <v>496</v>
      </c>
      <c r="F215" s="175" t="s">
        <v>497</v>
      </c>
      <c r="G215" s="176" t="s">
        <v>171</v>
      </c>
      <c r="H215" s="177">
        <v>45.200000000000003</v>
      </c>
      <c r="I215" s="178"/>
      <c r="J215" s="179">
        <f>ROUND(I215*H215,2)</f>
        <v>0</v>
      </c>
      <c r="K215" s="180"/>
      <c r="L215" s="39"/>
      <c r="M215" s="181" t="s">
        <v>1</v>
      </c>
      <c r="N215" s="182" t="s">
        <v>40</v>
      </c>
      <c r="O215" s="77"/>
      <c r="P215" s="183">
        <f>O215*H215</f>
        <v>0</v>
      </c>
      <c r="Q215" s="183">
        <v>0.038350000000000002</v>
      </c>
      <c r="R215" s="183">
        <f>Q215*H215</f>
        <v>1.7334200000000002</v>
      </c>
      <c r="S215" s="183">
        <v>0</v>
      </c>
      <c r="T215" s="184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85" t="s">
        <v>122</v>
      </c>
      <c r="AT215" s="185" t="s">
        <v>126</v>
      </c>
      <c r="AU215" s="185" t="s">
        <v>131</v>
      </c>
      <c r="AY215" s="19" t="s">
        <v>123</v>
      </c>
      <c r="BE215" s="186">
        <f>IF(N215="základná",J215,0)</f>
        <v>0</v>
      </c>
      <c r="BF215" s="186">
        <f>IF(N215="znížená",J215,0)</f>
        <v>0</v>
      </c>
      <c r="BG215" s="186">
        <f>IF(N215="zákl. prenesená",J215,0)</f>
        <v>0</v>
      </c>
      <c r="BH215" s="186">
        <f>IF(N215="zníž. prenesená",J215,0)</f>
        <v>0</v>
      </c>
      <c r="BI215" s="186">
        <f>IF(N215="nulová",J215,0)</f>
        <v>0</v>
      </c>
      <c r="BJ215" s="19" t="s">
        <v>131</v>
      </c>
      <c r="BK215" s="186">
        <f>ROUND(I215*H215,2)</f>
        <v>0</v>
      </c>
      <c r="BL215" s="19" t="s">
        <v>122</v>
      </c>
      <c r="BM215" s="185" t="s">
        <v>498</v>
      </c>
    </row>
    <row r="216" s="13" customFormat="1">
      <c r="A216" s="13"/>
      <c r="B216" s="192"/>
      <c r="C216" s="13"/>
      <c r="D216" s="193" t="s">
        <v>173</v>
      </c>
      <c r="E216" s="194" t="s">
        <v>1</v>
      </c>
      <c r="F216" s="195" t="s">
        <v>499</v>
      </c>
      <c r="G216" s="13"/>
      <c r="H216" s="196">
        <v>45.200000000000003</v>
      </c>
      <c r="I216" s="197"/>
      <c r="J216" s="13"/>
      <c r="K216" s="13"/>
      <c r="L216" s="192"/>
      <c r="M216" s="198"/>
      <c r="N216" s="199"/>
      <c r="O216" s="199"/>
      <c r="P216" s="199"/>
      <c r="Q216" s="199"/>
      <c r="R216" s="199"/>
      <c r="S216" s="199"/>
      <c r="T216" s="20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4" t="s">
        <v>173</v>
      </c>
      <c r="AU216" s="194" t="s">
        <v>131</v>
      </c>
      <c r="AV216" s="13" t="s">
        <v>131</v>
      </c>
      <c r="AW216" s="13" t="s">
        <v>31</v>
      </c>
      <c r="AX216" s="13" t="s">
        <v>82</v>
      </c>
      <c r="AY216" s="194" t="s">
        <v>123</v>
      </c>
    </row>
    <row r="217" s="2" customFormat="1" ht="24.15" customHeight="1">
      <c r="A217" s="38"/>
      <c r="B217" s="172"/>
      <c r="C217" s="173" t="s">
        <v>500</v>
      </c>
      <c r="D217" s="173" t="s">
        <v>126</v>
      </c>
      <c r="E217" s="174" t="s">
        <v>501</v>
      </c>
      <c r="F217" s="175" t="s">
        <v>502</v>
      </c>
      <c r="G217" s="176" t="s">
        <v>171</v>
      </c>
      <c r="H217" s="177">
        <v>45.200000000000003</v>
      </c>
      <c r="I217" s="178"/>
      <c r="J217" s="179">
        <f>ROUND(I217*H217,2)</f>
        <v>0</v>
      </c>
      <c r="K217" s="180"/>
      <c r="L217" s="39"/>
      <c r="M217" s="181" t="s">
        <v>1</v>
      </c>
      <c r="N217" s="182" t="s">
        <v>40</v>
      </c>
      <c r="O217" s="77"/>
      <c r="P217" s="183">
        <f>O217*H217</f>
        <v>0</v>
      </c>
      <c r="Q217" s="183">
        <v>1.0000000000000001E-05</v>
      </c>
      <c r="R217" s="183">
        <f>Q217*H217</f>
        <v>0.00045200000000000009</v>
      </c>
      <c r="S217" s="183">
        <v>0</v>
      </c>
      <c r="T217" s="18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85" t="s">
        <v>122</v>
      </c>
      <c r="AT217" s="185" t="s">
        <v>126</v>
      </c>
      <c r="AU217" s="185" t="s">
        <v>131</v>
      </c>
      <c r="AY217" s="19" t="s">
        <v>123</v>
      </c>
      <c r="BE217" s="186">
        <f>IF(N217="základná",J217,0)</f>
        <v>0</v>
      </c>
      <c r="BF217" s="186">
        <f>IF(N217="znížená",J217,0)</f>
        <v>0</v>
      </c>
      <c r="BG217" s="186">
        <f>IF(N217="zákl. prenesená",J217,0)</f>
        <v>0</v>
      </c>
      <c r="BH217" s="186">
        <f>IF(N217="zníž. prenesená",J217,0)</f>
        <v>0</v>
      </c>
      <c r="BI217" s="186">
        <f>IF(N217="nulová",J217,0)</f>
        <v>0</v>
      </c>
      <c r="BJ217" s="19" t="s">
        <v>131</v>
      </c>
      <c r="BK217" s="186">
        <f>ROUND(I217*H217,2)</f>
        <v>0</v>
      </c>
      <c r="BL217" s="19" t="s">
        <v>122</v>
      </c>
      <c r="BM217" s="185" t="s">
        <v>503</v>
      </c>
    </row>
    <row r="218" s="2" customFormat="1" ht="24.15" customHeight="1">
      <c r="A218" s="38"/>
      <c r="B218" s="172"/>
      <c r="C218" s="173" t="s">
        <v>504</v>
      </c>
      <c r="D218" s="173" t="s">
        <v>126</v>
      </c>
      <c r="E218" s="174" t="s">
        <v>505</v>
      </c>
      <c r="F218" s="175" t="s">
        <v>506</v>
      </c>
      <c r="G218" s="176" t="s">
        <v>201</v>
      </c>
      <c r="H218" s="177">
        <v>1.5700000000000001</v>
      </c>
      <c r="I218" s="178"/>
      <c r="J218" s="179">
        <f>ROUND(I218*H218,2)</f>
        <v>0</v>
      </c>
      <c r="K218" s="180"/>
      <c r="L218" s="39"/>
      <c r="M218" s="181" t="s">
        <v>1</v>
      </c>
      <c r="N218" s="182" t="s">
        <v>40</v>
      </c>
      <c r="O218" s="77"/>
      <c r="P218" s="183">
        <f>O218*H218</f>
        <v>0</v>
      </c>
      <c r="Q218" s="183">
        <v>1.03704</v>
      </c>
      <c r="R218" s="183">
        <f>Q218*H218</f>
        <v>1.6281528000000001</v>
      </c>
      <c r="S218" s="183">
        <v>0</v>
      </c>
      <c r="T218" s="184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85" t="s">
        <v>122</v>
      </c>
      <c r="AT218" s="185" t="s">
        <v>126</v>
      </c>
      <c r="AU218" s="185" t="s">
        <v>131</v>
      </c>
      <c r="AY218" s="19" t="s">
        <v>123</v>
      </c>
      <c r="BE218" s="186">
        <f>IF(N218="základná",J218,0)</f>
        <v>0</v>
      </c>
      <c r="BF218" s="186">
        <f>IF(N218="znížená",J218,0)</f>
        <v>0</v>
      </c>
      <c r="BG218" s="186">
        <f>IF(N218="zákl. prenesená",J218,0)</f>
        <v>0</v>
      </c>
      <c r="BH218" s="186">
        <f>IF(N218="zníž. prenesená",J218,0)</f>
        <v>0</v>
      </c>
      <c r="BI218" s="186">
        <f>IF(N218="nulová",J218,0)</f>
        <v>0</v>
      </c>
      <c r="BJ218" s="19" t="s">
        <v>131</v>
      </c>
      <c r="BK218" s="186">
        <f>ROUND(I218*H218,2)</f>
        <v>0</v>
      </c>
      <c r="BL218" s="19" t="s">
        <v>122</v>
      </c>
      <c r="BM218" s="185" t="s">
        <v>507</v>
      </c>
    </row>
    <row r="219" s="2" customFormat="1" ht="24.15" customHeight="1">
      <c r="A219" s="38"/>
      <c r="B219" s="172"/>
      <c r="C219" s="173" t="s">
        <v>508</v>
      </c>
      <c r="D219" s="173" t="s">
        <v>126</v>
      </c>
      <c r="E219" s="174" t="s">
        <v>509</v>
      </c>
      <c r="F219" s="175" t="s">
        <v>510</v>
      </c>
      <c r="G219" s="176" t="s">
        <v>309</v>
      </c>
      <c r="H219" s="177">
        <v>14.1</v>
      </c>
      <c r="I219" s="178"/>
      <c r="J219" s="179">
        <f>ROUND(I219*H219,2)</f>
        <v>0</v>
      </c>
      <c r="K219" s="180"/>
      <c r="L219" s="39"/>
      <c r="M219" s="181" t="s">
        <v>1</v>
      </c>
      <c r="N219" s="182" t="s">
        <v>40</v>
      </c>
      <c r="O219" s="77"/>
      <c r="P219" s="183">
        <f>O219*H219</f>
        <v>0</v>
      </c>
      <c r="Q219" s="183">
        <v>0.00019000000000000001</v>
      </c>
      <c r="R219" s="183">
        <f>Q219*H219</f>
        <v>0.002679</v>
      </c>
      <c r="S219" s="183">
        <v>0</v>
      </c>
      <c r="T219" s="18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85" t="s">
        <v>122</v>
      </c>
      <c r="AT219" s="185" t="s">
        <v>126</v>
      </c>
      <c r="AU219" s="185" t="s">
        <v>131</v>
      </c>
      <c r="AY219" s="19" t="s">
        <v>123</v>
      </c>
      <c r="BE219" s="186">
        <f>IF(N219="základná",J219,0)</f>
        <v>0</v>
      </c>
      <c r="BF219" s="186">
        <f>IF(N219="znížená",J219,0)</f>
        <v>0</v>
      </c>
      <c r="BG219" s="186">
        <f>IF(N219="zákl. prenesená",J219,0)</f>
        <v>0</v>
      </c>
      <c r="BH219" s="186">
        <f>IF(N219="zníž. prenesená",J219,0)</f>
        <v>0</v>
      </c>
      <c r="BI219" s="186">
        <f>IF(N219="nulová",J219,0)</f>
        <v>0</v>
      </c>
      <c r="BJ219" s="19" t="s">
        <v>131</v>
      </c>
      <c r="BK219" s="186">
        <f>ROUND(I219*H219,2)</f>
        <v>0</v>
      </c>
      <c r="BL219" s="19" t="s">
        <v>122</v>
      </c>
      <c r="BM219" s="185" t="s">
        <v>511</v>
      </c>
    </row>
    <row r="220" s="13" customFormat="1">
      <c r="A220" s="13"/>
      <c r="B220" s="192"/>
      <c r="C220" s="13"/>
      <c r="D220" s="193" t="s">
        <v>173</v>
      </c>
      <c r="E220" s="194" t="s">
        <v>1</v>
      </c>
      <c r="F220" s="195" t="s">
        <v>512</v>
      </c>
      <c r="G220" s="13"/>
      <c r="H220" s="196">
        <v>6.5999999999999996</v>
      </c>
      <c r="I220" s="197"/>
      <c r="J220" s="13"/>
      <c r="K220" s="13"/>
      <c r="L220" s="192"/>
      <c r="M220" s="198"/>
      <c r="N220" s="199"/>
      <c r="O220" s="199"/>
      <c r="P220" s="199"/>
      <c r="Q220" s="199"/>
      <c r="R220" s="199"/>
      <c r="S220" s="199"/>
      <c r="T220" s="20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4" t="s">
        <v>173</v>
      </c>
      <c r="AU220" s="194" t="s">
        <v>131</v>
      </c>
      <c r="AV220" s="13" t="s">
        <v>131</v>
      </c>
      <c r="AW220" s="13" t="s">
        <v>31</v>
      </c>
      <c r="AX220" s="13" t="s">
        <v>74</v>
      </c>
      <c r="AY220" s="194" t="s">
        <v>123</v>
      </c>
    </row>
    <row r="221" s="13" customFormat="1">
      <c r="A221" s="13"/>
      <c r="B221" s="192"/>
      <c r="C221" s="13"/>
      <c r="D221" s="193" t="s">
        <v>173</v>
      </c>
      <c r="E221" s="194" t="s">
        <v>1</v>
      </c>
      <c r="F221" s="195" t="s">
        <v>513</v>
      </c>
      <c r="G221" s="13"/>
      <c r="H221" s="196">
        <v>4.2000000000000002</v>
      </c>
      <c r="I221" s="197"/>
      <c r="J221" s="13"/>
      <c r="K221" s="13"/>
      <c r="L221" s="192"/>
      <c r="M221" s="198"/>
      <c r="N221" s="199"/>
      <c r="O221" s="199"/>
      <c r="P221" s="199"/>
      <c r="Q221" s="199"/>
      <c r="R221" s="199"/>
      <c r="S221" s="199"/>
      <c r="T221" s="20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4" t="s">
        <v>173</v>
      </c>
      <c r="AU221" s="194" t="s">
        <v>131</v>
      </c>
      <c r="AV221" s="13" t="s">
        <v>131</v>
      </c>
      <c r="AW221" s="13" t="s">
        <v>31</v>
      </c>
      <c r="AX221" s="13" t="s">
        <v>74</v>
      </c>
      <c r="AY221" s="194" t="s">
        <v>123</v>
      </c>
    </row>
    <row r="222" s="13" customFormat="1">
      <c r="A222" s="13"/>
      <c r="B222" s="192"/>
      <c r="C222" s="13"/>
      <c r="D222" s="193" t="s">
        <v>173</v>
      </c>
      <c r="E222" s="194" t="s">
        <v>1</v>
      </c>
      <c r="F222" s="195" t="s">
        <v>514</v>
      </c>
      <c r="G222" s="13"/>
      <c r="H222" s="196">
        <v>3.2999999999999998</v>
      </c>
      <c r="I222" s="197"/>
      <c r="J222" s="13"/>
      <c r="K222" s="13"/>
      <c r="L222" s="192"/>
      <c r="M222" s="198"/>
      <c r="N222" s="199"/>
      <c r="O222" s="199"/>
      <c r="P222" s="199"/>
      <c r="Q222" s="199"/>
      <c r="R222" s="199"/>
      <c r="S222" s="199"/>
      <c r="T222" s="20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4" t="s">
        <v>173</v>
      </c>
      <c r="AU222" s="194" t="s">
        <v>131</v>
      </c>
      <c r="AV222" s="13" t="s">
        <v>131</v>
      </c>
      <c r="AW222" s="13" t="s">
        <v>31</v>
      </c>
      <c r="AX222" s="13" t="s">
        <v>74</v>
      </c>
      <c r="AY222" s="194" t="s">
        <v>123</v>
      </c>
    </row>
    <row r="223" s="15" customFormat="1">
      <c r="A223" s="15"/>
      <c r="B223" s="208"/>
      <c r="C223" s="15"/>
      <c r="D223" s="193" t="s">
        <v>173</v>
      </c>
      <c r="E223" s="209" t="s">
        <v>1</v>
      </c>
      <c r="F223" s="210" t="s">
        <v>213</v>
      </c>
      <c r="G223" s="15"/>
      <c r="H223" s="211">
        <v>14.1</v>
      </c>
      <c r="I223" s="212"/>
      <c r="J223" s="15"/>
      <c r="K223" s="15"/>
      <c r="L223" s="208"/>
      <c r="M223" s="213"/>
      <c r="N223" s="214"/>
      <c r="O223" s="214"/>
      <c r="P223" s="214"/>
      <c r="Q223" s="214"/>
      <c r="R223" s="214"/>
      <c r="S223" s="214"/>
      <c r="T223" s="2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9" t="s">
        <v>173</v>
      </c>
      <c r="AU223" s="209" t="s">
        <v>131</v>
      </c>
      <c r="AV223" s="15" t="s">
        <v>122</v>
      </c>
      <c r="AW223" s="15" t="s">
        <v>31</v>
      </c>
      <c r="AX223" s="15" t="s">
        <v>82</v>
      </c>
      <c r="AY223" s="209" t="s">
        <v>123</v>
      </c>
    </row>
    <row r="224" s="2" customFormat="1" ht="24.15" customHeight="1">
      <c r="A224" s="38"/>
      <c r="B224" s="172"/>
      <c r="C224" s="173" t="s">
        <v>515</v>
      </c>
      <c r="D224" s="173" t="s">
        <v>126</v>
      </c>
      <c r="E224" s="174" t="s">
        <v>516</v>
      </c>
      <c r="F224" s="175" t="s">
        <v>517</v>
      </c>
      <c r="G224" s="176" t="s">
        <v>171</v>
      </c>
      <c r="H224" s="177">
        <v>1.1499999999999999</v>
      </c>
      <c r="I224" s="178"/>
      <c r="J224" s="179">
        <f>ROUND(I224*H224,2)</f>
        <v>0</v>
      </c>
      <c r="K224" s="180"/>
      <c r="L224" s="39"/>
      <c r="M224" s="181" t="s">
        <v>1</v>
      </c>
      <c r="N224" s="182" t="s">
        <v>40</v>
      </c>
      <c r="O224" s="77"/>
      <c r="P224" s="183">
        <f>O224*H224</f>
        <v>0</v>
      </c>
      <c r="Q224" s="183">
        <v>0.00063000000000000003</v>
      </c>
      <c r="R224" s="183">
        <f>Q224*H224</f>
        <v>0.00072449999999999999</v>
      </c>
      <c r="S224" s="183">
        <v>0</v>
      </c>
      <c r="T224" s="18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85" t="s">
        <v>122</v>
      </c>
      <c r="AT224" s="185" t="s">
        <v>126</v>
      </c>
      <c r="AU224" s="185" t="s">
        <v>131</v>
      </c>
      <c r="AY224" s="19" t="s">
        <v>123</v>
      </c>
      <c r="BE224" s="186">
        <f>IF(N224="základná",J224,0)</f>
        <v>0</v>
      </c>
      <c r="BF224" s="186">
        <f>IF(N224="znížená",J224,0)</f>
        <v>0</v>
      </c>
      <c r="BG224" s="186">
        <f>IF(N224="zákl. prenesená",J224,0)</f>
        <v>0</v>
      </c>
      <c r="BH224" s="186">
        <f>IF(N224="zníž. prenesená",J224,0)</f>
        <v>0</v>
      </c>
      <c r="BI224" s="186">
        <f>IF(N224="nulová",J224,0)</f>
        <v>0</v>
      </c>
      <c r="BJ224" s="19" t="s">
        <v>131</v>
      </c>
      <c r="BK224" s="186">
        <f>ROUND(I224*H224,2)</f>
        <v>0</v>
      </c>
      <c r="BL224" s="19" t="s">
        <v>122</v>
      </c>
      <c r="BM224" s="185" t="s">
        <v>518</v>
      </c>
    </row>
    <row r="225" s="13" customFormat="1">
      <c r="A225" s="13"/>
      <c r="B225" s="192"/>
      <c r="C225" s="13"/>
      <c r="D225" s="193" t="s">
        <v>173</v>
      </c>
      <c r="E225" s="194" t="s">
        <v>1</v>
      </c>
      <c r="F225" s="195" t="s">
        <v>519</v>
      </c>
      <c r="G225" s="13"/>
      <c r="H225" s="196">
        <v>1.1499999999999999</v>
      </c>
      <c r="I225" s="197"/>
      <c r="J225" s="13"/>
      <c r="K225" s="13"/>
      <c r="L225" s="192"/>
      <c r="M225" s="198"/>
      <c r="N225" s="199"/>
      <c r="O225" s="199"/>
      <c r="P225" s="199"/>
      <c r="Q225" s="199"/>
      <c r="R225" s="199"/>
      <c r="S225" s="199"/>
      <c r="T225" s="20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4" t="s">
        <v>173</v>
      </c>
      <c r="AU225" s="194" t="s">
        <v>131</v>
      </c>
      <c r="AV225" s="13" t="s">
        <v>131</v>
      </c>
      <c r="AW225" s="13" t="s">
        <v>31</v>
      </c>
      <c r="AX225" s="13" t="s">
        <v>82</v>
      </c>
      <c r="AY225" s="194" t="s">
        <v>123</v>
      </c>
    </row>
    <row r="226" s="2" customFormat="1" ht="24.15" customHeight="1">
      <c r="A226" s="38"/>
      <c r="B226" s="172"/>
      <c r="C226" s="173" t="s">
        <v>520</v>
      </c>
      <c r="D226" s="173" t="s">
        <v>126</v>
      </c>
      <c r="E226" s="174" t="s">
        <v>521</v>
      </c>
      <c r="F226" s="175" t="s">
        <v>522</v>
      </c>
      <c r="G226" s="176" t="s">
        <v>171</v>
      </c>
      <c r="H226" s="177">
        <v>0.80000000000000004</v>
      </c>
      <c r="I226" s="178"/>
      <c r="J226" s="179">
        <f>ROUND(I226*H226,2)</f>
        <v>0</v>
      </c>
      <c r="K226" s="180"/>
      <c r="L226" s="39"/>
      <c r="M226" s="181" t="s">
        <v>1</v>
      </c>
      <c r="N226" s="182" t="s">
        <v>40</v>
      </c>
      <c r="O226" s="77"/>
      <c r="P226" s="183">
        <f>O226*H226</f>
        <v>0</v>
      </c>
      <c r="Q226" s="183">
        <v>0.00093999999999999997</v>
      </c>
      <c r="R226" s="183">
        <f>Q226*H226</f>
        <v>0.00075200000000000006</v>
      </c>
      <c r="S226" s="183">
        <v>0</v>
      </c>
      <c r="T226" s="18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85" t="s">
        <v>122</v>
      </c>
      <c r="AT226" s="185" t="s">
        <v>126</v>
      </c>
      <c r="AU226" s="185" t="s">
        <v>131</v>
      </c>
      <c r="AY226" s="19" t="s">
        <v>123</v>
      </c>
      <c r="BE226" s="186">
        <f>IF(N226="základná",J226,0)</f>
        <v>0</v>
      </c>
      <c r="BF226" s="186">
        <f>IF(N226="znížená",J226,0)</f>
        <v>0</v>
      </c>
      <c r="BG226" s="186">
        <f>IF(N226="zákl. prenesená",J226,0)</f>
        <v>0</v>
      </c>
      <c r="BH226" s="186">
        <f>IF(N226="zníž. prenesená",J226,0)</f>
        <v>0</v>
      </c>
      <c r="BI226" s="186">
        <f>IF(N226="nulová",J226,0)</f>
        <v>0</v>
      </c>
      <c r="BJ226" s="19" t="s">
        <v>131</v>
      </c>
      <c r="BK226" s="186">
        <f>ROUND(I226*H226,2)</f>
        <v>0</v>
      </c>
      <c r="BL226" s="19" t="s">
        <v>122</v>
      </c>
      <c r="BM226" s="185" t="s">
        <v>523</v>
      </c>
    </row>
    <row r="227" s="13" customFormat="1">
      <c r="A227" s="13"/>
      <c r="B227" s="192"/>
      <c r="C227" s="13"/>
      <c r="D227" s="193" t="s">
        <v>173</v>
      </c>
      <c r="E227" s="194" t="s">
        <v>1</v>
      </c>
      <c r="F227" s="195" t="s">
        <v>524</v>
      </c>
      <c r="G227" s="13"/>
      <c r="H227" s="196">
        <v>0.80000000000000004</v>
      </c>
      <c r="I227" s="197"/>
      <c r="J227" s="13"/>
      <c r="K227" s="13"/>
      <c r="L227" s="192"/>
      <c r="M227" s="198"/>
      <c r="N227" s="199"/>
      <c r="O227" s="199"/>
      <c r="P227" s="199"/>
      <c r="Q227" s="199"/>
      <c r="R227" s="199"/>
      <c r="S227" s="199"/>
      <c r="T227" s="20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4" t="s">
        <v>173</v>
      </c>
      <c r="AU227" s="194" t="s">
        <v>131</v>
      </c>
      <c r="AV227" s="13" t="s">
        <v>131</v>
      </c>
      <c r="AW227" s="13" t="s">
        <v>31</v>
      </c>
      <c r="AX227" s="13" t="s">
        <v>82</v>
      </c>
      <c r="AY227" s="194" t="s">
        <v>123</v>
      </c>
    </row>
    <row r="228" s="2" customFormat="1" ht="24.15" customHeight="1">
      <c r="A228" s="38"/>
      <c r="B228" s="172"/>
      <c r="C228" s="173" t="s">
        <v>525</v>
      </c>
      <c r="D228" s="173" t="s">
        <v>126</v>
      </c>
      <c r="E228" s="174" t="s">
        <v>526</v>
      </c>
      <c r="F228" s="175" t="s">
        <v>527</v>
      </c>
      <c r="G228" s="176" t="s">
        <v>171</v>
      </c>
      <c r="H228" s="177">
        <v>37.049999999999997</v>
      </c>
      <c r="I228" s="178"/>
      <c r="J228" s="179">
        <f>ROUND(I228*H228,2)</f>
        <v>0</v>
      </c>
      <c r="K228" s="180"/>
      <c r="L228" s="39"/>
      <c r="M228" s="181" t="s">
        <v>1</v>
      </c>
      <c r="N228" s="182" t="s">
        <v>40</v>
      </c>
      <c r="O228" s="77"/>
      <c r="P228" s="183">
        <f>O228*H228</f>
        <v>0</v>
      </c>
      <c r="Q228" s="183">
        <v>0.00059999999999999995</v>
      </c>
      <c r="R228" s="183">
        <f>Q228*H228</f>
        <v>0.022229999999999996</v>
      </c>
      <c r="S228" s="183">
        <v>0</v>
      </c>
      <c r="T228" s="18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85" t="s">
        <v>122</v>
      </c>
      <c r="AT228" s="185" t="s">
        <v>126</v>
      </c>
      <c r="AU228" s="185" t="s">
        <v>131</v>
      </c>
      <c r="AY228" s="19" t="s">
        <v>123</v>
      </c>
      <c r="BE228" s="186">
        <f>IF(N228="základná",J228,0)</f>
        <v>0</v>
      </c>
      <c r="BF228" s="186">
        <f>IF(N228="znížená",J228,0)</f>
        <v>0</v>
      </c>
      <c r="BG228" s="186">
        <f>IF(N228="zákl. prenesená",J228,0)</f>
        <v>0</v>
      </c>
      <c r="BH228" s="186">
        <f>IF(N228="zníž. prenesená",J228,0)</f>
        <v>0</v>
      </c>
      <c r="BI228" s="186">
        <f>IF(N228="nulová",J228,0)</f>
        <v>0</v>
      </c>
      <c r="BJ228" s="19" t="s">
        <v>131</v>
      </c>
      <c r="BK228" s="186">
        <f>ROUND(I228*H228,2)</f>
        <v>0</v>
      </c>
      <c r="BL228" s="19" t="s">
        <v>122</v>
      </c>
      <c r="BM228" s="185" t="s">
        <v>528</v>
      </c>
    </row>
    <row r="229" s="13" customFormat="1">
      <c r="A229" s="13"/>
      <c r="B229" s="192"/>
      <c r="C229" s="13"/>
      <c r="D229" s="193" t="s">
        <v>173</v>
      </c>
      <c r="E229" s="194" t="s">
        <v>1</v>
      </c>
      <c r="F229" s="195" t="s">
        <v>529</v>
      </c>
      <c r="G229" s="13"/>
      <c r="H229" s="196">
        <v>37.049999999999997</v>
      </c>
      <c r="I229" s="197"/>
      <c r="J229" s="13"/>
      <c r="K229" s="13"/>
      <c r="L229" s="192"/>
      <c r="M229" s="198"/>
      <c r="N229" s="199"/>
      <c r="O229" s="199"/>
      <c r="P229" s="199"/>
      <c r="Q229" s="199"/>
      <c r="R229" s="199"/>
      <c r="S229" s="199"/>
      <c r="T229" s="20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94" t="s">
        <v>173</v>
      </c>
      <c r="AU229" s="194" t="s">
        <v>131</v>
      </c>
      <c r="AV229" s="13" t="s">
        <v>131</v>
      </c>
      <c r="AW229" s="13" t="s">
        <v>31</v>
      </c>
      <c r="AX229" s="13" t="s">
        <v>82</v>
      </c>
      <c r="AY229" s="194" t="s">
        <v>123</v>
      </c>
    </row>
    <row r="230" s="12" customFormat="1" ht="22.8" customHeight="1">
      <c r="A230" s="12"/>
      <c r="B230" s="159"/>
      <c r="C230" s="12"/>
      <c r="D230" s="160" t="s">
        <v>73</v>
      </c>
      <c r="E230" s="170" t="s">
        <v>530</v>
      </c>
      <c r="F230" s="170" t="s">
        <v>531</v>
      </c>
      <c r="G230" s="12"/>
      <c r="H230" s="12"/>
      <c r="I230" s="162"/>
      <c r="J230" s="171">
        <f>BK230</f>
        <v>0</v>
      </c>
      <c r="K230" s="12"/>
      <c r="L230" s="159"/>
      <c r="M230" s="164"/>
      <c r="N230" s="165"/>
      <c r="O230" s="165"/>
      <c r="P230" s="166">
        <f>SUM(P231:P246)</f>
        <v>0</v>
      </c>
      <c r="Q230" s="165"/>
      <c r="R230" s="166">
        <f>SUM(R231:R246)</f>
        <v>120.37248688000001</v>
      </c>
      <c r="S230" s="165"/>
      <c r="T230" s="167">
        <f>SUM(T231:T246)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60" t="s">
        <v>82</v>
      </c>
      <c r="AT230" s="168" t="s">
        <v>73</v>
      </c>
      <c r="AU230" s="168" t="s">
        <v>82</v>
      </c>
      <c r="AY230" s="160" t="s">
        <v>123</v>
      </c>
      <c r="BK230" s="169">
        <f>SUM(BK231:BK246)</f>
        <v>0</v>
      </c>
    </row>
    <row r="231" s="2" customFormat="1" ht="24.15" customHeight="1">
      <c r="A231" s="38"/>
      <c r="B231" s="172"/>
      <c r="C231" s="173" t="s">
        <v>532</v>
      </c>
      <c r="D231" s="173" t="s">
        <v>126</v>
      </c>
      <c r="E231" s="174" t="s">
        <v>533</v>
      </c>
      <c r="F231" s="175" t="s">
        <v>534</v>
      </c>
      <c r="G231" s="176" t="s">
        <v>177</v>
      </c>
      <c r="H231" s="177">
        <v>26.466000000000001</v>
      </c>
      <c r="I231" s="178"/>
      <c r="J231" s="179">
        <f>ROUND(I231*H231,2)</f>
        <v>0</v>
      </c>
      <c r="K231" s="180"/>
      <c r="L231" s="39"/>
      <c r="M231" s="181" t="s">
        <v>1</v>
      </c>
      <c r="N231" s="182" t="s">
        <v>40</v>
      </c>
      <c r="O231" s="77"/>
      <c r="P231" s="183">
        <f>O231*H231</f>
        <v>0</v>
      </c>
      <c r="Q231" s="183">
        <v>2.3225600000000002</v>
      </c>
      <c r="R231" s="183">
        <f>Q231*H231</f>
        <v>61.468872960000006</v>
      </c>
      <c r="S231" s="183">
        <v>0</v>
      </c>
      <c r="T231" s="18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85" t="s">
        <v>122</v>
      </c>
      <c r="AT231" s="185" t="s">
        <v>126</v>
      </c>
      <c r="AU231" s="185" t="s">
        <v>131</v>
      </c>
      <c r="AY231" s="19" t="s">
        <v>123</v>
      </c>
      <c r="BE231" s="186">
        <f>IF(N231="základná",J231,0)</f>
        <v>0</v>
      </c>
      <c r="BF231" s="186">
        <f>IF(N231="znížená",J231,0)</f>
        <v>0</v>
      </c>
      <c r="BG231" s="186">
        <f>IF(N231="zákl. prenesená",J231,0)</f>
        <v>0</v>
      </c>
      <c r="BH231" s="186">
        <f>IF(N231="zníž. prenesená",J231,0)</f>
        <v>0</v>
      </c>
      <c r="BI231" s="186">
        <f>IF(N231="nulová",J231,0)</f>
        <v>0</v>
      </c>
      <c r="BJ231" s="19" t="s">
        <v>131</v>
      </c>
      <c r="BK231" s="186">
        <f>ROUND(I231*H231,2)</f>
        <v>0</v>
      </c>
      <c r="BL231" s="19" t="s">
        <v>122</v>
      </c>
      <c r="BM231" s="185" t="s">
        <v>535</v>
      </c>
    </row>
    <row r="232" s="13" customFormat="1">
      <c r="A232" s="13"/>
      <c r="B232" s="192"/>
      <c r="C232" s="13"/>
      <c r="D232" s="193" t="s">
        <v>173</v>
      </c>
      <c r="E232" s="194" t="s">
        <v>1</v>
      </c>
      <c r="F232" s="195" t="s">
        <v>536</v>
      </c>
      <c r="G232" s="13"/>
      <c r="H232" s="196">
        <v>26.466000000000001</v>
      </c>
      <c r="I232" s="197"/>
      <c r="J232" s="13"/>
      <c r="K232" s="13"/>
      <c r="L232" s="192"/>
      <c r="M232" s="198"/>
      <c r="N232" s="199"/>
      <c r="O232" s="199"/>
      <c r="P232" s="199"/>
      <c r="Q232" s="199"/>
      <c r="R232" s="199"/>
      <c r="S232" s="199"/>
      <c r="T232" s="20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4" t="s">
        <v>173</v>
      </c>
      <c r="AU232" s="194" t="s">
        <v>131</v>
      </c>
      <c r="AV232" s="13" t="s">
        <v>131</v>
      </c>
      <c r="AW232" s="13" t="s">
        <v>31</v>
      </c>
      <c r="AX232" s="13" t="s">
        <v>82</v>
      </c>
      <c r="AY232" s="194" t="s">
        <v>123</v>
      </c>
    </row>
    <row r="233" s="2" customFormat="1" ht="24.15" customHeight="1">
      <c r="A233" s="38"/>
      <c r="B233" s="172"/>
      <c r="C233" s="173" t="s">
        <v>537</v>
      </c>
      <c r="D233" s="173" t="s">
        <v>126</v>
      </c>
      <c r="E233" s="174" t="s">
        <v>538</v>
      </c>
      <c r="F233" s="175" t="s">
        <v>539</v>
      </c>
      <c r="G233" s="176" t="s">
        <v>177</v>
      </c>
      <c r="H233" s="177">
        <v>22.164000000000001</v>
      </c>
      <c r="I233" s="178"/>
      <c r="J233" s="179">
        <f>ROUND(I233*H233,2)</f>
        <v>0</v>
      </c>
      <c r="K233" s="180"/>
      <c r="L233" s="39"/>
      <c r="M233" s="181" t="s">
        <v>1</v>
      </c>
      <c r="N233" s="182" t="s">
        <v>40</v>
      </c>
      <c r="O233" s="77"/>
      <c r="P233" s="183">
        <f>O233*H233</f>
        <v>0</v>
      </c>
      <c r="Q233" s="183">
        <v>2.3225600000000002</v>
      </c>
      <c r="R233" s="183">
        <f>Q233*H233</f>
        <v>51.477219840000011</v>
      </c>
      <c r="S233" s="183">
        <v>0</v>
      </c>
      <c r="T233" s="18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85" t="s">
        <v>122</v>
      </c>
      <c r="AT233" s="185" t="s">
        <v>126</v>
      </c>
      <c r="AU233" s="185" t="s">
        <v>131</v>
      </c>
      <c r="AY233" s="19" t="s">
        <v>123</v>
      </c>
      <c r="BE233" s="186">
        <f>IF(N233="základná",J233,0)</f>
        <v>0</v>
      </c>
      <c r="BF233" s="186">
        <f>IF(N233="znížená",J233,0)</f>
        <v>0</v>
      </c>
      <c r="BG233" s="186">
        <f>IF(N233="zákl. prenesená",J233,0)</f>
        <v>0</v>
      </c>
      <c r="BH233" s="186">
        <f>IF(N233="zníž. prenesená",J233,0)</f>
        <v>0</v>
      </c>
      <c r="BI233" s="186">
        <f>IF(N233="nulová",J233,0)</f>
        <v>0</v>
      </c>
      <c r="BJ233" s="19" t="s">
        <v>131</v>
      </c>
      <c r="BK233" s="186">
        <f>ROUND(I233*H233,2)</f>
        <v>0</v>
      </c>
      <c r="BL233" s="19" t="s">
        <v>122</v>
      </c>
      <c r="BM233" s="185" t="s">
        <v>540</v>
      </c>
    </row>
    <row r="234" s="13" customFormat="1">
      <c r="A234" s="13"/>
      <c r="B234" s="192"/>
      <c r="C234" s="13"/>
      <c r="D234" s="193" t="s">
        <v>173</v>
      </c>
      <c r="E234" s="194" t="s">
        <v>1</v>
      </c>
      <c r="F234" s="195" t="s">
        <v>541</v>
      </c>
      <c r="G234" s="13"/>
      <c r="H234" s="196">
        <v>22.164000000000001</v>
      </c>
      <c r="I234" s="197"/>
      <c r="J234" s="13"/>
      <c r="K234" s="13"/>
      <c r="L234" s="192"/>
      <c r="M234" s="198"/>
      <c r="N234" s="199"/>
      <c r="O234" s="199"/>
      <c r="P234" s="199"/>
      <c r="Q234" s="199"/>
      <c r="R234" s="199"/>
      <c r="S234" s="199"/>
      <c r="T234" s="20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4" t="s">
        <v>173</v>
      </c>
      <c r="AU234" s="194" t="s">
        <v>131</v>
      </c>
      <c r="AV234" s="13" t="s">
        <v>131</v>
      </c>
      <c r="AW234" s="13" t="s">
        <v>31</v>
      </c>
      <c r="AX234" s="13" t="s">
        <v>82</v>
      </c>
      <c r="AY234" s="194" t="s">
        <v>123</v>
      </c>
    </row>
    <row r="235" s="2" customFormat="1" ht="24.15" customHeight="1">
      <c r="A235" s="38"/>
      <c r="B235" s="172"/>
      <c r="C235" s="173" t="s">
        <v>542</v>
      </c>
      <c r="D235" s="173" t="s">
        <v>126</v>
      </c>
      <c r="E235" s="174" t="s">
        <v>543</v>
      </c>
      <c r="F235" s="175" t="s">
        <v>544</v>
      </c>
      <c r="G235" s="176" t="s">
        <v>171</v>
      </c>
      <c r="H235" s="177">
        <v>72</v>
      </c>
      <c r="I235" s="178"/>
      <c r="J235" s="179">
        <f>ROUND(I235*H235,2)</f>
        <v>0</v>
      </c>
      <c r="K235" s="180"/>
      <c r="L235" s="39"/>
      <c r="M235" s="181" t="s">
        <v>1</v>
      </c>
      <c r="N235" s="182" t="s">
        <v>40</v>
      </c>
      <c r="O235" s="77"/>
      <c r="P235" s="183">
        <f>O235*H235</f>
        <v>0</v>
      </c>
      <c r="Q235" s="183">
        <v>0.00346</v>
      </c>
      <c r="R235" s="183">
        <f>Q235*H235</f>
        <v>0.24912000000000001</v>
      </c>
      <c r="S235" s="183">
        <v>0</v>
      </c>
      <c r="T235" s="18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85" t="s">
        <v>122</v>
      </c>
      <c r="AT235" s="185" t="s">
        <v>126</v>
      </c>
      <c r="AU235" s="185" t="s">
        <v>131</v>
      </c>
      <c r="AY235" s="19" t="s">
        <v>123</v>
      </c>
      <c r="BE235" s="186">
        <f>IF(N235="základná",J235,0)</f>
        <v>0</v>
      </c>
      <c r="BF235" s="186">
        <f>IF(N235="znížená",J235,0)</f>
        <v>0</v>
      </c>
      <c r="BG235" s="186">
        <f>IF(N235="zákl. prenesená",J235,0)</f>
        <v>0</v>
      </c>
      <c r="BH235" s="186">
        <f>IF(N235="zníž. prenesená",J235,0)</f>
        <v>0</v>
      </c>
      <c r="BI235" s="186">
        <f>IF(N235="nulová",J235,0)</f>
        <v>0</v>
      </c>
      <c r="BJ235" s="19" t="s">
        <v>131</v>
      </c>
      <c r="BK235" s="186">
        <f>ROUND(I235*H235,2)</f>
        <v>0</v>
      </c>
      <c r="BL235" s="19" t="s">
        <v>122</v>
      </c>
      <c r="BM235" s="185" t="s">
        <v>545</v>
      </c>
    </row>
    <row r="236" s="13" customFormat="1">
      <c r="A236" s="13"/>
      <c r="B236" s="192"/>
      <c r="C236" s="13"/>
      <c r="D236" s="193" t="s">
        <v>173</v>
      </c>
      <c r="E236" s="194" t="s">
        <v>1</v>
      </c>
      <c r="F236" s="195" t="s">
        <v>546</v>
      </c>
      <c r="G236" s="13"/>
      <c r="H236" s="196">
        <v>72</v>
      </c>
      <c r="I236" s="197"/>
      <c r="J236" s="13"/>
      <c r="K236" s="13"/>
      <c r="L236" s="192"/>
      <c r="M236" s="198"/>
      <c r="N236" s="199"/>
      <c r="O236" s="199"/>
      <c r="P236" s="199"/>
      <c r="Q236" s="199"/>
      <c r="R236" s="199"/>
      <c r="S236" s="199"/>
      <c r="T236" s="20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4" t="s">
        <v>173</v>
      </c>
      <c r="AU236" s="194" t="s">
        <v>131</v>
      </c>
      <c r="AV236" s="13" t="s">
        <v>131</v>
      </c>
      <c r="AW236" s="13" t="s">
        <v>31</v>
      </c>
      <c r="AX236" s="13" t="s">
        <v>82</v>
      </c>
      <c r="AY236" s="194" t="s">
        <v>123</v>
      </c>
    </row>
    <row r="237" s="2" customFormat="1" ht="24.15" customHeight="1">
      <c r="A237" s="38"/>
      <c r="B237" s="172"/>
      <c r="C237" s="173" t="s">
        <v>547</v>
      </c>
      <c r="D237" s="173" t="s">
        <v>126</v>
      </c>
      <c r="E237" s="174" t="s">
        <v>548</v>
      </c>
      <c r="F237" s="175" t="s">
        <v>549</v>
      </c>
      <c r="G237" s="176" t="s">
        <v>171</v>
      </c>
      <c r="H237" s="177">
        <v>87.200000000000003</v>
      </c>
      <c r="I237" s="178"/>
      <c r="J237" s="179">
        <f>ROUND(I237*H237,2)</f>
        <v>0</v>
      </c>
      <c r="K237" s="180"/>
      <c r="L237" s="39"/>
      <c r="M237" s="181" t="s">
        <v>1</v>
      </c>
      <c r="N237" s="182" t="s">
        <v>40</v>
      </c>
      <c r="O237" s="77"/>
      <c r="P237" s="183">
        <f>O237*H237</f>
        <v>0</v>
      </c>
      <c r="Q237" s="183">
        <v>0.0045700000000000003</v>
      </c>
      <c r="R237" s="183">
        <f>Q237*H237</f>
        <v>0.39850400000000002</v>
      </c>
      <c r="S237" s="183">
        <v>0</v>
      </c>
      <c r="T237" s="184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185" t="s">
        <v>122</v>
      </c>
      <c r="AT237" s="185" t="s">
        <v>126</v>
      </c>
      <c r="AU237" s="185" t="s">
        <v>131</v>
      </c>
      <c r="AY237" s="19" t="s">
        <v>123</v>
      </c>
      <c r="BE237" s="186">
        <f>IF(N237="základná",J237,0)</f>
        <v>0</v>
      </c>
      <c r="BF237" s="186">
        <f>IF(N237="znížená",J237,0)</f>
        <v>0</v>
      </c>
      <c r="BG237" s="186">
        <f>IF(N237="zákl. prenesená",J237,0)</f>
        <v>0</v>
      </c>
      <c r="BH237" s="186">
        <f>IF(N237="zníž. prenesená",J237,0)</f>
        <v>0</v>
      </c>
      <c r="BI237" s="186">
        <f>IF(N237="nulová",J237,0)</f>
        <v>0</v>
      </c>
      <c r="BJ237" s="19" t="s">
        <v>131</v>
      </c>
      <c r="BK237" s="186">
        <f>ROUND(I237*H237,2)</f>
        <v>0</v>
      </c>
      <c r="BL237" s="19" t="s">
        <v>122</v>
      </c>
      <c r="BM237" s="185" t="s">
        <v>550</v>
      </c>
    </row>
    <row r="238" s="13" customFormat="1">
      <c r="A238" s="13"/>
      <c r="B238" s="192"/>
      <c r="C238" s="13"/>
      <c r="D238" s="193" t="s">
        <v>173</v>
      </c>
      <c r="E238" s="194" t="s">
        <v>1</v>
      </c>
      <c r="F238" s="195" t="s">
        <v>551</v>
      </c>
      <c r="G238" s="13"/>
      <c r="H238" s="196">
        <v>87.200000000000003</v>
      </c>
      <c r="I238" s="197"/>
      <c r="J238" s="13"/>
      <c r="K238" s="13"/>
      <c r="L238" s="192"/>
      <c r="M238" s="198"/>
      <c r="N238" s="199"/>
      <c r="O238" s="199"/>
      <c r="P238" s="199"/>
      <c r="Q238" s="199"/>
      <c r="R238" s="199"/>
      <c r="S238" s="199"/>
      <c r="T238" s="20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4" t="s">
        <v>173</v>
      </c>
      <c r="AU238" s="194" t="s">
        <v>131</v>
      </c>
      <c r="AV238" s="13" t="s">
        <v>131</v>
      </c>
      <c r="AW238" s="13" t="s">
        <v>31</v>
      </c>
      <c r="AX238" s="13" t="s">
        <v>82</v>
      </c>
      <c r="AY238" s="194" t="s">
        <v>123</v>
      </c>
    </row>
    <row r="239" s="2" customFormat="1" ht="24.15" customHeight="1">
      <c r="A239" s="38"/>
      <c r="B239" s="172"/>
      <c r="C239" s="173" t="s">
        <v>552</v>
      </c>
      <c r="D239" s="173" t="s">
        <v>126</v>
      </c>
      <c r="E239" s="174" t="s">
        <v>553</v>
      </c>
      <c r="F239" s="175" t="s">
        <v>554</v>
      </c>
      <c r="G239" s="176" t="s">
        <v>171</v>
      </c>
      <c r="H239" s="177">
        <v>72</v>
      </c>
      <c r="I239" s="178"/>
      <c r="J239" s="179">
        <f>ROUND(I239*H239,2)</f>
        <v>0</v>
      </c>
      <c r="K239" s="180"/>
      <c r="L239" s="39"/>
      <c r="M239" s="181" t="s">
        <v>1</v>
      </c>
      <c r="N239" s="182" t="s">
        <v>40</v>
      </c>
      <c r="O239" s="77"/>
      <c r="P239" s="183">
        <f>O239*H239</f>
        <v>0</v>
      </c>
      <c r="Q239" s="183">
        <v>5.0000000000000002E-05</v>
      </c>
      <c r="R239" s="183">
        <f>Q239*H239</f>
        <v>0.0036000000000000003</v>
      </c>
      <c r="S239" s="183">
        <v>0</v>
      </c>
      <c r="T239" s="184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85" t="s">
        <v>122</v>
      </c>
      <c r="AT239" s="185" t="s">
        <v>126</v>
      </c>
      <c r="AU239" s="185" t="s">
        <v>131</v>
      </c>
      <c r="AY239" s="19" t="s">
        <v>123</v>
      </c>
      <c r="BE239" s="186">
        <f>IF(N239="základná",J239,0)</f>
        <v>0</v>
      </c>
      <c r="BF239" s="186">
        <f>IF(N239="znížená",J239,0)</f>
        <v>0</v>
      </c>
      <c r="BG239" s="186">
        <f>IF(N239="zákl. prenesená",J239,0)</f>
        <v>0</v>
      </c>
      <c r="BH239" s="186">
        <f>IF(N239="zníž. prenesená",J239,0)</f>
        <v>0</v>
      </c>
      <c r="BI239" s="186">
        <f>IF(N239="nulová",J239,0)</f>
        <v>0</v>
      </c>
      <c r="BJ239" s="19" t="s">
        <v>131</v>
      </c>
      <c r="BK239" s="186">
        <f>ROUND(I239*H239,2)</f>
        <v>0</v>
      </c>
      <c r="BL239" s="19" t="s">
        <v>122</v>
      </c>
      <c r="BM239" s="185" t="s">
        <v>555</v>
      </c>
    </row>
    <row r="240" s="2" customFormat="1" ht="24.15" customHeight="1">
      <c r="A240" s="38"/>
      <c r="B240" s="172"/>
      <c r="C240" s="173" t="s">
        <v>556</v>
      </c>
      <c r="D240" s="173" t="s">
        <v>126</v>
      </c>
      <c r="E240" s="174" t="s">
        <v>557</v>
      </c>
      <c r="F240" s="175" t="s">
        <v>558</v>
      </c>
      <c r="G240" s="176" t="s">
        <v>171</v>
      </c>
      <c r="H240" s="177">
        <v>87.200000000000003</v>
      </c>
      <c r="I240" s="178"/>
      <c r="J240" s="179">
        <f>ROUND(I240*H240,2)</f>
        <v>0</v>
      </c>
      <c r="K240" s="180"/>
      <c r="L240" s="39"/>
      <c r="M240" s="181" t="s">
        <v>1</v>
      </c>
      <c r="N240" s="182" t="s">
        <v>40</v>
      </c>
      <c r="O240" s="77"/>
      <c r="P240" s="183">
        <f>O240*H240</f>
        <v>0</v>
      </c>
      <c r="Q240" s="183">
        <v>4.0000000000000003E-05</v>
      </c>
      <c r="R240" s="183">
        <f>Q240*H240</f>
        <v>0.0034880000000000002</v>
      </c>
      <c r="S240" s="183">
        <v>0</v>
      </c>
      <c r="T240" s="18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85" t="s">
        <v>122</v>
      </c>
      <c r="AT240" s="185" t="s">
        <v>126</v>
      </c>
      <c r="AU240" s="185" t="s">
        <v>131</v>
      </c>
      <c r="AY240" s="19" t="s">
        <v>123</v>
      </c>
      <c r="BE240" s="186">
        <f>IF(N240="základná",J240,0)</f>
        <v>0</v>
      </c>
      <c r="BF240" s="186">
        <f>IF(N240="znížená",J240,0)</f>
        <v>0</v>
      </c>
      <c r="BG240" s="186">
        <f>IF(N240="zákl. prenesená",J240,0)</f>
        <v>0</v>
      </c>
      <c r="BH240" s="186">
        <f>IF(N240="zníž. prenesená",J240,0)</f>
        <v>0</v>
      </c>
      <c r="BI240" s="186">
        <f>IF(N240="nulová",J240,0)</f>
        <v>0</v>
      </c>
      <c r="BJ240" s="19" t="s">
        <v>131</v>
      </c>
      <c r="BK240" s="186">
        <f>ROUND(I240*H240,2)</f>
        <v>0</v>
      </c>
      <c r="BL240" s="19" t="s">
        <v>122</v>
      </c>
      <c r="BM240" s="185" t="s">
        <v>559</v>
      </c>
    </row>
    <row r="241" s="2" customFormat="1" ht="24.15" customHeight="1">
      <c r="A241" s="38"/>
      <c r="B241" s="172"/>
      <c r="C241" s="173" t="s">
        <v>560</v>
      </c>
      <c r="D241" s="173" t="s">
        <v>126</v>
      </c>
      <c r="E241" s="174" t="s">
        <v>561</v>
      </c>
      <c r="F241" s="175" t="s">
        <v>562</v>
      </c>
      <c r="G241" s="176" t="s">
        <v>300</v>
      </c>
      <c r="H241" s="177">
        <v>4</v>
      </c>
      <c r="I241" s="178"/>
      <c r="J241" s="179">
        <f>ROUND(I241*H241,2)</f>
        <v>0</v>
      </c>
      <c r="K241" s="180"/>
      <c r="L241" s="39"/>
      <c r="M241" s="181" t="s">
        <v>1</v>
      </c>
      <c r="N241" s="182" t="s">
        <v>40</v>
      </c>
      <c r="O241" s="77"/>
      <c r="P241" s="183">
        <f>O241*H241</f>
        <v>0</v>
      </c>
      <c r="Q241" s="183">
        <v>0.00562</v>
      </c>
      <c r="R241" s="183">
        <f>Q241*H241</f>
        <v>0.02248</v>
      </c>
      <c r="S241" s="183">
        <v>0</v>
      </c>
      <c r="T241" s="18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85" t="s">
        <v>122</v>
      </c>
      <c r="AT241" s="185" t="s">
        <v>126</v>
      </c>
      <c r="AU241" s="185" t="s">
        <v>131</v>
      </c>
      <c r="AY241" s="19" t="s">
        <v>123</v>
      </c>
      <c r="BE241" s="186">
        <f>IF(N241="základná",J241,0)</f>
        <v>0</v>
      </c>
      <c r="BF241" s="186">
        <f>IF(N241="znížená",J241,0)</f>
        <v>0</v>
      </c>
      <c r="BG241" s="186">
        <f>IF(N241="zákl. prenesená",J241,0)</f>
        <v>0</v>
      </c>
      <c r="BH241" s="186">
        <f>IF(N241="zníž. prenesená",J241,0)</f>
        <v>0</v>
      </c>
      <c r="BI241" s="186">
        <f>IF(N241="nulová",J241,0)</f>
        <v>0</v>
      </c>
      <c r="BJ241" s="19" t="s">
        <v>131</v>
      </c>
      <c r="BK241" s="186">
        <f>ROUND(I241*H241,2)</f>
        <v>0</v>
      </c>
      <c r="BL241" s="19" t="s">
        <v>122</v>
      </c>
      <c r="BM241" s="185" t="s">
        <v>563</v>
      </c>
    </row>
    <row r="242" s="13" customFormat="1">
      <c r="A242" s="13"/>
      <c r="B242" s="192"/>
      <c r="C242" s="13"/>
      <c r="D242" s="193" t="s">
        <v>173</v>
      </c>
      <c r="E242" s="194" t="s">
        <v>1</v>
      </c>
      <c r="F242" s="195" t="s">
        <v>564</v>
      </c>
      <c r="G242" s="13"/>
      <c r="H242" s="196">
        <v>4</v>
      </c>
      <c r="I242" s="197"/>
      <c r="J242" s="13"/>
      <c r="K242" s="13"/>
      <c r="L242" s="192"/>
      <c r="M242" s="198"/>
      <c r="N242" s="199"/>
      <c r="O242" s="199"/>
      <c r="P242" s="199"/>
      <c r="Q242" s="199"/>
      <c r="R242" s="199"/>
      <c r="S242" s="199"/>
      <c r="T242" s="20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4" t="s">
        <v>173</v>
      </c>
      <c r="AU242" s="194" t="s">
        <v>131</v>
      </c>
      <c r="AV242" s="13" t="s">
        <v>131</v>
      </c>
      <c r="AW242" s="13" t="s">
        <v>31</v>
      </c>
      <c r="AX242" s="13" t="s">
        <v>82</v>
      </c>
      <c r="AY242" s="194" t="s">
        <v>123</v>
      </c>
    </row>
    <row r="243" s="2" customFormat="1" ht="24.15" customHeight="1">
      <c r="A243" s="38"/>
      <c r="B243" s="172"/>
      <c r="C243" s="173" t="s">
        <v>565</v>
      </c>
      <c r="D243" s="173" t="s">
        <v>126</v>
      </c>
      <c r="E243" s="174" t="s">
        <v>566</v>
      </c>
      <c r="F243" s="175" t="s">
        <v>567</v>
      </c>
      <c r="G243" s="176" t="s">
        <v>201</v>
      </c>
      <c r="H243" s="177">
        <v>4.6150000000000002</v>
      </c>
      <c r="I243" s="178"/>
      <c r="J243" s="179">
        <f>ROUND(I243*H243,2)</f>
        <v>0</v>
      </c>
      <c r="K243" s="180"/>
      <c r="L243" s="39"/>
      <c r="M243" s="181" t="s">
        <v>1</v>
      </c>
      <c r="N243" s="182" t="s">
        <v>40</v>
      </c>
      <c r="O243" s="77"/>
      <c r="P243" s="183">
        <f>O243*H243</f>
        <v>0</v>
      </c>
      <c r="Q243" s="183">
        <v>1.03816</v>
      </c>
      <c r="R243" s="183">
        <f>Q243*H243</f>
        <v>4.7911083999999997</v>
      </c>
      <c r="S243" s="183">
        <v>0</v>
      </c>
      <c r="T243" s="18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185" t="s">
        <v>122</v>
      </c>
      <c r="AT243" s="185" t="s">
        <v>126</v>
      </c>
      <c r="AU243" s="185" t="s">
        <v>131</v>
      </c>
      <c r="AY243" s="19" t="s">
        <v>123</v>
      </c>
      <c r="BE243" s="186">
        <f>IF(N243="základná",J243,0)</f>
        <v>0</v>
      </c>
      <c r="BF243" s="186">
        <f>IF(N243="znížená",J243,0)</f>
        <v>0</v>
      </c>
      <c r="BG243" s="186">
        <f>IF(N243="zákl. prenesená",J243,0)</f>
        <v>0</v>
      </c>
      <c r="BH243" s="186">
        <f>IF(N243="zníž. prenesená",J243,0)</f>
        <v>0</v>
      </c>
      <c r="BI243" s="186">
        <f>IF(N243="nulová",J243,0)</f>
        <v>0</v>
      </c>
      <c r="BJ243" s="19" t="s">
        <v>131</v>
      </c>
      <c r="BK243" s="186">
        <f>ROUND(I243*H243,2)</f>
        <v>0</v>
      </c>
      <c r="BL243" s="19" t="s">
        <v>122</v>
      </c>
      <c r="BM243" s="185" t="s">
        <v>568</v>
      </c>
    </row>
    <row r="244" s="2" customFormat="1" ht="24.15" customHeight="1">
      <c r="A244" s="38"/>
      <c r="B244" s="172"/>
      <c r="C244" s="173" t="s">
        <v>569</v>
      </c>
      <c r="D244" s="173" t="s">
        <v>126</v>
      </c>
      <c r="E244" s="174" t="s">
        <v>570</v>
      </c>
      <c r="F244" s="175" t="s">
        <v>571</v>
      </c>
      <c r="G244" s="176" t="s">
        <v>201</v>
      </c>
      <c r="H244" s="177">
        <v>1.8160000000000001</v>
      </c>
      <c r="I244" s="178"/>
      <c r="J244" s="179">
        <f>ROUND(I244*H244,2)</f>
        <v>0</v>
      </c>
      <c r="K244" s="180"/>
      <c r="L244" s="39"/>
      <c r="M244" s="181" t="s">
        <v>1</v>
      </c>
      <c r="N244" s="182" t="s">
        <v>40</v>
      </c>
      <c r="O244" s="77"/>
      <c r="P244" s="183">
        <f>O244*H244</f>
        <v>0</v>
      </c>
      <c r="Q244" s="183">
        <v>1.07623</v>
      </c>
      <c r="R244" s="183">
        <f>Q244*H244</f>
        <v>1.9544336800000002</v>
      </c>
      <c r="S244" s="183">
        <v>0</v>
      </c>
      <c r="T244" s="18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85" t="s">
        <v>122</v>
      </c>
      <c r="AT244" s="185" t="s">
        <v>126</v>
      </c>
      <c r="AU244" s="185" t="s">
        <v>131</v>
      </c>
      <c r="AY244" s="19" t="s">
        <v>123</v>
      </c>
      <c r="BE244" s="186">
        <f>IF(N244="základná",J244,0)</f>
        <v>0</v>
      </c>
      <c r="BF244" s="186">
        <f>IF(N244="znížená",J244,0)</f>
        <v>0</v>
      </c>
      <c r="BG244" s="186">
        <f>IF(N244="zákl. prenesená",J244,0)</f>
        <v>0</v>
      </c>
      <c r="BH244" s="186">
        <f>IF(N244="zníž. prenesená",J244,0)</f>
        <v>0</v>
      </c>
      <c r="BI244" s="186">
        <f>IF(N244="nulová",J244,0)</f>
        <v>0</v>
      </c>
      <c r="BJ244" s="19" t="s">
        <v>131</v>
      </c>
      <c r="BK244" s="186">
        <f>ROUND(I244*H244,2)</f>
        <v>0</v>
      </c>
      <c r="BL244" s="19" t="s">
        <v>122</v>
      </c>
      <c r="BM244" s="185" t="s">
        <v>572</v>
      </c>
    </row>
    <row r="245" s="2" customFormat="1" ht="24.15" customHeight="1">
      <c r="A245" s="38"/>
      <c r="B245" s="172"/>
      <c r="C245" s="173" t="s">
        <v>573</v>
      </c>
      <c r="D245" s="173" t="s">
        <v>126</v>
      </c>
      <c r="E245" s="174" t="s">
        <v>574</v>
      </c>
      <c r="F245" s="175" t="s">
        <v>575</v>
      </c>
      <c r="G245" s="176" t="s">
        <v>309</v>
      </c>
      <c r="H245" s="177">
        <v>1.5</v>
      </c>
      <c r="I245" s="178"/>
      <c r="J245" s="179">
        <f>ROUND(I245*H245,2)</f>
        <v>0</v>
      </c>
      <c r="K245" s="180"/>
      <c r="L245" s="39"/>
      <c r="M245" s="181" t="s">
        <v>1</v>
      </c>
      <c r="N245" s="182" t="s">
        <v>40</v>
      </c>
      <c r="O245" s="77"/>
      <c r="P245" s="183">
        <f>O245*H245</f>
        <v>0</v>
      </c>
      <c r="Q245" s="183">
        <v>0.0024399999999999999</v>
      </c>
      <c r="R245" s="183">
        <f>Q245*H245</f>
        <v>0.0036600000000000001</v>
      </c>
      <c r="S245" s="183">
        <v>0</v>
      </c>
      <c r="T245" s="18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85" t="s">
        <v>122</v>
      </c>
      <c r="AT245" s="185" t="s">
        <v>126</v>
      </c>
      <c r="AU245" s="185" t="s">
        <v>131</v>
      </c>
      <c r="AY245" s="19" t="s">
        <v>123</v>
      </c>
      <c r="BE245" s="186">
        <f>IF(N245="základná",J245,0)</f>
        <v>0</v>
      </c>
      <c r="BF245" s="186">
        <f>IF(N245="znížená",J245,0)</f>
        <v>0</v>
      </c>
      <c r="BG245" s="186">
        <f>IF(N245="zákl. prenesená",J245,0)</f>
        <v>0</v>
      </c>
      <c r="BH245" s="186">
        <f>IF(N245="zníž. prenesená",J245,0)</f>
        <v>0</v>
      </c>
      <c r="BI245" s="186">
        <f>IF(N245="nulová",J245,0)</f>
        <v>0</v>
      </c>
      <c r="BJ245" s="19" t="s">
        <v>131</v>
      </c>
      <c r="BK245" s="186">
        <f>ROUND(I245*H245,2)</f>
        <v>0</v>
      </c>
      <c r="BL245" s="19" t="s">
        <v>122</v>
      </c>
      <c r="BM245" s="185" t="s">
        <v>576</v>
      </c>
    </row>
    <row r="246" s="13" customFormat="1">
      <c r="A246" s="13"/>
      <c r="B246" s="192"/>
      <c r="C246" s="13"/>
      <c r="D246" s="193" t="s">
        <v>173</v>
      </c>
      <c r="E246" s="194" t="s">
        <v>1</v>
      </c>
      <c r="F246" s="195" t="s">
        <v>577</v>
      </c>
      <c r="G246" s="13"/>
      <c r="H246" s="196">
        <v>1.5</v>
      </c>
      <c r="I246" s="197"/>
      <c r="J246" s="13"/>
      <c r="K246" s="13"/>
      <c r="L246" s="192"/>
      <c r="M246" s="198"/>
      <c r="N246" s="199"/>
      <c r="O246" s="199"/>
      <c r="P246" s="199"/>
      <c r="Q246" s="199"/>
      <c r="R246" s="199"/>
      <c r="S246" s="199"/>
      <c r="T246" s="20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194" t="s">
        <v>173</v>
      </c>
      <c r="AU246" s="194" t="s">
        <v>131</v>
      </c>
      <c r="AV246" s="13" t="s">
        <v>131</v>
      </c>
      <c r="AW246" s="13" t="s">
        <v>31</v>
      </c>
      <c r="AX246" s="13" t="s">
        <v>82</v>
      </c>
      <c r="AY246" s="194" t="s">
        <v>123</v>
      </c>
    </row>
    <row r="247" s="12" customFormat="1" ht="22.8" customHeight="1">
      <c r="A247" s="12"/>
      <c r="B247" s="159"/>
      <c r="C247" s="12"/>
      <c r="D247" s="160" t="s">
        <v>73</v>
      </c>
      <c r="E247" s="170" t="s">
        <v>578</v>
      </c>
      <c r="F247" s="170" t="s">
        <v>579</v>
      </c>
      <c r="G247" s="12"/>
      <c r="H247" s="12"/>
      <c r="I247" s="162"/>
      <c r="J247" s="171">
        <f>BK247</f>
        <v>0</v>
      </c>
      <c r="K247" s="12"/>
      <c r="L247" s="159"/>
      <c r="M247" s="164"/>
      <c r="N247" s="165"/>
      <c r="O247" s="165"/>
      <c r="P247" s="166">
        <f>SUM(P248:P260)</f>
        <v>0</v>
      </c>
      <c r="Q247" s="165"/>
      <c r="R247" s="166">
        <f>SUM(R248:R260)</f>
        <v>219.70921868000002</v>
      </c>
      <c r="S247" s="165"/>
      <c r="T247" s="167">
        <f>SUM(T248:T260)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60" t="s">
        <v>82</v>
      </c>
      <c r="AT247" s="168" t="s">
        <v>73</v>
      </c>
      <c r="AU247" s="168" t="s">
        <v>82</v>
      </c>
      <c r="AY247" s="160" t="s">
        <v>123</v>
      </c>
      <c r="BK247" s="169">
        <f>SUM(BK248:BK260)</f>
        <v>0</v>
      </c>
    </row>
    <row r="248" s="2" customFormat="1" ht="24.15" customHeight="1">
      <c r="A248" s="38"/>
      <c r="B248" s="172"/>
      <c r="C248" s="173" t="s">
        <v>580</v>
      </c>
      <c r="D248" s="173" t="s">
        <v>126</v>
      </c>
      <c r="E248" s="174" t="s">
        <v>581</v>
      </c>
      <c r="F248" s="175" t="s">
        <v>582</v>
      </c>
      <c r="G248" s="176" t="s">
        <v>177</v>
      </c>
      <c r="H248" s="177">
        <v>88.134</v>
      </c>
      <c r="I248" s="178"/>
      <c r="J248" s="179">
        <f>ROUND(I248*H248,2)</f>
        <v>0</v>
      </c>
      <c r="K248" s="180"/>
      <c r="L248" s="39"/>
      <c r="M248" s="181" t="s">
        <v>1</v>
      </c>
      <c r="N248" s="182" t="s">
        <v>40</v>
      </c>
      <c r="O248" s="77"/>
      <c r="P248" s="183">
        <f>O248*H248</f>
        <v>0</v>
      </c>
      <c r="Q248" s="183">
        <v>2.3456700000000001</v>
      </c>
      <c r="R248" s="183">
        <f>Q248*H248</f>
        <v>206.73327978</v>
      </c>
      <c r="S248" s="183">
        <v>0</v>
      </c>
      <c r="T248" s="184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85" t="s">
        <v>122</v>
      </c>
      <c r="AT248" s="185" t="s">
        <v>126</v>
      </c>
      <c r="AU248" s="185" t="s">
        <v>131</v>
      </c>
      <c r="AY248" s="19" t="s">
        <v>123</v>
      </c>
      <c r="BE248" s="186">
        <f>IF(N248="základná",J248,0)</f>
        <v>0</v>
      </c>
      <c r="BF248" s="186">
        <f>IF(N248="znížená",J248,0)</f>
        <v>0</v>
      </c>
      <c r="BG248" s="186">
        <f>IF(N248="zákl. prenesená",J248,0)</f>
        <v>0</v>
      </c>
      <c r="BH248" s="186">
        <f>IF(N248="zníž. prenesená",J248,0)</f>
        <v>0</v>
      </c>
      <c r="BI248" s="186">
        <f>IF(N248="nulová",J248,0)</f>
        <v>0</v>
      </c>
      <c r="BJ248" s="19" t="s">
        <v>131</v>
      </c>
      <c r="BK248" s="186">
        <f>ROUND(I248*H248,2)</f>
        <v>0</v>
      </c>
      <c r="BL248" s="19" t="s">
        <v>122</v>
      </c>
      <c r="BM248" s="185" t="s">
        <v>583</v>
      </c>
    </row>
    <row r="249" s="13" customFormat="1">
      <c r="A249" s="13"/>
      <c r="B249" s="192"/>
      <c r="C249" s="13"/>
      <c r="D249" s="193" t="s">
        <v>173</v>
      </c>
      <c r="E249" s="194" t="s">
        <v>1</v>
      </c>
      <c r="F249" s="195" t="s">
        <v>584</v>
      </c>
      <c r="G249" s="13"/>
      <c r="H249" s="196">
        <v>88.134</v>
      </c>
      <c r="I249" s="197"/>
      <c r="J249" s="13"/>
      <c r="K249" s="13"/>
      <c r="L249" s="192"/>
      <c r="M249" s="198"/>
      <c r="N249" s="199"/>
      <c r="O249" s="199"/>
      <c r="P249" s="199"/>
      <c r="Q249" s="199"/>
      <c r="R249" s="199"/>
      <c r="S249" s="199"/>
      <c r="T249" s="20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4" t="s">
        <v>173</v>
      </c>
      <c r="AU249" s="194" t="s">
        <v>131</v>
      </c>
      <c r="AV249" s="13" t="s">
        <v>131</v>
      </c>
      <c r="AW249" s="13" t="s">
        <v>31</v>
      </c>
      <c r="AX249" s="13" t="s">
        <v>82</v>
      </c>
      <c r="AY249" s="194" t="s">
        <v>123</v>
      </c>
    </row>
    <row r="250" s="2" customFormat="1" ht="24.15" customHeight="1">
      <c r="A250" s="38"/>
      <c r="B250" s="172"/>
      <c r="C250" s="173" t="s">
        <v>585</v>
      </c>
      <c r="D250" s="173" t="s">
        <v>126</v>
      </c>
      <c r="E250" s="174" t="s">
        <v>586</v>
      </c>
      <c r="F250" s="175" t="s">
        <v>587</v>
      </c>
      <c r="G250" s="176" t="s">
        <v>171</v>
      </c>
      <c r="H250" s="177">
        <v>39.119999999999997</v>
      </c>
      <c r="I250" s="178"/>
      <c r="J250" s="179">
        <f>ROUND(I250*H250,2)</f>
        <v>0</v>
      </c>
      <c r="K250" s="180"/>
      <c r="L250" s="39"/>
      <c r="M250" s="181" t="s">
        <v>1</v>
      </c>
      <c r="N250" s="182" t="s">
        <v>40</v>
      </c>
      <c r="O250" s="77"/>
      <c r="P250" s="183">
        <f>O250*H250</f>
        <v>0</v>
      </c>
      <c r="Q250" s="183">
        <v>0.018030000000000001</v>
      </c>
      <c r="R250" s="183">
        <f>Q250*H250</f>
        <v>0.7053336</v>
      </c>
      <c r="S250" s="183">
        <v>0</v>
      </c>
      <c r="T250" s="18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185" t="s">
        <v>122</v>
      </c>
      <c r="AT250" s="185" t="s">
        <v>126</v>
      </c>
      <c r="AU250" s="185" t="s">
        <v>131</v>
      </c>
      <c r="AY250" s="19" t="s">
        <v>123</v>
      </c>
      <c r="BE250" s="186">
        <f>IF(N250="základná",J250,0)</f>
        <v>0</v>
      </c>
      <c r="BF250" s="186">
        <f>IF(N250="znížená",J250,0)</f>
        <v>0</v>
      </c>
      <c r="BG250" s="186">
        <f>IF(N250="zákl. prenesená",J250,0)</f>
        <v>0</v>
      </c>
      <c r="BH250" s="186">
        <f>IF(N250="zníž. prenesená",J250,0)</f>
        <v>0</v>
      </c>
      <c r="BI250" s="186">
        <f>IF(N250="nulová",J250,0)</f>
        <v>0</v>
      </c>
      <c r="BJ250" s="19" t="s">
        <v>131</v>
      </c>
      <c r="BK250" s="186">
        <f>ROUND(I250*H250,2)</f>
        <v>0</v>
      </c>
      <c r="BL250" s="19" t="s">
        <v>122</v>
      </c>
      <c r="BM250" s="185" t="s">
        <v>588</v>
      </c>
    </row>
    <row r="251" s="13" customFormat="1">
      <c r="A251" s="13"/>
      <c r="B251" s="192"/>
      <c r="C251" s="13"/>
      <c r="D251" s="193" t="s">
        <v>173</v>
      </c>
      <c r="E251" s="194" t="s">
        <v>1</v>
      </c>
      <c r="F251" s="195" t="s">
        <v>589</v>
      </c>
      <c r="G251" s="13"/>
      <c r="H251" s="196">
        <v>39.119999999999997</v>
      </c>
      <c r="I251" s="197"/>
      <c r="J251" s="13"/>
      <c r="K251" s="13"/>
      <c r="L251" s="192"/>
      <c r="M251" s="198"/>
      <c r="N251" s="199"/>
      <c r="O251" s="199"/>
      <c r="P251" s="199"/>
      <c r="Q251" s="199"/>
      <c r="R251" s="199"/>
      <c r="S251" s="199"/>
      <c r="T251" s="20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4" t="s">
        <v>173</v>
      </c>
      <c r="AU251" s="194" t="s">
        <v>131</v>
      </c>
      <c r="AV251" s="13" t="s">
        <v>131</v>
      </c>
      <c r="AW251" s="13" t="s">
        <v>31</v>
      </c>
      <c r="AX251" s="13" t="s">
        <v>82</v>
      </c>
      <c r="AY251" s="194" t="s">
        <v>123</v>
      </c>
    </row>
    <row r="252" s="2" customFormat="1" ht="24.15" customHeight="1">
      <c r="A252" s="38"/>
      <c r="B252" s="172"/>
      <c r="C252" s="173" t="s">
        <v>590</v>
      </c>
      <c r="D252" s="173" t="s">
        <v>126</v>
      </c>
      <c r="E252" s="174" t="s">
        <v>591</v>
      </c>
      <c r="F252" s="175" t="s">
        <v>592</v>
      </c>
      <c r="G252" s="176" t="s">
        <v>171</v>
      </c>
      <c r="H252" s="177">
        <v>39.119999999999997</v>
      </c>
      <c r="I252" s="178"/>
      <c r="J252" s="179">
        <f>ROUND(I252*H252,2)</f>
        <v>0</v>
      </c>
      <c r="K252" s="180"/>
      <c r="L252" s="39"/>
      <c r="M252" s="181" t="s">
        <v>1</v>
      </c>
      <c r="N252" s="182" t="s">
        <v>40</v>
      </c>
      <c r="O252" s="77"/>
      <c r="P252" s="183">
        <f>O252*H252</f>
        <v>0</v>
      </c>
      <c r="Q252" s="183">
        <v>0</v>
      </c>
      <c r="R252" s="183">
        <f>Q252*H252</f>
        <v>0</v>
      </c>
      <c r="S252" s="183">
        <v>0</v>
      </c>
      <c r="T252" s="18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85" t="s">
        <v>122</v>
      </c>
      <c r="AT252" s="185" t="s">
        <v>126</v>
      </c>
      <c r="AU252" s="185" t="s">
        <v>131</v>
      </c>
      <c r="AY252" s="19" t="s">
        <v>123</v>
      </c>
      <c r="BE252" s="186">
        <f>IF(N252="základná",J252,0)</f>
        <v>0</v>
      </c>
      <c r="BF252" s="186">
        <f>IF(N252="znížená",J252,0)</f>
        <v>0</v>
      </c>
      <c r="BG252" s="186">
        <f>IF(N252="zákl. prenesená",J252,0)</f>
        <v>0</v>
      </c>
      <c r="BH252" s="186">
        <f>IF(N252="zníž. prenesená",J252,0)</f>
        <v>0</v>
      </c>
      <c r="BI252" s="186">
        <f>IF(N252="nulová",J252,0)</f>
        <v>0</v>
      </c>
      <c r="BJ252" s="19" t="s">
        <v>131</v>
      </c>
      <c r="BK252" s="186">
        <f>ROUND(I252*H252,2)</f>
        <v>0</v>
      </c>
      <c r="BL252" s="19" t="s">
        <v>122</v>
      </c>
      <c r="BM252" s="185" t="s">
        <v>593</v>
      </c>
    </row>
    <row r="253" s="2" customFormat="1" ht="37.8" customHeight="1">
      <c r="A253" s="38"/>
      <c r="B253" s="172"/>
      <c r="C253" s="173" t="s">
        <v>594</v>
      </c>
      <c r="D253" s="173" t="s">
        <v>126</v>
      </c>
      <c r="E253" s="174" t="s">
        <v>595</v>
      </c>
      <c r="F253" s="175" t="s">
        <v>596</v>
      </c>
      <c r="G253" s="176" t="s">
        <v>171</v>
      </c>
      <c r="H253" s="177">
        <v>88</v>
      </c>
      <c r="I253" s="178"/>
      <c r="J253" s="179">
        <f>ROUND(I253*H253,2)</f>
        <v>0</v>
      </c>
      <c r="K253" s="180"/>
      <c r="L253" s="39"/>
      <c r="M253" s="181" t="s">
        <v>1</v>
      </c>
      <c r="N253" s="182" t="s">
        <v>40</v>
      </c>
      <c r="O253" s="77"/>
      <c r="P253" s="183">
        <f>O253*H253</f>
        <v>0</v>
      </c>
      <c r="Q253" s="183">
        <v>0</v>
      </c>
      <c r="R253" s="183">
        <f>Q253*H253</f>
        <v>0</v>
      </c>
      <c r="S253" s="183">
        <v>0</v>
      </c>
      <c r="T253" s="18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85" t="s">
        <v>122</v>
      </c>
      <c r="AT253" s="185" t="s">
        <v>126</v>
      </c>
      <c r="AU253" s="185" t="s">
        <v>131</v>
      </c>
      <c r="AY253" s="19" t="s">
        <v>123</v>
      </c>
      <c r="BE253" s="186">
        <f>IF(N253="základná",J253,0)</f>
        <v>0</v>
      </c>
      <c r="BF253" s="186">
        <f>IF(N253="znížená",J253,0)</f>
        <v>0</v>
      </c>
      <c r="BG253" s="186">
        <f>IF(N253="zákl. prenesená",J253,0)</f>
        <v>0</v>
      </c>
      <c r="BH253" s="186">
        <f>IF(N253="zníž. prenesená",J253,0)</f>
        <v>0</v>
      </c>
      <c r="BI253" s="186">
        <f>IF(N253="nulová",J253,0)</f>
        <v>0</v>
      </c>
      <c r="BJ253" s="19" t="s">
        <v>131</v>
      </c>
      <c r="BK253" s="186">
        <f>ROUND(I253*H253,2)</f>
        <v>0</v>
      </c>
      <c r="BL253" s="19" t="s">
        <v>122</v>
      </c>
      <c r="BM253" s="185" t="s">
        <v>597</v>
      </c>
    </row>
    <row r="254" s="2" customFormat="1" ht="37.8" customHeight="1">
      <c r="A254" s="38"/>
      <c r="B254" s="172"/>
      <c r="C254" s="173" t="s">
        <v>598</v>
      </c>
      <c r="D254" s="173" t="s">
        <v>126</v>
      </c>
      <c r="E254" s="174" t="s">
        <v>599</v>
      </c>
      <c r="F254" s="175" t="s">
        <v>600</v>
      </c>
      <c r="G254" s="176" t="s">
        <v>171</v>
      </c>
      <c r="H254" s="177">
        <v>88</v>
      </c>
      <c r="I254" s="178"/>
      <c r="J254" s="179">
        <f>ROUND(I254*H254,2)</f>
        <v>0</v>
      </c>
      <c r="K254" s="180"/>
      <c r="L254" s="39"/>
      <c r="M254" s="181" t="s">
        <v>1</v>
      </c>
      <c r="N254" s="182" t="s">
        <v>40</v>
      </c>
      <c r="O254" s="77"/>
      <c r="P254" s="183">
        <f>O254*H254</f>
        <v>0</v>
      </c>
      <c r="Q254" s="183">
        <v>0.057439999999999998</v>
      </c>
      <c r="R254" s="183">
        <f>Q254*H254</f>
        <v>5.0547199999999997</v>
      </c>
      <c r="S254" s="183">
        <v>0</v>
      </c>
      <c r="T254" s="184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85" t="s">
        <v>122</v>
      </c>
      <c r="AT254" s="185" t="s">
        <v>126</v>
      </c>
      <c r="AU254" s="185" t="s">
        <v>131</v>
      </c>
      <c r="AY254" s="19" t="s">
        <v>123</v>
      </c>
      <c r="BE254" s="186">
        <f>IF(N254="základná",J254,0)</f>
        <v>0</v>
      </c>
      <c r="BF254" s="186">
        <f>IF(N254="znížená",J254,0)</f>
        <v>0</v>
      </c>
      <c r="BG254" s="186">
        <f>IF(N254="zákl. prenesená",J254,0)</f>
        <v>0</v>
      </c>
      <c r="BH254" s="186">
        <f>IF(N254="zníž. prenesená",J254,0)</f>
        <v>0</v>
      </c>
      <c r="BI254" s="186">
        <f>IF(N254="nulová",J254,0)</f>
        <v>0</v>
      </c>
      <c r="BJ254" s="19" t="s">
        <v>131</v>
      </c>
      <c r="BK254" s="186">
        <f>ROUND(I254*H254,2)</f>
        <v>0</v>
      </c>
      <c r="BL254" s="19" t="s">
        <v>122</v>
      </c>
      <c r="BM254" s="185" t="s">
        <v>601</v>
      </c>
    </row>
    <row r="255" s="2" customFormat="1" ht="37.8" customHeight="1">
      <c r="A255" s="38"/>
      <c r="B255" s="172"/>
      <c r="C255" s="173" t="s">
        <v>602</v>
      </c>
      <c r="D255" s="173" t="s">
        <v>126</v>
      </c>
      <c r="E255" s="174" t="s">
        <v>603</v>
      </c>
      <c r="F255" s="175" t="s">
        <v>604</v>
      </c>
      <c r="G255" s="176" t="s">
        <v>171</v>
      </c>
      <c r="H255" s="177">
        <v>88</v>
      </c>
      <c r="I255" s="178"/>
      <c r="J255" s="179">
        <f>ROUND(I255*H255,2)</f>
        <v>0</v>
      </c>
      <c r="K255" s="180"/>
      <c r="L255" s="39"/>
      <c r="M255" s="181" t="s">
        <v>1</v>
      </c>
      <c r="N255" s="182" t="s">
        <v>40</v>
      </c>
      <c r="O255" s="77"/>
      <c r="P255" s="183">
        <f>O255*H255</f>
        <v>0</v>
      </c>
      <c r="Q255" s="183">
        <v>0</v>
      </c>
      <c r="R255" s="183">
        <f>Q255*H255</f>
        <v>0</v>
      </c>
      <c r="S255" s="183">
        <v>0</v>
      </c>
      <c r="T255" s="18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85" t="s">
        <v>122</v>
      </c>
      <c r="AT255" s="185" t="s">
        <v>126</v>
      </c>
      <c r="AU255" s="185" t="s">
        <v>131</v>
      </c>
      <c r="AY255" s="19" t="s">
        <v>123</v>
      </c>
      <c r="BE255" s="186">
        <f>IF(N255="základná",J255,0)</f>
        <v>0</v>
      </c>
      <c r="BF255" s="186">
        <f>IF(N255="znížená",J255,0)</f>
        <v>0</v>
      </c>
      <c r="BG255" s="186">
        <f>IF(N255="zákl. prenesená",J255,0)</f>
        <v>0</v>
      </c>
      <c r="BH255" s="186">
        <f>IF(N255="zníž. prenesená",J255,0)</f>
        <v>0</v>
      </c>
      <c r="BI255" s="186">
        <f>IF(N255="nulová",J255,0)</f>
        <v>0</v>
      </c>
      <c r="BJ255" s="19" t="s">
        <v>131</v>
      </c>
      <c r="BK255" s="186">
        <f>ROUND(I255*H255,2)</f>
        <v>0</v>
      </c>
      <c r="BL255" s="19" t="s">
        <v>122</v>
      </c>
      <c r="BM255" s="185" t="s">
        <v>605</v>
      </c>
    </row>
    <row r="256" s="2" customFormat="1" ht="24.15" customHeight="1">
      <c r="A256" s="38"/>
      <c r="B256" s="172"/>
      <c r="C256" s="173" t="s">
        <v>606</v>
      </c>
      <c r="D256" s="173" t="s">
        <v>126</v>
      </c>
      <c r="E256" s="174" t="s">
        <v>607</v>
      </c>
      <c r="F256" s="175" t="s">
        <v>608</v>
      </c>
      <c r="G256" s="176" t="s">
        <v>201</v>
      </c>
      <c r="H256" s="177">
        <v>5.1829999999999998</v>
      </c>
      <c r="I256" s="178"/>
      <c r="J256" s="179">
        <f>ROUND(I256*H256,2)</f>
        <v>0</v>
      </c>
      <c r="K256" s="180"/>
      <c r="L256" s="39"/>
      <c r="M256" s="181" t="s">
        <v>1</v>
      </c>
      <c r="N256" s="182" t="s">
        <v>40</v>
      </c>
      <c r="O256" s="77"/>
      <c r="P256" s="183">
        <f>O256*H256</f>
        <v>0</v>
      </c>
      <c r="Q256" s="183">
        <v>1.0490999999999999</v>
      </c>
      <c r="R256" s="183">
        <f>Q256*H256</f>
        <v>5.4374852999999996</v>
      </c>
      <c r="S256" s="183">
        <v>0</v>
      </c>
      <c r="T256" s="184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85" t="s">
        <v>122</v>
      </c>
      <c r="AT256" s="185" t="s">
        <v>126</v>
      </c>
      <c r="AU256" s="185" t="s">
        <v>131</v>
      </c>
      <c r="AY256" s="19" t="s">
        <v>123</v>
      </c>
      <c r="BE256" s="186">
        <f>IF(N256="základná",J256,0)</f>
        <v>0</v>
      </c>
      <c r="BF256" s="186">
        <f>IF(N256="znížená",J256,0)</f>
        <v>0</v>
      </c>
      <c r="BG256" s="186">
        <f>IF(N256="zákl. prenesená",J256,0)</f>
        <v>0</v>
      </c>
      <c r="BH256" s="186">
        <f>IF(N256="zníž. prenesená",J256,0)</f>
        <v>0</v>
      </c>
      <c r="BI256" s="186">
        <f>IF(N256="nulová",J256,0)</f>
        <v>0</v>
      </c>
      <c r="BJ256" s="19" t="s">
        <v>131</v>
      </c>
      <c r="BK256" s="186">
        <f>ROUND(I256*H256,2)</f>
        <v>0</v>
      </c>
      <c r="BL256" s="19" t="s">
        <v>122</v>
      </c>
      <c r="BM256" s="185" t="s">
        <v>609</v>
      </c>
    </row>
    <row r="257" s="2" customFormat="1" ht="24.15" customHeight="1">
      <c r="A257" s="38"/>
      <c r="B257" s="172"/>
      <c r="C257" s="173" t="s">
        <v>610</v>
      </c>
      <c r="D257" s="173" t="s">
        <v>126</v>
      </c>
      <c r="E257" s="174" t="s">
        <v>611</v>
      </c>
      <c r="F257" s="175" t="s">
        <v>612</v>
      </c>
      <c r="G257" s="176" t="s">
        <v>177</v>
      </c>
      <c r="H257" s="177">
        <v>260</v>
      </c>
      <c r="I257" s="178"/>
      <c r="J257" s="179">
        <f>ROUND(I257*H257,2)</f>
        <v>0</v>
      </c>
      <c r="K257" s="180"/>
      <c r="L257" s="39"/>
      <c r="M257" s="181" t="s">
        <v>1</v>
      </c>
      <c r="N257" s="182" t="s">
        <v>40</v>
      </c>
      <c r="O257" s="77"/>
      <c r="P257" s="183">
        <f>O257*H257</f>
        <v>0</v>
      </c>
      <c r="Q257" s="183">
        <v>0.0049800000000000001</v>
      </c>
      <c r="R257" s="183">
        <f>Q257*H257</f>
        <v>1.2948</v>
      </c>
      <c r="S257" s="183">
        <v>0</v>
      </c>
      <c r="T257" s="18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185" t="s">
        <v>122</v>
      </c>
      <c r="AT257" s="185" t="s">
        <v>126</v>
      </c>
      <c r="AU257" s="185" t="s">
        <v>131</v>
      </c>
      <c r="AY257" s="19" t="s">
        <v>123</v>
      </c>
      <c r="BE257" s="186">
        <f>IF(N257="základná",J257,0)</f>
        <v>0</v>
      </c>
      <c r="BF257" s="186">
        <f>IF(N257="znížená",J257,0)</f>
        <v>0</v>
      </c>
      <c r="BG257" s="186">
        <f>IF(N257="zákl. prenesená",J257,0)</f>
        <v>0</v>
      </c>
      <c r="BH257" s="186">
        <f>IF(N257="zníž. prenesená",J257,0)</f>
        <v>0</v>
      </c>
      <c r="BI257" s="186">
        <f>IF(N257="nulová",J257,0)</f>
        <v>0</v>
      </c>
      <c r="BJ257" s="19" t="s">
        <v>131</v>
      </c>
      <c r="BK257" s="186">
        <f>ROUND(I257*H257,2)</f>
        <v>0</v>
      </c>
      <c r="BL257" s="19" t="s">
        <v>122</v>
      </c>
      <c r="BM257" s="185" t="s">
        <v>613</v>
      </c>
    </row>
    <row r="258" s="2" customFormat="1" ht="24.15" customHeight="1">
      <c r="A258" s="38"/>
      <c r="B258" s="172"/>
      <c r="C258" s="173" t="s">
        <v>614</v>
      </c>
      <c r="D258" s="173" t="s">
        <v>126</v>
      </c>
      <c r="E258" s="174" t="s">
        <v>615</v>
      </c>
      <c r="F258" s="175" t="s">
        <v>616</v>
      </c>
      <c r="G258" s="176" t="s">
        <v>177</v>
      </c>
      <c r="H258" s="177">
        <v>780</v>
      </c>
      <c r="I258" s="178"/>
      <c r="J258" s="179">
        <f>ROUND(I258*H258,2)</f>
        <v>0</v>
      </c>
      <c r="K258" s="180"/>
      <c r="L258" s="39"/>
      <c r="M258" s="181" t="s">
        <v>1</v>
      </c>
      <c r="N258" s="182" t="s">
        <v>40</v>
      </c>
      <c r="O258" s="77"/>
      <c r="P258" s="183">
        <f>O258*H258</f>
        <v>0</v>
      </c>
      <c r="Q258" s="183">
        <v>0.00062</v>
      </c>
      <c r="R258" s="183">
        <f>Q258*H258</f>
        <v>0.48359999999999997</v>
      </c>
      <c r="S258" s="183">
        <v>0</v>
      </c>
      <c r="T258" s="184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85" t="s">
        <v>122</v>
      </c>
      <c r="AT258" s="185" t="s">
        <v>126</v>
      </c>
      <c r="AU258" s="185" t="s">
        <v>131</v>
      </c>
      <c r="AY258" s="19" t="s">
        <v>123</v>
      </c>
      <c r="BE258" s="186">
        <f>IF(N258="základná",J258,0)</f>
        <v>0</v>
      </c>
      <c r="BF258" s="186">
        <f>IF(N258="znížená",J258,0)</f>
        <v>0</v>
      </c>
      <c r="BG258" s="186">
        <f>IF(N258="zákl. prenesená",J258,0)</f>
        <v>0</v>
      </c>
      <c r="BH258" s="186">
        <f>IF(N258="zníž. prenesená",J258,0)</f>
        <v>0</v>
      </c>
      <c r="BI258" s="186">
        <f>IF(N258="nulová",J258,0)</f>
        <v>0</v>
      </c>
      <c r="BJ258" s="19" t="s">
        <v>131</v>
      </c>
      <c r="BK258" s="186">
        <f>ROUND(I258*H258,2)</f>
        <v>0</v>
      </c>
      <c r="BL258" s="19" t="s">
        <v>122</v>
      </c>
      <c r="BM258" s="185" t="s">
        <v>617</v>
      </c>
    </row>
    <row r="259" s="13" customFormat="1">
      <c r="A259" s="13"/>
      <c r="B259" s="192"/>
      <c r="C259" s="13"/>
      <c r="D259" s="193" t="s">
        <v>173</v>
      </c>
      <c r="E259" s="13"/>
      <c r="F259" s="195" t="s">
        <v>618</v>
      </c>
      <c r="G259" s="13"/>
      <c r="H259" s="196">
        <v>780</v>
      </c>
      <c r="I259" s="197"/>
      <c r="J259" s="13"/>
      <c r="K259" s="13"/>
      <c r="L259" s="192"/>
      <c r="M259" s="198"/>
      <c r="N259" s="199"/>
      <c r="O259" s="199"/>
      <c r="P259" s="199"/>
      <c r="Q259" s="199"/>
      <c r="R259" s="199"/>
      <c r="S259" s="199"/>
      <c r="T259" s="20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94" t="s">
        <v>173</v>
      </c>
      <c r="AU259" s="194" t="s">
        <v>131</v>
      </c>
      <c r="AV259" s="13" t="s">
        <v>131</v>
      </c>
      <c r="AW259" s="13" t="s">
        <v>3</v>
      </c>
      <c r="AX259" s="13" t="s">
        <v>82</v>
      </c>
      <c r="AY259" s="194" t="s">
        <v>123</v>
      </c>
    </row>
    <row r="260" s="2" customFormat="1" ht="24.15" customHeight="1">
      <c r="A260" s="38"/>
      <c r="B260" s="172"/>
      <c r="C260" s="173" t="s">
        <v>619</v>
      </c>
      <c r="D260" s="173" t="s">
        <v>126</v>
      </c>
      <c r="E260" s="174" t="s">
        <v>620</v>
      </c>
      <c r="F260" s="175" t="s">
        <v>621</v>
      </c>
      <c r="G260" s="176" t="s">
        <v>177</v>
      </c>
      <c r="H260" s="177">
        <v>260</v>
      </c>
      <c r="I260" s="178"/>
      <c r="J260" s="179">
        <f>ROUND(I260*H260,2)</f>
        <v>0</v>
      </c>
      <c r="K260" s="180"/>
      <c r="L260" s="39"/>
      <c r="M260" s="181" t="s">
        <v>1</v>
      </c>
      <c r="N260" s="182" t="s">
        <v>40</v>
      </c>
      <c r="O260" s="77"/>
      <c r="P260" s="183">
        <f>O260*H260</f>
        <v>0</v>
      </c>
      <c r="Q260" s="183">
        <v>0</v>
      </c>
      <c r="R260" s="183">
        <f>Q260*H260</f>
        <v>0</v>
      </c>
      <c r="S260" s="183">
        <v>0</v>
      </c>
      <c r="T260" s="184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85" t="s">
        <v>122</v>
      </c>
      <c r="AT260" s="185" t="s">
        <v>126</v>
      </c>
      <c r="AU260" s="185" t="s">
        <v>131</v>
      </c>
      <c r="AY260" s="19" t="s">
        <v>123</v>
      </c>
      <c r="BE260" s="186">
        <f>IF(N260="základná",J260,0)</f>
        <v>0</v>
      </c>
      <c r="BF260" s="186">
        <f>IF(N260="znížená",J260,0)</f>
        <v>0</v>
      </c>
      <c r="BG260" s="186">
        <f>IF(N260="zákl. prenesená",J260,0)</f>
        <v>0</v>
      </c>
      <c r="BH260" s="186">
        <f>IF(N260="zníž. prenesená",J260,0)</f>
        <v>0</v>
      </c>
      <c r="BI260" s="186">
        <f>IF(N260="nulová",J260,0)</f>
        <v>0</v>
      </c>
      <c r="BJ260" s="19" t="s">
        <v>131</v>
      </c>
      <c r="BK260" s="186">
        <f>ROUND(I260*H260,2)</f>
        <v>0</v>
      </c>
      <c r="BL260" s="19" t="s">
        <v>122</v>
      </c>
      <c r="BM260" s="185" t="s">
        <v>622</v>
      </c>
    </row>
    <row r="261" s="12" customFormat="1" ht="22.8" customHeight="1">
      <c r="A261" s="12"/>
      <c r="B261" s="159"/>
      <c r="C261" s="12"/>
      <c r="D261" s="160" t="s">
        <v>73</v>
      </c>
      <c r="E261" s="170" t="s">
        <v>623</v>
      </c>
      <c r="F261" s="170" t="s">
        <v>624</v>
      </c>
      <c r="G261" s="12"/>
      <c r="H261" s="12"/>
      <c r="I261" s="162"/>
      <c r="J261" s="171">
        <f>BK261</f>
        <v>0</v>
      </c>
      <c r="K261" s="12"/>
      <c r="L261" s="159"/>
      <c r="M261" s="164"/>
      <c r="N261" s="165"/>
      <c r="O261" s="165"/>
      <c r="P261" s="166">
        <f>SUM(P262:P272)</f>
        <v>0</v>
      </c>
      <c r="Q261" s="165"/>
      <c r="R261" s="166">
        <f>SUM(R262:R272)</f>
        <v>68.726246930000002</v>
      </c>
      <c r="S261" s="165"/>
      <c r="T261" s="167">
        <f>SUM(T262:T272)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0" t="s">
        <v>82</v>
      </c>
      <c r="AT261" s="168" t="s">
        <v>73</v>
      </c>
      <c r="AU261" s="168" t="s">
        <v>82</v>
      </c>
      <c r="AY261" s="160" t="s">
        <v>123</v>
      </c>
      <c r="BK261" s="169">
        <f>SUM(BK262:BK272)</f>
        <v>0</v>
      </c>
    </row>
    <row r="262" s="2" customFormat="1" ht="24.15" customHeight="1">
      <c r="A262" s="38"/>
      <c r="B262" s="172"/>
      <c r="C262" s="173" t="s">
        <v>625</v>
      </c>
      <c r="D262" s="173" t="s">
        <v>126</v>
      </c>
      <c r="E262" s="174" t="s">
        <v>461</v>
      </c>
      <c r="F262" s="175" t="s">
        <v>462</v>
      </c>
      <c r="G262" s="176" t="s">
        <v>171</v>
      </c>
      <c r="H262" s="177">
        <v>63.100000000000001</v>
      </c>
      <c r="I262" s="178"/>
      <c r="J262" s="179">
        <f>ROUND(I262*H262,2)</f>
        <v>0</v>
      </c>
      <c r="K262" s="180"/>
      <c r="L262" s="39"/>
      <c r="M262" s="181" t="s">
        <v>1</v>
      </c>
      <c r="N262" s="182" t="s">
        <v>40</v>
      </c>
      <c r="O262" s="77"/>
      <c r="P262" s="183">
        <f>O262*H262</f>
        <v>0</v>
      </c>
      <c r="Q262" s="183">
        <v>0.33721000000000001</v>
      </c>
      <c r="R262" s="183">
        <f>Q262*H262</f>
        <v>21.277951000000002</v>
      </c>
      <c r="S262" s="183">
        <v>0</v>
      </c>
      <c r="T262" s="18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185" t="s">
        <v>122</v>
      </c>
      <c r="AT262" s="185" t="s">
        <v>126</v>
      </c>
      <c r="AU262" s="185" t="s">
        <v>131</v>
      </c>
      <c r="AY262" s="19" t="s">
        <v>123</v>
      </c>
      <c r="BE262" s="186">
        <f>IF(N262="základná",J262,0)</f>
        <v>0</v>
      </c>
      <c r="BF262" s="186">
        <f>IF(N262="znížená",J262,0)</f>
        <v>0</v>
      </c>
      <c r="BG262" s="186">
        <f>IF(N262="zákl. prenesená",J262,0)</f>
        <v>0</v>
      </c>
      <c r="BH262" s="186">
        <f>IF(N262="zníž. prenesená",J262,0)</f>
        <v>0</v>
      </c>
      <c r="BI262" s="186">
        <f>IF(N262="nulová",J262,0)</f>
        <v>0</v>
      </c>
      <c r="BJ262" s="19" t="s">
        <v>131</v>
      </c>
      <c r="BK262" s="186">
        <f>ROUND(I262*H262,2)</f>
        <v>0</v>
      </c>
      <c r="BL262" s="19" t="s">
        <v>122</v>
      </c>
      <c r="BM262" s="185" t="s">
        <v>626</v>
      </c>
    </row>
    <row r="263" s="13" customFormat="1">
      <c r="A263" s="13"/>
      <c r="B263" s="192"/>
      <c r="C263" s="13"/>
      <c r="D263" s="193" t="s">
        <v>173</v>
      </c>
      <c r="E263" s="194" t="s">
        <v>1</v>
      </c>
      <c r="F263" s="195" t="s">
        <v>627</v>
      </c>
      <c r="G263" s="13"/>
      <c r="H263" s="196">
        <v>63.100000000000001</v>
      </c>
      <c r="I263" s="197"/>
      <c r="J263" s="13"/>
      <c r="K263" s="13"/>
      <c r="L263" s="192"/>
      <c r="M263" s="198"/>
      <c r="N263" s="199"/>
      <c r="O263" s="199"/>
      <c r="P263" s="199"/>
      <c r="Q263" s="199"/>
      <c r="R263" s="199"/>
      <c r="S263" s="199"/>
      <c r="T263" s="20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94" t="s">
        <v>173</v>
      </c>
      <c r="AU263" s="194" t="s">
        <v>131</v>
      </c>
      <c r="AV263" s="13" t="s">
        <v>131</v>
      </c>
      <c r="AW263" s="13" t="s">
        <v>31</v>
      </c>
      <c r="AX263" s="13" t="s">
        <v>82</v>
      </c>
      <c r="AY263" s="194" t="s">
        <v>123</v>
      </c>
    </row>
    <row r="264" s="2" customFormat="1" ht="24.15" customHeight="1">
      <c r="A264" s="38"/>
      <c r="B264" s="172"/>
      <c r="C264" s="173" t="s">
        <v>628</v>
      </c>
      <c r="D264" s="173" t="s">
        <v>126</v>
      </c>
      <c r="E264" s="174" t="s">
        <v>629</v>
      </c>
      <c r="F264" s="175" t="s">
        <v>630</v>
      </c>
      <c r="G264" s="176" t="s">
        <v>177</v>
      </c>
      <c r="H264" s="177">
        <v>18.48</v>
      </c>
      <c r="I264" s="178"/>
      <c r="J264" s="179">
        <f>ROUND(I264*H264,2)</f>
        <v>0</v>
      </c>
      <c r="K264" s="180"/>
      <c r="L264" s="39"/>
      <c r="M264" s="181" t="s">
        <v>1</v>
      </c>
      <c r="N264" s="182" t="s">
        <v>40</v>
      </c>
      <c r="O264" s="77"/>
      <c r="P264" s="183">
        <f>O264*H264</f>
        <v>0</v>
      </c>
      <c r="Q264" s="183">
        <v>2.3686600000000002</v>
      </c>
      <c r="R264" s="183">
        <f>Q264*H264</f>
        <v>43.772836800000007</v>
      </c>
      <c r="S264" s="183">
        <v>0</v>
      </c>
      <c r="T264" s="184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185" t="s">
        <v>122</v>
      </c>
      <c r="AT264" s="185" t="s">
        <v>126</v>
      </c>
      <c r="AU264" s="185" t="s">
        <v>131</v>
      </c>
      <c r="AY264" s="19" t="s">
        <v>123</v>
      </c>
      <c r="BE264" s="186">
        <f>IF(N264="základná",J264,0)</f>
        <v>0</v>
      </c>
      <c r="BF264" s="186">
        <f>IF(N264="znížená",J264,0)</f>
        <v>0</v>
      </c>
      <c r="BG264" s="186">
        <f>IF(N264="zákl. prenesená",J264,0)</f>
        <v>0</v>
      </c>
      <c r="BH264" s="186">
        <f>IF(N264="zníž. prenesená",J264,0)</f>
        <v>0</v>
      </c>
      <c r="BI264" s="186">
        <f>IF(N264="nulová",J264,0)</f>
        <v>0</v>
      </c>
      <c r="BJ264" s="19" t="s">
        <v>131</v>
      </c>
      <c r="BK264" s="186">
        <f>ROUND(I264*H264,2)</f>
        <v>0</v>
      </c>
      <c r="BL264" s="19" t="s">
        <v>122</v>
      </c>
      <c r="BM264" s="185" t="s">
        <v>631</v>
      </c>
    </row>
    <row r="265" s="13" customFormat="1">
      <c r="A265" s="13"/>
      <c r="B265" s="192"/>
      <c r="C265" s="13"/>
      <c r="D265" s="193" t="s">
        <v>173</v>
      </c>
      <c r="E265" s="194" t="s">
        <v>1</v>
      </c>
      <c r="F265" s="195" t="s">
        <v>632</v>
      </c>
      <c r="G265" s="13"/>
      <c r="H265" s="196">
        <v>18.48</v>
      </c>
      <c r="I265" s="197"/>
      <c r="J265" s="13"/>
      <c r="K265" s="13"/>
      <c r="L265" s="192"/>
      <c r="M265" s="198"/>
      <c r="N265" s="199"/>
      <c r="O265" s="199"/>
      <c r="P265" s="199"/>
      <c r="Q265" s="199"/>
      <c r="R265" s="199"/>
      <c r="S265" s="199"/>
      <c r="T265" s="20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4" t="s">
        <v>173</v>
      </c>
      <c r="AU265" s="194" t="s">
        <v>131</v>
      </c>
      <c r="AV265" s="13" t="s">
        <v>131</v>
      </c>
      <c r="AW265" s="13" t="s">
        <v>31</v>
      </c>
      <c r="AX265" s="13" t="s">
        <v>82</v>
      </c>
      <c r="AY265" s="194" t="s">
        <v>123</v>
      </c>
    </row>
    <row r="266" s="2" customFormat="1" ht="24.15" customHeight="1">
      <c r="A266" s="38"/>
      <c r="B266" s="172"/>
      <c r="C266" s="173" t="s">
        <v>633</v>
      </c>
      <c r="D266" s="173" t="s">
        <v>126</v>
      </c>
      <c r="E266" s="174" t="s">
        <v>634</v>
      </c>
      <c r="F266" s="175" t="s">
        <v>635</v>
      </c>
      <c r="G266" s="176" t="s">
        <v>171</v>
      </c>
      <c r="H266" s="177">
        <v>9.2400000000000002</v>
      </c>
      <c r="I266" s="178"/>
      <c r="J266" s="179">
        <f>ROUND(I266*H266,2)</f>
        <v>0</v>
      </c>
      <c r="K266" s="180"/>
      <c r="L266" s="39"/>
      <c r="M266" s="181" t="s">
        <v>1</v>
      </c>
      <c r="N266" s="182" t="s">
        <v>40</v>
      </c>
      <c r="O266" s="77"/>
      <c r="P266" s="183">
        <f>O266*H266</f>
        <v>0</v>
      </c>
      <c r="Q266" s="183">
        <v>0.00777</v>
      </c>
      <c r="R266" s="183">
        <f>Q266*H266</f>
        <v>0.071794800000000006</v>
      </c>
      <c r="S266" s="183">
        <v>0</v>
      </c>
      <c r="T266" s="18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85" t="s">
        <v>122</v>
      </c>
      <c r="AT266" s="185" t="s">
        <v>126</v>
      </c>
      <c r="AU266" s="185" t="s">
        <v>131</v>
      </c>
      <c r="AY266" s="19" t="s">
        <v>123</v>
      </c>
      <c r="BE266" s="186">
        <f>IF(N266="základná",J266,0)</f>
        <v>0</v>
      </c>
      <c r="BF266" s="186">
        <f>IF(N266="znížená",J266,0)</f>
        <v>0</v>
      </c>
      <c r="BG266" s="186">
        <f>IF(N266="zákl. prenesená",J266,0)</f>
        <v>0</v>
      </c>
      <c r="BH266" s="186">
        <f>IF(N266="zníž. prenesená",J266,0)</f>
        <v>0</v>
      </c>
      <c r="BI266" s="186">
        <f>IF(N266="nulová",J266,0)</f>
        <v>0</v>
      </c>
      <c r="BJ266" s="19" t="s">
        <v>131</v>
      </c>
      <c r="BK266" s="186">
        <f>ROUND(I266*H266,2)</f>
        <v>0</v>
      </c>
      <c r="BL266" s="19" t="s">
        <v>122</v>
      </c>
      <c r="BM266" s="185" t="s">
        <v>636</v>
      </c>
    </row>
    <row r="267" s="13" customFormat="1">
      <c r="A267" s="13"/>
      <c r="B267" s="192"/>
      <c r="C267" s="13"/>
      <c r="D267" s="193" t="s">
        <v>173</v>
      </c>
      <c r="E267" s="194" t="s">
        <v>1</v>
      </c>
      <c r="F267" s="195" t="s">
        <v>637</v>
      </c>
      <c r="G267" s="13"/>
      <c r="H267" s="196">
        <v>9.2400000000000002</v>
      </c>
      <c r="I267" s="197"/>
      <c r="J267" s="13"/>
      <c r="K267" s="13"/>
      <c r="L267" s="192"/>
      <c r="M267" s="198"/>
      <c r="N267" s="199"/>
      <c r="O267" s="199"/>
      <c r="P267" s="199"/>
      <c r="Q267" s="199"/>
      <c r="R267" s="199"/>
      <c r="S267" s="199"/>
      <c r="T267" s="20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94" t="s">
        <v>173</v>
      </c>
      <c r="AU267" s="194" t="s">
        <v>131</v>
      </c>
      <c r="AV267" s="13" t="s">
        <v>131</v>
      </c>
      <c r="AW267" s="13" t="s">
        <v>31</v>
      </c>
      <c r="AX267" s="13" t="s">
        <v>82</v>
      </c>
      <c r="AY267" s="194" t="s">
        <v>123</v>
      </c>
    </row>
    <row r="268" s="2" customFormat="1" ht="24.15" customHeight="1">
      <c r="A268" s="38"/>
      <c r="B268" s="172"/>
      <c r="C268" s="173" t="s">
        <v>638</v>
      </c>
      <c r="D268" s="173" t="s">
        <v>126</v>
      </c>
      <c r="E268" s="174" t="s">
        <v>639</v>
      </c>
      <c r="F268" s="175" t="s">
        <v>640</v>
      </c>
      <c r="G268" s="176" t="s">
        <v>171</v>
      </c>
      <c r="H268" s="177">
        <v>9.2400000000000002</v>
      </c>
      <c r="I268" s="178"/>
      <c r="J268" s="179">
        <f>ROUND(I268*H268,2)</f>
        <v>0</v>
      </c>
      <c r="K268" s="180"/>
      <c r="L268" s="39"/>
      <c r="M268" s="181" t="s">
        <v>1</v>
      </c>
      <c r="N268" s="182" t="s">
        <v>40</v>
      </c>
      <c r="O268" s="77"/>
      <c r="P268" s="183">
        <f>O268*H268</f>
        <v>0</v>
      </c>
      <c r="Q268" s="183">
        <v>4.0000000000000003E-05</v>
      </c>
      <c r="R268" s="183">
        <f>Q268*H268</f>
        <v>0.00036960000000000004</v>
      </c>
      <c r="S268" s="183">
        <v>0</v>
      </c>
      <c r="T268" s="184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85" t="s">
        <v>122</v>
      </c>
      <c r="AT268" s="185" t="s">
        <v>126</v>
      </c>
      <c r="AU268" s="185" t="s">
        <v>131</v>
      </c>
      <c r="AY268" s="19" t="s">
        <v>123</v>
      </c>
      <c r="BE268" s="186">
        <f>IF(N268="základná",J268,0)</f>
        <v>0</v>
      </c>
      <c r="BF268" s="186">
        <f>IF(N268="znížená",J268,0)</f>
        <v>0</v>
      </c>
      <c r="BG268" s="186">
        <f>IF(N268="zákl. prenesená",J268,0)</f>
        <v>0</v>
      </c>
      <c r="BH268" s="186">
        <f>IF(N268="zníž. prenesená",J268,0)</f>
        <v>0</v>
      </c>
      <c r="BI268" s="186">
        <f>IF(N268="nulová",J268,0)</f>
        <v>0</v>
      </c>
      <c r="BJ268" s="19" t="s">
        <v>131</v>
      </c>
      <c r="BK268" s="186">
        <f>ROUND(I268*H268,2)</f>
        <v>0</v>
      </c>
      <c r="BL268" s="19" t="s">
        <v>122</v>
      </c>
      <c r="BM268" s="185" t="s">
        <v>641</v>
      </c>
    </row>
    <row r="269" s="2" customFormat="1" ht="24.15" customHeight="1">
      <c r="A269" s="38"/>
      <c r="B269" s="172"/>
      <c r="C269" s="173" t="s">
        <v>642</v>
      </c>
      <c r="D269" s="173" t="s">
        <v>126</v>
      </c>
      <c r="E269" s="174" t="s">
        <v>643</v>
      </c>
      <c r="F269" s="175" t="s">
        <v>644</v>
      </c>
      <c r="G269" s="176" t="s">
        <v>201</v>
      </c>
      <c r="H269" s="177">
        <v>3.3210000000000002</v>
      </c>
      <c r="I269" s="178"/>
      <c r="J269" s="179">
        <f>ROUND(I269*H269,2)</f>
        <v>0</v>
      </c>
      <c r="K269" s="180"/>
      <c r="L269" s="39"/>
      <c r="M269" s="181" t="s">
        <v>1</v>
      </c>
      <c r="N269" s="182" t="s">
        <v>40</v>
      </c>
      <c r="O269" s="77"/>
      <c r="P269" s="183">
        <f>O269*H269</f>
        <v>0</v>
      </c>
      <c r="Q269" s="183">
        <v>1.04853</v>
      </c>
      <c r="R269" s="183">
        <f>Q269*H269</f>
        <v>3.4821681300000003</v>
      </c>
      <c r="S269" s="183">
        <v>0</v>
      </c>
      <c r="T269" s="18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85" t="s">
        <v>122</v>
      </c>
      <c r="AT269" s="185" t="s">
        <v>126</v>
      </c>
      <c r="AU269" s="185" t="s">
        <v>131</v>
      </c>
      <c r="AY269" s="19" t="s">
        <v>123</v>
      </c>
      <c r="BE269" s="186">
        <f>IF(N269="základná",J269,0)</f>
        <v>0</v>
      </c>
      <c r="BF269" s="186">
        <f>IF(N269="znížená",J269,0)</f>
        <v>0</v>
      </c>
      <c r="BG269" s="186">
        <f>IF(N269="zákl. prenesená",J269,0)</f>
        <v>0</v>
      </c>
      <c r="BH269" s="186">
        <f>IF(N269="zníž. prenesená",J269,0)</f>
        <v>0</v>
      </c>
      <c r="BI269" s="186">
        <f>IF(N269="nulová",J269,0)</f>
        <v>0</v>
      </c>
      <c r="BJ269" s="19" t="s">
        <v>131</v>
      </c>
      <c r="BK269" s="186">
        <f>ROUND(I269*H269,2)</f>
        <v>0</v>
      </c>
      <c r="BL269" s="19" t="s">
        <v>122</v>
      </c>
      <c r="BM269" s="185" t="s">
        <v>645</v>
      </c>
    </row>
    <row r="270" s="2" customFormat="1" ht="14.4" customHeight="1">
      <c r="A270" s="38"/>
      <c r="B270" s="172"/>
      <c r="C270" s="173" t="s">
        <v>646</v>
      </c>
      <c r="D270" s="173" t="s">
        <v>126</v>
      </c>
      <c r="E270" s="174" t="s">
        <v>647</v>
      </c>
      <c r="F270" s="175" t="s">
        <v>648</v>
      </c>
      <c r="G270" s="176" t="s">
        <v>309</v>
      </c>
      <c r="H270" s="177">
        <v>15.4</v>
      </c>
      <c r="I270" s="178"/>
      <c r="J270" s="179">
        <f>ROUND(I270*H270,2)</f>
        <v>0</v>
      </c>
      <c r="K270" s="180"/>
      <c r="L270" s="39"/>
      <c r="M270" s="181" t="s">
        <v>1</v>
      </c>
      <c r="N270" s="182" t="s">
        <v>40</v>
      </c>
      <c r="O270" s="77"/>
      <c r="P270" s="183">
        <f>O270*H270</f>
        <v>0</v>
      </c>
      <c r="Q270" s="183">
        <v>0.0074799999999999997</v>
      </c>
      <c r="R270" s="183">
        <f>Q270*H270</f>
        <v>0.115192</v>
      </c>
      <c r="S270" s="183">
        <v>0</v>
      </c>
      <c r="T270" s="184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85" t="s">
        <v>122</v>
      </c>
      <c r="AT270" s="185" t="s">
        <v>126</v>
      </c>
      <c r="AU270" s="185" t="s">
        <v>131</v>
      </c>
      <c r="AY270" s="19" t="s">
        <v>123</v>
      </c>
      <c r="BE270" s="186">
        <f>IF(N270="základná",J270,0)</f>
        <v>0</v>
      </c>
      <c r="BF270" s="186">
        <f>IF(N270="znížená",J270,0)</f>
        <v>0</v>
      </c>
      <c r="BG270" s="186">
        <f>IF(N270="zákl. prenesená",J270,0)</f>
        <v>0</v>
      </c>
      <c r="BH270" s="186">
        <f>IF(N270="zníž. prenesená",J270,0)</f>
        <v>0</v>
      </c>
      <c r="BI270" s="186">
        <f>IF(N270="nulová",J270,0)</f>
        <v>0</v>
      </c>
      <c r="BJ270" s="19" t="s">
        <v>131</v>
      </c>
      <c r="BK270" s="186">
        <f>ROUND(I270*H270,2)</f>
        <v>0</v>
      </c>
      <c r="BL270" s="19" t="s">
        <v>122</v>
      </c>
      <c r="BM270" s="185" t="s">
        <v>649</v>
      </c>
    </row>
    <row r="271" s="2" customFormat="1" ht="24.15" customHeight="1">
      <c r="A271" s="38"/>
      <c r="B271" s="172"/>
      <c r="C271" s="173" t="s">
        <v>650</v>
      </c>
      <c r="D271" s="173" t="s">
        <v>126</v>
      </c>
      <c r="E271" s="174" t="s">
        <v>516</v>
      </c>
      <c r="F271" s="175" t="s">
        <v>517</v>
      </c>
      <c r="G271" s="176" t="s">
        <v>171</v>
      </c>
      <c r="H271" s="177">
        <v>9.4199999999999999</v>
      </c>
      <c r="I271" s="178"/>
      <c r="J271" s="179">
        <f>ROUND(I271*H271,2)</f>
        <v>0</v>
      </c>
      <c r="K271" s="180"/>
      <c r="L271" s="39"/>
      <c r="M271" s="181" t="s">
        <v>1</v>
      </c>
      <c r="N271" s="182" t="s">
        <v>40</v>
      </c>
      <c r="O271" s="77"/>
      <c r="P271" s="183">
        <f>O271*H271</f>
        <v>0</v>
      </c>
      <c r="Q271" s="183">
        <v>0.00063000000000000003</v>
      </c>
      <c r="R271" s="183">
        <f>Q271*H271</f>
        <v>0.0059345999999999999</v>
      </c>
      <c r="S271" s="183">
        <v>0</v>
      </c>
      <c r="T271" s="184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85" t="s">
        <v>122</v>
      </c>
      <c r="AT271" s="185" t="s">
        <v>126</v>
      </c>
      <c r="AU271" s="185" t="s">
        <v>131</v>
      </c>
      <c r="AY271" s="19" t="s">
        <v>123</v>
      </c>
      <c r="BE271" s="186">
        <f>IF(N271="základná",J271,0)</f>
        <v>0</v>
      </c>
      <c r="BF271" s="186">
        <f>IF(N271="znížená",J271,0)</f>
        <v>0</v>
      </c>
      <c r="BG271" s="186">
        <f>IF(N271="zákl. prenesená",J271,0)</f>
        <v>0</v>
      </c>
      <c r="BH271" s="186">
        <f>IF(N271="zníž. prenesená",J271,0)</f>
        <v>0</v>
      </c>
      <c r="BI271" s="186">
        <f>IF(N271="nulová",J271,0)</f>
        <v>0</v>
      </c>
      <c r="BJ271" s="19" t="s">
        <v>131</v>
      </c>
      <c r="BK271" s="186">
        <f>ROUND(I271*H271,2)</f>
        <v>0</v>
      </c>
      <c r="BL271" s="19" t="s">
        <v>122</v>
      </c>
      <c r="BM271" s="185" t="s">
        <v>651</v>
      </c>
    </row>
    <row r="272" s="13" customFormat="1">
      <c r="A272" s="13"/>
      <c r="B272" s="192"/>
      <c r="C272" s="13"/>
      <c r="D272" s="193" t="s">
        <v>173</v>
      </c>
      <c r="E272" s="194" t="s">
        <v>1</v>
      </c>
      <c r="F272" s="195" t="s">
        <v>652</v>
      </c>
      <c r="G272" s="13"/>
      <c r="H272" s="196">
        <v>9.4199999999999999</v>
      </c>
      <c r="I272" s="197"/>
      <c r="J272" s="13"/>
      <c r="K272" s="13"/>
      <c r="L272" s="192"/>
      <c r="M272" s="198"/>
      <c r="N272" s="199"/>
      <c r="O272" s="199"/>
      <c r="P272" s="199"/>
      <c r="Q272" s="199"/>
      <c r="R272" s="199"/>
      <c r="S272" s="199"/>
      <c r="T272" s="20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4" t="s">
        <v>173</v>
      </c>
      <c r="AU272" s="194" t="s">
        <v>131</v>
      </c>
      <c r="AV272" s="13" t="s">
        <v>131</v>
      </c>
      <c r="AW272" s="13" t="s">
        <v>31</v>
      </c>
      <c r="AX272" s="13" t="s">
        <v>82</v>
      </c>
      <c r="AY272" s="194" t="s">
        <v>123</v>
      </c>
    </row>
    <row r="273" s="12" customFormat="1" ht="22.8" customHeight="1">
      <c r="A273" s="12"/>
      <c r="B273" s="159"/>
      <c r="C273" s="12"/>
      <c r="D273" s="160" t="s">
        <v>73</v>
      </c>
      <c r="E273" s="170" t="s">
        <v>251</v>
      </c>
      <c r="F273" s="170" t="s">
        <v>653</v>
      </c>
      <c r="G273" s="12"/>
      <c r="H273" s="12"/>
      <c r="I273" s="162"/>
      <c r="J273" s="171">
        <f>BK273</f>
        <v>0</v>
      </c>
      <c r="K273" s="12"/>
      <c r="L273" s="159"/>
      <c r="M273" s="164"/>
      <c r="N273" s="165"/>
      <c r="O273" s="165"/>
      <c r="P273" s="166">
        <f>SUM(P274:P286)</f>
        <v>0</v>
      </c>
      <c r="Q273" s="165"/>
      <c r="R273" s="166">
        <f>SUM(R274:R286)</f>
        <v>24.025620399999998</v>
      </c>
      <c r="S273" s="165"/>
      <c r="T273" s="167">
        <f>SUM(T274:T286)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160" t="s">
        <v>82</v>
      </c>
      <c r="AT273" s="168" t="s">
        <v>73</v>
      </c>
      <c r="AU273" s="168" t="s">
        <v>82</v>
      </c>
      <c r="AY273" s="160" t="s">
        <v>123</v>
      </c>
      <c r="BK273" s="169">
        <f>SUM(BK274:BK286)</f>
        <v>0</v>
      </c>
    </row>
    <row r="274" s="2" customFormat="1" ht="24.15" customHeight="1">
      <c r="A274" s="38"/>
      <c r="B274" s="172"/>
      <c r="C274" s="173" t="s">
        <v>654</v>
      </c>
      <c r="D274" s="173" t="s">
        <v>126</v>
      </c>
      <c r="E274" s="174" t="s">
        <v>655</v>
      </c>
      <c r="F274" s="175" t="s">
        <v>656</v>
      </c>
      <c r="G274" s="176" t="s">
        <v>171</v>
      </c>
      <c r="H274" s="177">
        <v>210.97999999999999</v>
      </c>
      <c r="I274" s="178"/>
      <c r="J274" s="179">
        <f>ROUND(I274*H274,2)</f>
        <v>0</v>
      </c>
      <c r="K274" s="180"/>
      <c r="L274" s="39"/>
      <c r="M274" s="181" t="s">
        <v>1</v>
      </c>
      <c r="N274" s="182" t="s">
        <v>40</v>
      </c>
      <c r="O274" s="77"/>
      <c r="P274" s="183">
        <f>O274*H274</f>
        <v>0</v>
      </c>
      <c r="Q274" s="183">
        <v>0.00031</v>
      </c>
      <c r="R274" s="183">
        <f>Q274*H274</f>
        <v>0.065403799999999998</v>
      </c>
      <c r="S274" s="183">
        <v>0</v>
      </c>
      <c r="T274" s="184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185" t="s">
        <v>122</v>
      </c>
      <c r="AT274" s="185" t="s">
        <v>126</v>
      </c>
      <c r="AU274" s="185" t="s">
        <v>131</v>
      </c>
      <c r="AY274" s="19" t="s">
        <v>123</v>
      </c>
      <c r="BE274" s="186">
        <f>IF(N274="základná",J274,0)</f>
        <v>0</v>
      </c>
      <c r="BF274" s="186">
        <f>IF(N274="znížená",J274,0)</f>
        <v>0</v>
      </c>
      <c r="BG274" s="186">
        <f>IF(N274="zákl. prenesená",J274,0)</f>
        <v>0</v>
      </c>
      <c r="BH274" s="186">
        <f>IF(N274="zníž. prenesená",J274,0)</f>
        <v>0</v>
      </c>
      <c r="BI274" s="186">
        <f>IF(N274="nulová",J274,0)</f>
        <v>0</v>
      </c>
      <c r="BJ274" s="19" t="s">
        <v>131</v>
      </c>
      <c r="BK274" s="186">
        <f>ROUND(I274*H274,2)</f>
        <v>0</v>
      </c>
      <c r="BL274" s="19" t="s">
        <v>122</v>
      </c>
      <c r="BM274" s="185" t="s">
        <v>657</v>
      </c>
    </row>
    <row r="275" s="13" customFormat="1">
      <c r="A275" s="13"/>
      <c r="B275" s="192"/>
      <c r="C275" s="13"/>
      <c r="D275" s="193" t="s">
        <v>173</v>
      </c>
      <c r="E275" s="13"/>
      <c r="F275" s="195" t="s">
        <v>658</v>
      </c>
      <c r="G275" s="13"/>
      <c r="H275" s="196">
        <v>210.97999999999999</v>
      </c>
      <c r="I275" s="197"/>
      <c r="J275" s="13"/>
      <c r="K275" s="13"/>
      <c r="L275" s="192"/>
      <c r="M275" s="198"/>
      <c r="N275" s="199"/>
      <c r="O275" s="199"/>
      <c r="P275" s="199"/>
      <c r="Q275" s="199"/>
      <c r="R275" s="199"/>
      <c r="S275" s="199"/>
      <c r="T275" s="20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94" t="s">
        <v>173</v>
      </c>
      <c r="AU275" s="194" t="s">
        <v>131</v>
      </c>
      <c r="AV275" s="13" t="s">
        <v>131</v>
      </c>
      <c r="AW275" s="13" t="s">
        <v>3</v>
      </c>
      <c r="AX275" s="13" t="s">
        <v>82</v>
      </c>
      <c r="AY275" s="194" t="s">
        <v>123</v>
      </c>
    </row>
    <row r="276" s="2" customFormat="1" ht="24.15" customHeight="1">
      <c r="A276" s="38"/>
      <c r="B276" s="172"/>
      <c r="C276" s="173" t="s">
        <v>659</v>
      </c>
      <c r="D276" s="173" t="s">
        <v>126</v>
      </c>
      <c r="E276" s="174" t="s">
        <v>660</v>
      </c>
      <c r="F276" s="175" t="s">
        <v>661</v>
      </c>
      <c r="G276" s="176" t="s">
        <v>171</v>
      </c>
      <c r="H276" s="177">
        <v>105.49</v>
      </c>
      <c r="I276" s="178"/>
      <c r="J276" s="179">
        <f>ROUND(I276*H276,2)</f>
        <v>0</v>
      </c>
      <c r="K276" s="180"/>
      <c r="L276" s="39"/>
      <c r="M276" s="181" t="s">
        <v>1</v>
      </c>
      <c r="N276" s="182" t="s">
        <v>40</v>
      </c>
      <c r="O276" s="77"/>
      <c r="P276" s="183">
        <f>O276*H276</f>
        <v>0</v>
      </c>
      <c r="Q276" s="183">
        <v>0.096680000000000002</v>
      </c>
      <c r="R276" s="183">
        <f>Q276*H276</f>
        <v>10.1987732</v>
      </c>
      <c r="S276" s="183">
        <v>0</v>
      </c>
      <c r="T276" s="18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85" t="s">
        <v>122</v>
      </c>
      <c r="AT276" s="185" t="s">
        <v>126</v>
      </c>
      <c r="AU276" s="185" t="s">
        <v>131</v>
      </c>
      <c r="AY276" s="19" t="s">
        <v>123</v>
      </c>
      <c r="BE276" s="186">
        <f>IF(N276="základná",J276,0)</f>
        <v>0</v>
      </c>
      <c r="BF276" s="186">
        <f>IF(N276="znížená",J276,0)</f>
        <v>0</v>
      </c>
      <c r="BG276" s="186">
        <f>IF(N276="zákl. prenesená",J276,0)</f>
        <v>0</v>
      </c>
      <c r="BH276" s="186">
        <f>IF(N276="zníž. prenesená",J276,0)</f>
        <v>0</v>
      </c>
      <c r="BI276" s="186">
        <f>IF(N276="nulová",J276,0)</f>
        <v>0</v>
      </c>
      <c r="BJ276" s="19" t="s">
        <v>131</v>
      </c>
      <c r="BK276" s="186">
        <f>ROUND(I276*H276,2)</f>
        <v>0</v>
      </c>
      <c r="BL276" s="19" t="s">
        <v>122</v>
      </c>
      <c r="BM276" s="185" t="s">
        <v>662</v>
      </c>
    </row>
    <row r="277" s="13" customFormat="1">
      <c r="A277" s="13"/>
      <c r="B277" s="192"/>
      <c r="C277" s="13"/>
      <c r="D277" s="193" t="s">
        <v>173</v>
      </c>
      <c r="E277" s="194" t="s">
        <v>1</v>
      </c>
      <c r="F277" s="195" t="s">
        <v>663</v>
      </c>
      <c r="G277" s="13"/>
      <c r="H277" s="196">
        <v>105.49</v>
      </c>
      <c r="I277" s="197"/>
      <c r="J277" s="13"/>
      <c r="K277" s="13"/>
      <c r="L277" s="192"/>
      <c r="M277" s="198"/>
      <c r="N277" s="199"/>
      <c r="O277" s="199"/>
      <c r="P277" s="199"/>
      <c r="Q277" s="199"/>
      <c r="R277" s="199"/>
      <c r="S277" s="199"/>
      <c r="T277" s="20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4" t="s">
        <v>173</v>
      </c>
      <c r="AU277" s="194" t="s">
        <v>131</v>
      </c>
      <c r="AV277" s="13" t="s">
        <v>131</v>
      </c>
      <c r="AW277" s="13" t="s">
        <v>31</v>
      </c>
      <c r="AX277" s="13" t="s">
        <v>82</v>
      </c>
      <c r="AY277" s="194" t="s">
        <v>123</v>
      </c>
    </row>
    <row r="278" s="2" customFormat="1" ht="24.15" customHeight="1">
      <c r="A278" s="38"/>
      <c r="B278" s="172"/>
      <c r="C278" s="173" t="s">
        <v>664</v>
      </c>
      <c r="D278" s="173" t="s">
        <v>126</v>
      </c>
      <c r="E278" s="174" t="s">
        <v>665</v>
      </c>
      <c r="F278" s="175" t="s">
        <v>666</v>
      </c>
      <c r="G278" s="176" t="s">
        <v>171</v>
      </c>
      <c r="H278" s="177">
        <v>105.49</v>
      </c>
      <c r="I278" s="178"/>
      <c r="J278" s="179">
        <f>ROUND(I278*H278,2)</f>
        <v>0</v>
      </c>
      <c r="K278" s="180"/>
      <c r="L278" s="39"/>
      <c r="M278" s="181" t="s">
        <v>1</v>
      </c>
      <c r="N278" s="182" t="s">
        <v>40</v>
      </c>
      <c r="O278" s="77"/>
      <c r="P278" s="183">
        <f>O278*H278</f>
        <v>0</v>
      </c>
      <c r="Q278" s="183">
        <v>0.12966</v>
      </c>
      <c r="R278" s="183">
        <f>Q278*H278</f>
        <v>13.677833399999999</v>
      </c>
      <c r="S278" s="183">
        <v>0</v>
      </c>
      <c r="T278" s="184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185" t="s">
        <v>122</v>
      </c>
      <c r="AT278" s="185" t="s">
        <v>126</v>
      </c>
      <c r="AU278" s="185" t="s">
        <v>131</v>
      </c>
      <c r="AY278" s="19" t="s">
        <v>123</v>
      </c>
      <c r="BE278" s="186">
        <f>IF(N278="základná",J278,0)</f>
        <v>0</v>
      </c>
      <c r="BF278" s="186">
        <f>IF(N278="znížená",J278,0)</f>
        <v>0</v>
      </c>
      <c r="BG278" s="186">
        <f>IF(N278="zákl. prenesená",J278,0)</f>
        <v>0</v>
      </c>
      <c r="BH278" s="186">
        <f>IF(N278="zníž. prenesená",J278,0)</f>
        <v>0</v>
      </c>
      <c r="BI278" s="186">
        <f>IF(N278="nulová",J278,0)</f>
        <v>0</v>
      </c>
      <c r="BJ278" s="19" t="s">
        <v>131</v>
      </c>
      <c r="BK278" s="186">
        <f>ROUND(I278*H278,2)</f>
        <v>0</v>
      </c>
      <c r="BL278" s="19" t="s">
        <v>122</v>
      </c>
      <c r="BM278" s="185" t="s">
        <v>667</v>
      </c>
    </row>
    <row r="279" s="2" customFormat="1" ht="37.8" customHeight="1">
      <c r="A279" s="38"/>
      <c r="B279" s="172"/>
      <c r="C279" s="173" t="s">
        <v>668</v>
      </c>
      <c r="D279" s="173" t="s">
        <v>126</v>
      </c>
      <c r="E279" s="174" t="s">
        <v>669</v>
      </c>
      <c r="F279" s="175" t="s">
        <v>670</v>
      </c>
      <c r="G279" s="176" t="s">
        <v>309</v>
      </c>
      <c r="H279" s="177">
        <v>15.4</v>
      </c>
      <c r="I279" s="178"/>
      <c r="J279" s="179">
        <f>ROUND(I279*H279,2)</f>
        <v>0</v>
      </c>
      <c r="K279" s="180"/>
      <c r="L279" s="39"/>
      <c r="M279" s="181" t="s">
        <v>1</v>
      </c>
      <c r="N279" s="182" t="s">
        <v>40</v>
      </c>
      <c r="O279" s="77"/>
      <c r="P279" s="183">
        <f>O279*H279</f>
        <v>0</v>
      </c>
      <c r="Q279" s="183">
        <v>1.0000000000000001E-05</v>
      </c>
      <c r="R279" s="183">
        <f>Q279*H279</f>
        <v>0.000154</v>
      </c>
      <c r="S279" s="183">
        <v>0</v>
      </c>
      <c r="T279" s="18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85" t="s">
        <v>122</v>
      </c>
      <c r="AT279" s="185" t="s">
        <v>126</v>
      </c>
      <c r="AU279" s="185" t="s">
        <v>131</v>
      </c>
      <c r="AY279" s="19" t="s">
        <v>123</v>
      </c>
      <c r="BE279" s="186">
        <f>IF(N279="základná",J279,0)</f>
        <v>0</v>
      </c>
      <c r="BF279" s="186">
        <f>IF(N279="znížená",J279,0)</f>
        <v>0</v>
      </c>
      <c r="BG279" s="186">
        <f>IF(N279="zákl. prenesená",J279,0)</f>
        <v>0</v>
      </c>
      <c r="BH279" s="186">
        <f>IF(N279="zníž. prenesená",J279,0)</f>
        <v>0</v>
      </c>
      <c r="BI279" s="186">
        <f>IF(N279="nulová",J279,0)</f>
        <v>0</v>
      </c>
      <c r="BJ279" s="19" t="s">
        <v>131</v>
      </c>
      <c r="BK279" s="186">
        <f>ROUND(I279*H279,2)</f>
        <v>0</v>
      </c>
      <c r="BL279" s="19" t="s">
        <v>122</v>
      </c>
      <c r="BM279" s="185" t="s">
        <v>671</v>
      </c>
    </row>
    <row r="280" s="13" customFormat="1">
      <c r="A280" s="13"/>
      <c r="B280" s="192"/>
      <c r="C280" s="13"/>
      <c r="D280" s="193" t="s">
        <v>173</v>
      </c>
      <c r="E280" s="194" t="s">
        <v>1</v>
      </c>
      <c r="F280" s="195" t="s">
        <v>672</v>
      </c>
      <c r="G280" s="13"/>
      <c r="H280" s="196">
        <v>15.4</v>
      </c>
      <c r="I280" s="197"/>
      <c r="J280" s="13"/>
      <c r="K280" s="13"/>
      <c r="L280" s="192"/>
      <c r="M280" s="198"/>
      <c r="N280" s="199"/>
      <c r="O280" s="199"/>
      <c r="P280" s="199"/>
      <c r="Q280" s="199"/>
      <c r="R280" s="199"/>
      <c r="S280" s="199"/>
      <c r="T280" s="20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4" t="s">
        <v>173</v>
      </c>
      <c r="AU280" s="194" t="s">
        <v>131</v>
      </c>
      <c r="AV280" s="13" t="s">
        <v>131</v>
      </c>
      <c r="AW280" s="13" t="s">
        <v>31</v>
      </c>
      <c r="AX280" s="13" t="s">
        <v>82</v>
      </c>
      <c r="AY280" s="194" t="s">
        <v>123</v>
      </c>
    </row>
    <row r="281" s="2" customFormat="1" ht="24.15" customHeight="1">
      <c r="A281" s="38"/>
      <c r="B281" s="172"/>
      <c r="C281" s="173" t="s">
        <v>673</v>
      </c>
      <c r="D281" s="173" t="s">
        <v>126</v>
      </c>
      <c r="E281" s="174" t="s">
        <v>674</v>
      </c>
      <c r="F281" s="175" t="s">
        <v>675</v>
      </c>
      <c r="G281" s="176" t="s">
        <v>309</v>
      </c>
      <c r="H281" s="177">
        <v>39</v>
      </c>
      <c r="I281" s="178"/>
      <c r="J281" s="179">
        <f>ROUND(I281*H281,2)</f>
        <v>0</v>
      </c>
      <c r="K281" s="180"/>
      <c r="L281" s="39"/>
      <c r="M281" s="181" t="s">
        <v>1</v>
      </c>
      <c r="N281" s="182" t="s">
        <v>40</v>
      </c>
      <c r="O281" s="77"/>
      <c r="P281" s="183">
        <f>O281*H281</f>
        <v>0</v>
      </c>
      <c r="Q281" s="183">
        <v>0.00048000000000000001</v>
      </c>
      <c r="R281" s="183">
        <f>Q281*H281</f>
        <v>0.018720000000000001</v>
      </c>
      <c r="S281" s="183">
        <v>0</v>
      </c>
      <c r="T281" s="184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185" t="s">
        <v>122</v>
      </c>
      <c r="AT281" s="185" t="s">
        <v>126</v>
      </c>
      <c r="AU281" s="185" t="s">
        <v>131</v>
      </c>
      <c r="AY281" s="19" t="s">
        <v>123</v>
      </c>
      <c r="BE281" s="186">
        <f>IF(N281="základná",J281,0)</f>
        <v>0</v>
      </c>
      <c r="BF281" s="186">
        <f>IF(N281="znížená",J281,0)</f>
        <v>0</v>
      </c>
      <c r="BG281" s="186">
        <f>IF(N281="zákl. prenesená",J281,0)</f>
        <v>0</v>
      </c>
      <c r="BH281" s="186">
        <f>IF(N281="zníž. prenesená",J281,0)</f>
        <v>0</v>
      </c>
      <c r="BI281" s="186">
        <f>IF(N281="nulová",J281,0)</f>
        <v>0</v>
      </c>
      <c r="BJ281" s="19" t="s">
        <v>131</v>
      </c>
      <c r="BK281" s="186">
        <f>ROUND(I281*H281,2)</f>
        <v>0</v>
      </c>
      <c r="BL281" s="19" t="s">
        <v>122</v>
      </c>
      <c r="BM281" s="185" t="s">
        <v>676</v>
      </c>
    </row>
    <row r="282" s="13" customFormat="1">
      <c r="A282" s="13"/>
      <c r="B282" s="192"/>
      <c r="C282" s="13"/>
      <c r="D282" s="193" t="s">
        <v>173</v>
      </c>
      <c r="E282" s="194" t="s">
        <v>1</v>
      </c>
      <c r="F282" s="195" t="s">
        <v>677</v>
      </c>
      <c r="G282" s="13"/>
      <c r="H282" s="196">
        <v>39</v>
      </c>
      <c r="I282" s="197"/>
      <c r="J282" s="13"/>
      <c r="K282" s="13"/>
      <c r="L282" s="192"/>
      <c r="M282" s="198"/>
      <c r="N282" s="199"/>
      <c r="O282" s="199"/>
      <c r="P282" s="199"/>
      <c r="Q282" s="199"/>
      <c r="R282" s="199"/>
      <c r="S282" s="199"/>
      <c r="T282" s="20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94" t="s">
        <v>173</v>
      </c>
      <c r="AU282" s="194" t="s">
        <v>131</v>
      </c>
      <c r="AV282" s="13" t="s">
        <v>131</v>
      </c>
      <c r="AW282" s="13" t="s">
        <v>31</v>
      </c>
      <c r="AX282" s="13" t="s">
        <v>82</v>
      </c>
      <c r="AY282" s="194" t="s">
        <v>123</v>
      </c>
    </row>
    <row r="283" s="2" customFormat="1" ht="24.15" customHeight="1">
      <c r="A283" s="38"/>
      <c r="B283" s="172"/>
      <c r="C283" s="173" t="s">
        <v>678</v>
      </c>
      <c r="D283" s="173" t="s">
        <v>126</v>
      </c>
      <c r="E283" s="174" t="s">
        <v>679</v>
      </c>
      <c r="F283" s="175" t="s">
        <v>680</v>
      </c>
      <c r="G283" s="176" t="s">
        <v>309</v>
      </c>
      <c r="H283" s="177">
        <v>54.399999999999999</v>
      </c>
      <c r="I283" s="178"/>
      <c r="J283" s="179">
        <f>ROUND(I283*H283,2)</f>
        <v>0</v>
      </c>
      <c r="K283" s="180"/>
      <c r="L283" s="39"/>
      <c r="M283" s="181" t="s">
        <v>1</v>
      </c>
      <c r="N283" s="182" t="s">
        <v>40</v>
      </c>
      <c r="O283" s="77"/>
      <c r="P283" s="183">
        <f>O283*H283</f>
        <v>0</v>
      </c>
      <c r="Q283" s="183">
        <v>0.0011900000000000001</v>
      </c>
      <c r="R283" s="183">
        <f>Q283*H283</f>
        <v>0.064736000000000002</v>
      </c>
      <c r="S283" s="183">
        <v>0</v>
      </c>
      <c r="T283" s="184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85" t="s">
        <v>122</v>
      </c>
      <c r="AT283" s="185" t="s">
        <v>126</v>
      </c>
      <c r="AU283" s="185" t="s">
        <v>131</v>
      </c>
      <c r="AY283" s="19" t="s">
        <v>123</v>
      </c>
      <c r="BE283" s="186">
        <f>IF(N283="základná",J283,0)</f>
        <v>0</v>
      </c>
      <c r="BF283" s="186">
        <f>IF(N283="znížená",J283,0)</f>
        <v>0</v>
      </c>
      <c r="BG283" s="186">
        <f>IF(N283="zákl. prenesená",J283,0)</f>
        <v>0</v>
      </c>
      <c r="BH283" s="186">
        <f>IF(N283="zníž. prenesená",J283,0)</f>
        <v>0</v>
      </c>
      <c r="BI283" s="186">
        <f>IF(N283="nulová",J283,0)</f>
        <v>0</v>
      </c>
      <c r="BJ283" s="19" t="s">
        <v>131</v>
      </c>
      <c r="BK283" s="186">
        <f>ROUND(I283*H283,2)</f>
        <v>0</v>
      </c>
      <c r="BL283" s="19" t="s">
        <v>122</v>
      </c>
      <c r="BM283" s="185" t="s">
        <v>681</v>
      </c>
    </row>
    <row r="284" s="13" customFormat="1">
      <c r="A284" s="13"/>
      <c r="B284" s="192"/>
      <c r="C284" s="13"/>
      <c r="D284" s="193" t="s">
        <v>173</v>
      </c>
      <c r="E284" s="194" t="s">
        <v>1</v>
      </c>
      <c r="F284" s="195" t="s">
        <v>682</v>
      </c>
      <c r="G284" s="13"/>
      <c r="H284" s="196">
        <v>15.4</v>
      </c>
      <c r="I284" s="197"/>
      <c r="J284" s="13"/>
      <c r="K284" s="13"/>
      <c r="L284" s="192"/>
      <c r="M284" s="198"/>
      <c r="N284" s="199"/>
      <c r="O284" s="199"/>
      <c r="P284" s="199"/>
      <c r="Q284" s="199"/>
      <c r="R284" s="199"/>
      <c r="S284" s="199"/>
      <c r="T284" s="20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4" t="s">
        <v>173</v>
      </c>
      <c r="AU284" s="194" t="s">
        <v>131</v>
      </c>
      <c r="AV284" s="13" t="s">
        <v>131</v>
      </c>
      <c r="AW284" s="13" t="s">
        <v>31</v>
      </c>
      <c r="AX284" s="13" t="s">
        <v>74</v>
      </c>
      <c r="AY284" s="194" t="s">
        <v>123</v>
      </c>
    </row>
    <row r="285" s="13" customFormat="1">
      <c r="A285" s="13"/>
      <c r="B285" s="192"/>
      <c r="C285" s="13"/>
      <c r="D285" s="193" t="s">
        <v>173</v>
      </c>
      <c r="E285" s="194" t="s">
        <v>1</v>
      </c>
      <c r="F285" s="195" t="s">
        <v>683</v>
      </c>
      <c r="G285" s="13"/>
      <c r="H285" s="196">
        <v>39</v>
      </c>
      <c r="I285" s="197"/>
      <c r="J285" s="13"/>
      <c r="K285" s="13"/>
      <c r="L285" s="192"/>
      <c r="M285" s="198"/>
      <c r="N285" s="199"/>
      <c r="O285" s="199"/>
      <c r="P285" s="199"/>
      <c r="Q285" s="199"/>
      <c r="R285" s="199"/>
      <c r="S285" s="199"/>
      <c r="T285" s="20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4" t="s">
        <v>173</v>
      </c>
      <c r="AU285" s="194" t="s">
        <v>131</v>
      </c>
      <c r="AV285" s="13" t="s">
        <v>131</v>
      </c>
      <c r="AW285" s="13" t="s">
        <v>31</v>
      </c>
      <c r="AX285" s="13" t="s">
        <v>74</v>
      </c>
      <c r="AY285" s="194" t="s">
        <v>123</v>
      </c>
    </row>
    <row r="286" s="15" customFormat="1">
      <c r="A286" s="15"/>
      <c r="B286" s="208"/>
      <c r="C286" s="15"/>
      <c r="D286" s="193" t="s">
        <v>173</v>
      </c>
      <c r="E286" s="209" t="s">
        <v>1</v>
      </c>
      <c r="F286" s="210" t="s">
        <v>213</v>
      </c>
      <c r="G286" s="15"/>
      <c r="H286" s="211">
        <v>54.399999999999999</v>
      </c>
      <c r="I286" s="212"/>
      <c r="J286" s="15"/>
      <c r="K286" s="15"/>
      <c r="L286" s="208"/>
      <c r="M286" s="213"/>
      <c r="N286" s="214"/>
      <c r="O286" s="214"/>
      <c r="P286" s="214"/>
      <c r="Q286" s="214"/>
      <c r="R286" s="214"/>
      <c r="S286" s="214"/>
      <c r="T286" s="2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09" t="s">
        <v>173</v>
      </c>
      <c r="AU286" s="209" t="s">
        <v>131</v>
      </c>
      <c r="AV286" s="15" t="s">
        <v>122</v>
      </c>
      <c r="AW286" s="15" t="s">
        <v>31</v>
      </c>
      <c r="AX286" s="15" t="s">
        <v>82</v>
      </c>
      <c r="AY286" s="209" t="s">
        <v>123</v>
      </c>
    </row>
    <row r="287" s="12" customFormat="1" ht="22.8" customHeight="1">
      <c r="A287" s="12"/>
      <c r="B287" s="159"/>
      <c r="C287" s="12"/>
      <c r="D287" s="160" t="s">
        <v>73</v>
      </c>
      <c r="E287" s="170" t="s">
        <v>684</v>
      </c>
      <c r="F287" s="170" t="s">
        <v>685</v>
      </c>
      <c r="G287" s="12"/>
      <c r="H287" s="12"/>
      <c r="I287" s="162"/>
      <c r="J287" s="171">
        <f>BK287</f>
        <v>0</v>
      </c>
      <c r="K287" s="12"/>
      <c r="L287" s="159"/>
      <c r="M287" s="164"/>
      <c r="N287" s="165"/>
      <c r="O287" s="165"/>
      <c r="P287" s="166">
        <f>SUM(P288:P305)</f>
        <v>0</v>
      </c>
      <c r="Q287" s="165"/>
      <c r="R287" s="166">
        <f>SUM(R288:R305)</f>
        <v>0.56960999999999995</v>
      </c>
      <c r="S287" s="165"/>
      <c r="T287" s="167">
        <f>SUM(T288:T305)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60" t="s">
        <v>82</v>
      </c>
      <c r="AT287" s="168" t="s">
        <v>73</v>
      </c>
      <c r="AU287" s="168" t="s">
        <v>82</v>
      </c>
      <c r="AY287" s="160" t="s">
        <v>123</v>
      </c>
      <c r="BK287" s="169">
        <f>SUM(BK288:BK305)</f>
        <v>0</v>
      </c>
    </row>
    <row r="288" s="2" customFormat="1" ht="14.4" customHeight="1">
      <c r="A288" s="38"/>
      <c r="B288" s="172"/>
      <c r="C288" s="173" t="s">
        <v>686</v>
      </c>
      <c r="D288" s="173" t="s">
        <v>126</v>
      </c>
      <c r="E288" s="174" t="s">
        <v>687</v>
      </c>
      <c r="F288" s="175" t="s">
        <v>688</v>
      </c>
      <c r="G288" s="176" t="s">
        <v>177</v>
      </c>
      <c r="H288" s="177">
        <v>0.12</v>
      </c>
      <c r="I288" s="178"/>
      <c r="J288" s="179">
        <f>ROUND(I288*H288,2)</f>
        <v>0</v>
      </c>
      <c r="K288" s="180"/>
      <c r="L288" s="39"/>
      <c r="M288" s="181" t="s">
        <v>1</v>
      </c>
      <c r="N288" s="182" t="s">
        <v>40</v>
      </c>
      <c r="O288" s="77"/>
      <c r="P288" s="183">
        <f>O288*H288</f>
        <v>0</v>
      </c>
      <c r="Q288" s="183">
        <v>2.6524999999999999</v>
      </c>
      <c r="R288" s="183">
        <f>Q288*H288</f>
        <v>0.31829999999999997</v>
      </c>
      <c r="S288" s="183">
        <v>0</v>
      </c>
      <c r="T288" s="184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185" t="s">
        <v>122</v>
      </c>
      <c r="AT288" s="185" t="s">
        <v>126</v>
      </c>
      <c r="AU288" s="185" t="s">
        <v>131</v>
      </c>
      <c r="AY288" s="19" t="s">
        <v>123</v>
      </c>
      <c r="BE288" s="186">
        <f>IF(N288="základná",J288,0)</f>
        <v>0</v>
      </c>
      <c r="BF288" s="186">
        <f>IF(N288="znížená",J288,0)</f>
        <v>0</v>
      </c>
      <c r="BG288" s="186">
        <f>IF(N288="zákl. prenesená",J288,0)</f>
        <v>0</v>
      </c>
      <c r="BH288" s="186">
        <f>IF(N288="zníž. prenesená",J288,0)</f>
        <v>0</v>
      </c>
      <c r="BI288" s="186">
        <f>IF(N288="nulová",J288,0)</f>
        <v>0</v>
      </c>
      <c r="BJ288" s="19" t="s">
        <v>131</v>
      </c>
      <c r="BK288" s="186">
        <f>ROUND(I288*H288,2)</f>
        <v>0</v>
      </c>
      <c r="BL288" s="19" t="s">
        <v>122</v>
      </c>
      <c r="BM288" s="185" t="s">
        <v>689</v>
      </c>
    </row>
    <row r="289" s="13" customFormat="1">
      <c r="A289" s="13"/>
      <c r="B289" s="192"/>
      <c r="C289" s="13"/>
      <c r="D289" s="193" t="s">
        <v>173</v>
      </c>
      <c r="E289" s="194" t="s">
        <v>1</v>
      </c>
      <c r="F289" s="195" t="s">
        <v>690</v>
      </c>
      <c r="G289" s="13"/>
      <c r="H289" s="196">
        <v>0.076999999999999999</v>
      </c>
      <c r="I289" s="197"/>
      <c r="J289" s="13"/>
      <c r="K289" s="13"/>
      <c r="L289" s="192"/>
      <c r="M289" s="198"/>
      <c r="N289" s="199"/>
      <c r="O289" s="199"/>
      <c r="P289" s="199"/>
      <c r="Q289" s="199"/>
      <c r="R289" s="199"/>
      <c r="S289" s="199"/>
      <c r="T289" s="20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94" t="s">
        <v>173</v>
      </c>
      <c r="AU289" s="194" t="s">
        <v>131</v>
      </c>
      <c r="AV289" s="13" t="s">
        <v>131</v>
      </c>
      <c r="AW289" s="13" t="s">
        <v>31</v>
      </c>
      <c r="AX289" s="13" t="s">
        <v>74</v>
      </c>
      <c r="AY289" s="194" t="s">
        <v>123</v>
      </c>
    </row>
    <row r="290" s="13" customFormat="1">
      <c r="A290" s="13"/>
      <c r="B290" s="192"/>
      <c r="C290" s="13"/>
      <c r="D290" s="193" t="s">
        <v>173</v>
      </c>
      <c r="E290" s="194" t="s">
        <v>1</v>
      </c>
      <c r="F290" s="195" t="s">
        <v>691</v>
      </c>
      <c r="G290" s="13"/>
      <c r="H290" s="196">
        <v>0.035000000000000003</v>
      </c>
      <c r="I290" s="197"/>
      <c r="J290" s="13"/>
      <c r="K290" s="13"/>
      <c r="L290" s="192"/>
      <c r="M290" s="198"/>
      <c r="N290" s="199"/>
      <c r="O290" s="199"/>
      <c r="P290" s="199"/>
      <c r="Q290" s="199"/>
      <c r="R290" s="199"/>
      <c r="S290" s="199"/>
      <c r="T290" s="20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94" t="s">
        <v>173</v>
      </c>
      <c r="AU290" s="194" t="s">
        <v>131</v>
      </c>
      <c r="AV290" s="13" t="s">
        <v>131</v>
      </c>
      <c r="AW290" s="13" t="s">
        <v>31</v>
      </c>
      <c r="AX290" s="13" t="s">
        <v>74</v>
      </c>
      <c r="AY290" s="194" t="s">
        <v>123</v>
      </c>
    </row>
    <row r="291" s="13" customFormat="1">
      <c r="A291" s="13"/>
      <c r="B291" s="192"/>
      <c r="C291" s="13"/>
      <c r="D291" s="193" t="s">
        <v>173</v>
      </c>
      <c r="E291" s="194" t="s">
        <v>1</v>
      </c>
      <c r="F291" s="195" t="s">
        <v>692</v>
      </c>
      <c r="G291" s="13"/>
      <c r="H291" s="196">
        <v>0.0080000000000000002</v>
      </c>
      <c r="I291" s="197"/>
      <c r="J291" s="13"/>
      <c r="K291" s="13"/>
      <c r="L291" s="192"/>
      <c r="M291" s="198"/>
      <c r="N291" s="199"/>
      <c r="O291" s="199"/>
      <c r="P291" s="199"/>
      <c r="Q291" s="199"/>
      <c r="R291" s="199"/>
      <c r="S291" s="199"/>
      <c r="T291" s="20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94" t="s">
        <v>173</v>
      </c>
      <c r="AU291" s="194" t="s">
        <v>131</v>
      </c>
      <c r="AV291" s="13" t="s">
        <v>131</v>
      </c>
      <c r="AW291" s="13" t="s">
        <v>31</v>
      </c>
      <c r="AX291" s="13" t="s">
        <v>74</v>
      </c>
      <c r="AY291" s="194" t="s">
        <v>123</v>
      </c>
    </row>
    <row r="292" s="15" customFormat="1">
      <c r="A292" s="15"/>
      <c r="B292" s="208"/>
      <c r="C292" s="15"/>
      <c r="D292" s="193" t="s">
        <v>173</v>
      </c>
      <c r="E292" s="209" t="s">
        <v>1</v>
      </c>
      <c r="F292" s="210" t="s">
        <v>213</v>
      </c>
      <c r="G292" s="15"/>
      <c r="H292" s="211">
        <v>0.12</v>
      </c>
      <c r="I292" s="212"/>
      <c r="J292" s="15"/>
      <c r="K292" s="15"/>
      <c r="L292" s="208"/>
      <c r="M292" s="213"/>
      <c r="N292" s="214"/>
      <c r="O292" s="214"/>
      <c r="P292" s="214"/>
      <c r="Q292" s="214"/>
      <c r="R292" s="214"/>
      <c r="S292" s="214"/>
      <c r="T292" s="2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09" t="s">
        <v>173</v>
      </c>
      <c r="AU292" s="209" t="s">
        <v>131</v>
      </c>
      <c r="AV292" s="15" t="s">
        <v>122</v>
      </c>
      <c r="AW292" s="15" t="s">
        <v>31</v>
      </c>
      <c r="AX292" s="15" t="s">
        <v>82</v>
      </c>
      <c r="AY292" s="209" t="s">
        <v>123</v>
      </c>
    </row>
    <row r="293" s="2" customFormat="1" ht="24.15" customHeight="1">
      <c r="A293" s="38"/>
      <c r="B293" s="172"/>
      <c r="C293" s="173" t="s">
        <v>693</v>
      </c>
      <c r="D293" s="173" t="s">
        <v>126</v>
      </c>
      <c r="E293" s="174" t="s">
        <v>694</v>
      </c>
      <c r="F293" s="175" t="s">
        <v>695</v>
      </c>
      <c r="G293" s="176" t="s">
        <v>300</v>
      </c>
      <c r="H293" s="177">
        <v>1</v>
      </c>
      <c r="I293" s="178"/>
      <c r="J293" s="179">
        <f>ROUND(I293*H293,2)</f>
        <v>0</v>
      </c>
      <c r="K293" s="180"/>
      <c r="L293" s="39"/>
      <c r="M293" s="181" t="s">
        <v>1</v>
      </c>
      <c r="N293" s="182" t="s">
        <v>40</v>
      </c>
      <c r="O293" s="77"/>
      <c r="P293" s="183">
        <f>O293*H293</f>
        <v>0</v>
      </c>
      <c r="Q293" s="183">
        <v>0.0014499999999999999</v>
      </c>
      <c r="R293" s="183">
        <f>Q293*H293</f>
        <v>0.0014499999999999999</v>
      </c>
      <c r="S293" s="183">
        <v>0</v>
      </c>
      <c r="T293" s="184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85" t="s">
        <v>122</v>
      </c>
      <c r="AT293" s="185" t="s">
        <v>126</v>
      </c>
      <c r="AU293" s="185" t="s">
        <v>131</v>
      </c>
      <c r="AY293" s="19" t="s">
        <v>123</v>
      </c>
      <c r="BE293" s="186">
        <f>IF(N293="základná",J293,0)</f>
        <v>0</v>
      </c>
      <c r="BF293" s="186">
        <f>IF(N293="znížená",J293,0)</f>
        <v>0</v>
      </c>
      <c r="BG293" s="186">
        <f>IF(N293="zákl. prenesená",J293,0)</f>
        <v>0</v>
      </c>
      <c r="BH293" s="186">
        <f>IF(N293="zníž. prenesená",J293,0)</f>
        <v>0</v>
      </c>
      <c r="BI293" s="186">
        <f>IF(N293="nulová",J293,0)</f>
        <v>0</v>
      </c>
      <c r="BJ293" s="19" t="s">
        <v>131</v>
      </c>
      <c r="BK293" s="186">
        <f>ROUND(I293*H293,2)</f>
        <v>0</v>
      </c>
      <c r="BL293" s="19" t="s">
        <v>122</v>
      </c>
      <c r="BM293" s="185" t="s">
        <v>696</v>
      </c>
    </row>
    <row r="294" s="2" customFormat="1" ht="24.15" customHeight="1">
      <c r="A294" s="38"/>
      <c r="B294" s="172"/>
      <c r="C294" s="216" t="s">
        <v>697</v>
      </c>
      <c r="D294" s="216" t="s">
        <v>223</v>
      </c>
      <c r="E294" s="217" t="s">
        <v>698</v>
      </c>
      <c r="F294" s="218" t="s">
        <v>699</v>
      </c>
      <c r="G294" s="219" t="s">
        <v>300</v>
      </c>
      <c r="H294" s="220">
        <v>1</v>
      </c>
      <c r="I294" s="221"/>
      <c r="J294" s="222">
        <f>ROUND(I294*H294,2)</f>
        <v>0</v>
      </c>
      <c r="K294" s="223"/>
      <c r="L294" s="224"/>
      <c r="M294" s="225" t="s">
        <v>1</v>
      </c>
      <c r="N294" s="226" t="s">
        <v>40</v>
      </c>
      <c r="O294" s="77"/>
      <c r="P294" s="183">
        <f>O294*H294</f>
        <v>0</v>
      </c>
      <c r="Q294" s="183">
        <v>0.0030000000000000001</v>
      </c>
      <c r="R294" s="183">
        <f>Q294*H294</f>
        <v>0.0030000000000000001</v>
      </c>
      <c r="S294" s="183">
        <v>0</v>
      </c>
      <c r="T294" s="184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185" t="s">
        <v>198</v>
      </c>
      <c r="AT294" s="185" t="s">
        <v>223</v>
      </c>
      <c r="AU294" s="185" t="s">
        <v>131</v>
      </c>
      <c r="AY294" s="19" t="s">
        <v>123</v>
      </c>
      <c r="BE294" s="186">
        <f>IF(N294="základná",J294,0)</f>
        <v>0</v>
      </c>
      <c r="BF294" s="186">
        <f>IF(N294="znížená",J294,0)</f>
        <v>0</v>
      </c>
      <c r="BG294" s="186">
        <f>IF(N294="zákl. prenesená",J294,0)</f>
        <v>0</v>
      </c>
      <c r="BH294" s="186">
        <f>IF(N294="zníž. prenesená",J294,0)</f>
        <v>0</v>
      </c>
      <c r="BI294" s="186">
        <f>IF(N294="nulová",J294,0)</f>
        <v>0</v>
      </c>
      <c r="BJ294" s="19" t="s">
        <v>131</v>
      </c>
      <c r="BK294" s="186">
        <f>ROUND(I294*H294,2)</f>
        <v>0</v>
      </c>
      <c r="BL294" s="19" t="s">
        <v>122</v>
      </c>
      <c r="BM294" s="185" t="s">
        <v>700</v>
      </c>
    </row>
    <row r="295" s="2" customFormat="1" ht="14.4" customHeight="1">
      <c r="A295" s="38"/>
      <c r="B295" s="172"/>
      <c r="C295" s="173" t="s">
        <v>701</v>
      </c>
      <c r="D295" s="173" t="s">
        <v>126</v>
      </c>
      <c r="E295" s="174" t="s">
        <v>702</v>
      </c>
      <c r="F295" s="175" t="s">
        <v>703</v>
      </c>
      <c r="G295" s="176" t="s">
        <v>309</v>
      </c>
      <c r="H295" s="177">
        <v>1</v>
      </c>
      <c r="I295" s="178"/>
      <c r="J295" s="179">
        <f>ROUND(I295*H295,2)</f>
        <v>0</v>
      </c>
      <c r="K295" s="180"/>
      <c r="L295" s="39"/>
      <c r="M295" s="181" t="s">
        <v>1</v>
      </c>
      <c r="N295" s="182" t="s">
        <v>40</v>
      </c>
      <c r="O295" s="77"/>
      <c r="P295" s="183">
        <f>O295*H295</f>
        <v>0</v>
      </c>
      <c r="Q295" s="183">
        <v>0.0013600000000000001</v>
      </c>
      <c r="R295" s="183">
        <f>Q295*H295</f>
        <v>0.0013600000000000001</v>
      </c>
      <c r="S295" s="183">
        <v>0</v>
      </c>
      <c r="T295" s="184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85" t="s">
        <v>122</v>
      </c>
      <c r="AT295" s="185" t="s">
        <v>126</v>
      </c>
      <c r="AU295" s="185" t="s">
        <v>131</v>
      </c>
      <c r="AY295" s="19" t="s">
        <v>123</v>
      </c>
      <c r="BE295" s="186">
        <f>IF(N295="základná",J295,0)</f>
        <v>0</v>
      </c>
      <c r="BF295" s="186">
        <f>IF(N295="znížená",J295,0)</f>
        <v>0</v>
      </c>
      <c r="BG295" s="186">
        <f>IF(N295="zákl. prenesená",J295,0)</f>
        <v>0</v>
      </c>
      <c r="BH295" s="186">
        <f>IF(N295="zníž. prenesená",J295,0)</f>
        <v>0</v>
      </c>
      <c r="BI295" s="186">
        <f>IF(N295="nulová",J295,0)</f>
        <v>0</v>
      </c>
      <c r="BJ295" s="19" t="s">
        <v>131</v>
      </c>
      <c r="BK295" s="186">
        <f>ROUND(I295*H295,2)</f>
        <v>0</v>
      </c>
      <c r="BL295" s="19" t="s">
        <v>122</v>
      </c>
      <c r="BM295" s="185" t="s">
        <v>704</v>
      </c>
    </row>
    <row r="296" s="2" customFormat="1" ht="14.4" customHeight="1">
      <c r="A296" s="38"/>
      <c r="B296" s="172"/>
      <c r="C296" s="173" t="s">
        <v>705</v>
      </c>
      <c r="D296" s="173" t="s">
        <v>126</v>
      </c>
      <c r="E296" s="174" t="s">
        <v>706</v>
      </c>
      <c r="F296" s="175" t="s">
        <v>707</v>
      </c>
      <c r="G296" s="176" t="s">
        <v>300</v>
      </c>
      <c r="H296" s="177">
        <v>2</v>
      </c>
      <c r="I296" s="178"/>
      <c r="J296" s="179">
        <f>ROUND(I296*H296,2)</f>
        <v>0</v>
      </c>
      <c r="K296" s="180"/>
      <c r="L296" s="39"/>
      <c r="M296" s="181" t="s">
        <v>1</v>
      </c>
      <c r="N296" s="182" t="s">
        <v>40</v>
      </c>
      <c r="O296" s="77"/>
      <c r="P296" s="183">
        <f>O296*H296</f>
        <v>0</v>
      </c>
      <c r="Q296" s="183">
        <v>0.0084499999999999992</v>
      </c>
      <c r="R296" s="183">
        <f>Q296*H296</f>
        <v>0.016899999999999998</v>
      </c>
      <c r="S296" s="183">
        <v>0</v>
      </c>
      <c r="T296" s="184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85" t="s">
        <v>122</v>
      </c>
      <c r="AT296" s="185" t="s">
        <v>126</v>
      </c>
      <c r="AU296" s="185" t="s">
        <v>131</v>
      </c>
      <c r="AY296" s="19" t="s">
        <v>123</v>
      </c>
      <c r="BE296" s="186">
        <f>IF(N296="základná",J296,0)</f>
        <v>0</v>
      </c>
      <c r="BF296" s="186">
        <f>IF(N296="znížená",J296,0)</f>
        <v>0</v>
      </c>
      <c r="BG296" s="186">
        <f>IF(N296="zákl. prenesená",J296,0)</f>
        <v>0</v>
      </c>
      <c r="BH296" s="186">
        <f>IF(N296="zníž. prenesená",J296,0)</f>
        <v>0</v>
      </c>
      <c r="BI296" s="186">
        <f>IF(N296="nulová",J296,0)</f>
        <v>0</v>
      </c>
      <c r="BJ296" s="19" t="s">
        <v>131</v>
      </c>
      <c r="BK296" s="186">
        <f>ROUND(I296*H296,2)</f>
        <v>0</v>
      </c>
      <c r="BL296" s="19" t="s">
        <v>122</v>
      </c>
      <c r="BM296" s="185" t="s">
        <v>708</v>
      </c>
    </row>
    <row r="297" s="2" customFormat="1" ht="14.4" customHeight="1">
      <c r="A297" s="38"/>
      <c r="B297" s="172"/>
      <c r="C297" s="216" t="s">
        <v>709</v>
      </c>
      <c r="D297" s="216" t="s">
        <v>223</v>
      </c>
      <c r="E297" s="217" t="s">
        <v>710</v>
      </c>
      <c r="F297" s="218" t="s">
        <v>711</v>
      </c>
      <c r="G297" s="219" t="s">
        <v>300</v>
      </c>
      <c r="H297" s="220">
        <v>2</v>
      </c>
      <c r="I297" s="221"/>
      <c r="J297" s="222">
        <f>ROUND(I297*H297,2)</f>
        <v>0</v>
      </c>
      <c r="K297" s="223"/>
      <c r="L297" s="224"/>
      <c r="M297" s="225" t="s">
        <v>1</v>
      </c>
      <c r="N297" s="226" t="s">
        <v>40</v>
      </c>
      <c r="O297" s="77"/>
      <c r="P297" s="183">
        <f>O297*H297</f>
        <v>0</v>
      </c>
      <c r="Q297" s="183">
        <v>0.073999999999999996</v>
      </c>
      <c r="R297" s="183">
        <f>Q297*H297</f>
        <v>0.14799999999999999</v>
      </c>
      <c r="S297" s="183">
        <v>0</v>
      </c>
      <c r="T297" s="184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85" t="s">
        <v>198</v>
      </c>
      <c r="AT297" s="185" t="s">
        <v>223</v>
      </c>
      <c r="AU297" s="185" t="s">
        <v>131</v>
      </c>
      <c r="AY297" s="19" t="s">
        <v>123</v>
      </c>
      <c r="BE297" s="186">
        <f>IF(N297="základná",J297,0)</f>
        <v>0</v>
      </c>
      <c r="BF297" s="186">
        <f>IF(N297="znížená",J297,0)</f>
        <v>0</v>
      </c>
      <c r="BG297" s="186">
        <f>IF(N297="zákl. prenesená",J297,0)</f>
        <v>0</v>
      </c>
      <c r="BH297" s="186">
        <f>IF(N297="zníž. prenesená",J297,0)</f>
        <v>0</v>
      </c>
      <c r="BI297" s="186">
        <f>IF(N297="nulová",J297,0)</f>
        <v>0</v>
      </c>
      <c r="BJ297" s="19" t="s">
        <v>131</v>
      </c>
      <c r="BK297" s="186">
        <f>ROUND(I297*H297,2)</f>
        <v>0</v>
      </c>
      <c r="BL297" s="19" t="s">
        <v>122</v>
      </c>
      <c r="BM297" s="185" t="s">
        <v>712</v>
      </c>
    </row>
    <row r="298" s="2" customFormat="1" ht="24.15" customHeight="1">
      <c r="A298" s="38"/>
      <c r="B298" s="172"/>
      <c r="C298" s="173" t="s">
        <v>713</v>
      </c>
      <c r="D298" s="173" t="s">
        <v>126</v>
      </c>
      <c r="E298" s="174" t="s">
        <v>714</v>
      </c>
      <c r="F298" s="175" t="s">
        <v>715</v>
      </c>
      <c r="G298" s="176" t="s">
        <v>300</v>
      </c>
      <c r="H298" s="177">
        <v>4</v>
      </c>
      <c r="I298" s="178"/>
      <c r="J298" s="179">
        <f>ROUND(I298*H298,2)</f>
        <v>0</v>
      </c>
      <c r="K298" s="180"/>
      <c r="L298" s="39"/>
      <c r="M298" s="181" t="s">
        <v>1</v>
      </c>
      <c r="N298" s="182" t="s">
        <v>40</v>
      </c>
      <c r="O298" s="77"/>
      <c r="P298" s="183">
        <f>O298*H298</f>
        <v>0</v>
      </c>
      <c r="Q298" s="183">
        <v>0</v>
      </c>
      <c r="R298" s="183">
        <f>Q298*H298</f>
        <v>0</v>
      </c>
      <c r="S298" s="183">
        <v>0</v>
      </c>
      <c r="T298" s="184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85" t="s">
        <v>122</v>
      </c>
      <c r="AT298" s="185" t="s">
        <v>126</v>
      </c>
      <c r="AU298" s="185" t="s">
        <v>131</v>
      </c>
      <c r="AY298" s="19" t="s">
        <v>123</v>
      </c>
      <c r="BE298" s="186">
        <f>IF(N298="základná",J298,0)</f>
        <v>0</v>
      </c>
      <c r="BF298" s="186">
        <f>IF(N298="znížená",J298,0)</f>
        <v>0</v>
      </c>
      <c r="BG298" s="186">
        <f>IF(N298="zákl. prenesená",J298,0)</f>
        <v>0</v>
      </c>
      <c r="BH298" s="186">
        <f>IF(N298="zníž. prenesená",J298,0)</f>
        <v>0</v>
      </c>
      <c r="BI298" s="186">
        <f>IF(N298="nulová",J298,0)</f>
        <v>0</v>
      </c>
      <c r="BJ298" s="19" t="s">
        <v>131</v>
      </c>
      <c r="BK298" s="186">
        <f>ROUND(I298*H298,2)</f>
        <v>0</v>
      </c>
      <c r="BL298" s="19" t="s">
        <v>122</v>
      </c>
      <c r="BM298" s="185" t="s">
        <v>716</v>
      </c>
    </row>
    <row r="299" s="2" customFormat="1" ht="24.15" customHeight="1">
      <c r="A299" s="38"/>
      <c r="B299" s="172"/>
      <c r="C299" s="216" t="s">
        <v>717</v>
      </c>
      <c r="D299" s="216" t="s">
        <v>223</v>
      </c>
      <c r="E299" s="217" t="s">
        <v>718</v>
      </c>
      <c r="F299" s="218" t="s">
        <v>719</v>
      </c>
      <c r="G299" s="219" t="s">
        <v>300</v>
      </c>
      <c r="H299" s="220">
        <v>4</v>
      </c>
      <c r="I299" s="221"/>
      <c r="J299" s="222">
        <f>ROUND(I299*H299,2)</f>
        <v>0</v>
      </c>
      <c r="K299" s="223"/>
      <c r="L299" s="224"/>
      <c r="M299" s="225" t="s">
        <v>1</v>
      </c>
      <c r="N299" s="226" t="s">
        <v>40</v>
      </c>
      <c r="O299" s="77"/>
      <c r="P299" s="183">
        <f>O299*H299</f>
        <v>0</v>
      </c>
      <c r="Q299" s="183">
        <v>0.0016999999999999999</v>
      </c>
      <c r="R299" s="183">
        <f>Q299*H299</f>
        <v>0.0067999999999999996</v>
      </c>
      <c r="S299" s="183">
        <v>0</v>
      </c>
      <c r="T299" s="184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85" t="s">
        <v>198</v>
      </c>
      <c r="AT299" s="185" t="s">
        <v>223</v>
      </c>
      <c r="AU299" s="185" t="s">
        <v>131</v>
      </c>
      <c r="AY299" s="19" t="s">
        <v>123</v>
      </c>
      <c r="BE299" s="186">
        <f>IF(N299="základná",J299,0)</f>
        <v>0</v>
      </c>
      <c r="BF299" s="186">
        <f>IF(N299="znížená",J299,0)</f>
        <v>0</v>
      </c>
      <c r="BG299" s="186">
        <f>IF(N299="zákl. prenesená",J299,0)</f>
        <v>0</v>
      </c>
      <c r="BH299" s="186">
        <f>IF(N299="zníž. prenesená",J299,0)</f>
        <v>0</v>
      </c>
      <c r="BI299" s="186">
        <f>IF(N299="nulová",J299,0)</f>
        <v>0</v>
      </c>
      <c r="BJ299" s="19" t="s">
        <v>131</v>
      </c>
      <c r="BK299" s="186">
        <f>ROUND(I299*H299,2)</f>
        <v>0</v>
      </c>
      <c r="BL299" s="19" t="s">
        <v>122</v>
      </c>
      <c r="BM299" s="185" t="s">
        <v>720</v>
      </c>
    </row>
    <row r="300" s="2" customFormat="1" ht="24.15" customHeight="1">
      <c r="A300" s="38"/>
      <c r="B300" s="172"/>
      <c r="C300" s="173" t="s">
        <v>721</v>
      </c>
      <c r="D300" s="173" t="s">
        <v>126</v>
      </c>
      <c r="E300" s="174" t="s">
        <v>722</v>
      </c>
      <c r="F300" s="175" t="s">
        <v>723</v>
      </c>
      <c r="G300" s="176" t="s">
        <v>300</v>
      </c>
      <c r="H300" s="177">
        <v>4</v>
      </c>
      <c r="I300" s="178"/>
      <c r="J300" s="179">
        <f>ROUND(I300*H300,2)</f>
        <v>0</v>
      </c>
      <c r="K300" s="180"/>
      <c r="L300" s="39"/>
      <c r="M300" s="181" t="s">
        <v>1</v>
      </c>
      <c r="N300" s="182" t="s">
        <v>40</v>
      </c>
      <c r="O300" s="77"/>
      <c r="P300" s="183">
        <f>O300*H300</f>
        <v>0</v>
      </c>
      <c r="Q300" s="183">
        <v>0</v>
      </c>
      <c r="R300" s="183">
        <f>Q300*H300</f>
        <v>0</v>
      </c>
      <c r="S300" s="183">
        <v>0</v>
      </c>
      <c r="T300" s="18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85" t="s">
        <v>122</v>
      </c>
      <c r="AT300" s="185" t="s">
        <v>126</v>
      </c>
      <c r="AU300" s="185" t="s">
        <v>131</v>
      </c>
      <c r="AY300" s="19" t="s">
        <v>123</v>
      </c>
      <c r="BE300" s="186">
        <f>IF(N300="základná",J300,0)</f>
        <v>0</v>
      </c>
      <c r="BF300" s="186">
        <f>IF(N300="znížená",J300,0)</f>
        <v>0</v>
      </c>
      <c r="BG300" s="186">
        <f>IF(N300="zákl. prenesená",J300,0)</f>
        <v>0</v>
      </c>
      <c r="BH300" s="186">
        <f>IF(N300="zníž. prenesená",J300,0)</f>
        <v>0</v>
      </c>
      <c r="BI300" s="186">
        <f>IF(N300="nulová",J300,0)</f>
        <v>0</v>
      </c>
      <c r="BJ300" s="19" t="s">
        <v>131</v>
      </c>
      <c r="BK300" s="186">
        <f>ROUND(I300*H300,2)</f>
        <v>0</v>
      </c>
      <c r="BL300" s="19" t="s">
        <v>122</v>
      </c>
      <c r="BM300" s="185" t="s">
        <v>724</v>
      </c>
    </row>
    <row r="301" s="2" customFormat="1" ht="14.4" customHeight="1">
      <c r="A301" s="38"/>
      <c r="B301" s="172"/>
      <c r="C301" s="216" t="s">
        <v>725</v>
      </c>
      <c r="D301" s="216" t="s">
        <v>223</v>
      </c>
      <c r="E301" s="217" t="s">
        <v>726</v>
      </c>
      <c r="F301" s="218" t="s">
        <v>727</v>
      </c>
      <c r="G301" s="219" t="s">
        <v>300</v>
      </c>
      <c r="H301" s="220">
        <v>4</v>
      </c>
      <c r="I301" s="221"/>
      <c r="J301" s="222">
        <f>ROUND(I301*H301,2)</f>
        <v>0</v>
      </c>
      <c r="K301" s="223"/>
      <c r="L301" s="224"/>
      <c r="M301" s="225" t="s">
        <v>1</v>
      </c>
      <c r="N301" s="226" t="s">
        <v>40</v>
      </c>
      <c r="O301" s="77"/>
      <c r="P301" s="183">
        <f>O301*H301</f>
        <v>0</v>
      </c>
      <c r="Q301" s="183">
        <v>0.0016999999999999999</v>
      </c>
      <c r="R301" s="183">
        <f>Q301*H301</f>
        <v>0.0067999999999999996</v>
      </c>
      <c r="S301" s="183">
        <v>0</v>
      </c>
      <c r="T301" s="184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85" t="s">
        <v>198</v>
      </c>
      <c r="AT301" s="185" t="s">
        <v>223</v>
      </c>
      <c r="AU301" s="185" t="s">
        <v>131</v>
      </c>
      <c r="AY301" s="19" t="s">
        <v>123</v>
      </c>
      <c r="BE301" s="186">
        <f>IF(N301="základná",J301,0)</f>
        <v>0</v>
      </c>
      <c r="BF301" s="186">
        <f>IF(N301="znížená",J301,0)</f>
        <v>0</v>
      </c>
      <c r="BG301" s="186">
        <f>IF(N301="zákl. prenesená",J301,0)</f>
        <v>0</v>
      </c>
      <c r="BH301" s="186">
        <f>IF(N301="zníž. prenesená",J301,0)</f>
        <v>0</v>
      </c>
      <c r="BI301" s="186">
        <f>IF(N301="nulová",J301,0)</f>
        <v>0</v>
      </c>
      <c r="BJ301" s="19" t="s">
        <v>131</v>
      </c>
      <c r="BK301" s="186">
        <f>ROUND(I301*H301,2)</f>
        <v>0</v>
      </c>
      <c r="BL301" s="19" t="s">
        <v>122</v>
      </c>
      <c r="BM301" s="185" t="s">
        <v>728</v>
      </c>
    </row>
    <row r="302" s="2" customFormat="1" ht="24.15" customHeight="1">
      <c r="A302" s="38"/>
      <c r="B302" s="172"/>
      <c r="C302" s="173" t="s">
        <v>729</v>
      </c>
      <c r="D302" s="173" t="s">
        <v>126</v>
      </c>
      <c r="E302" s="174" t="s">
        <v>730</v>
      </c>
      <c r="F302" s="175" t="s">
        <v>731</v>
      </c>
      <c r="G302" s="176" t="s">
        <v>309</v>
      </c>
      <c r="H302" s="177">
        <v>5</v>
      </c>
      <c r="I302" s="178"/>
      <c r="J302" s="179">
        <f>ROUND(I302*H302,2)</f>
        <v>0</v>
      </c>
      <c r="K302" s="180"/>
      <c r="L302" s="39"/>
      <c r="M302" s="181" t="s">
        <v>1</v>
      </c>
      <c r="N302" s="182" t="s">
        <v>40</v>
      </c>
      <c r="O302" s="77"/>
      <c r="P302" s="183">
        <f>O302*H302</f>
        <v>0</v>
      </c>
      <c r="Q302" s="183">
        <v>0</v>
      </c>
      <c r="R302" s="183">
        <f>Q302*H302</f>
        <v>0</v>
      </c>
      <c r="S302" s="183">
        <v>0</v>
      </c>
      <c r="T302" s="184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85" t="s">
        <v>122</v>
      </c>
      <c r="AT302" s="185" t="s">
        <v>126</v>
      </c>
      <c r="AU302" s="185" t="s">
        <v>131</v>
      </c>
      <c r="AY302" s="19" t="s">
        <v>123</v>
      </c>
      <c r="BE302" s="186">
        <f>IF(N302="základná",J302,0)</f>
        <v>0</v>
      </c>
      <c r="BF302" s="186">
        <f>IF(N302="znížená",J302,0)</f>
        <v>0</v>
      </c>
      <c r="BG302" s="186">
        <f>IF(N302="zákl. prenesená",J302,0)</f>
        <v>0</v>
      </c>
      <c r="BH302" s="186">
        <f>IF(N302="zníž. prenesená",J302,0)</f>
        <v>0</v>
      </c>
      <c r="BI302" s="186">
        <f>IF(N302="nulová",J302,0)</f>
        <v>0</v>
      </c>
      <c r="BJ302" s="19" t="s">
        <v>131</v>
      </c>
      <c r="BK302" s="186">
        <f>ROUND(I302*H302,2)</f>
        <v>0</v>
      </c>
      <c r="BL302" s="19" t="s">
        <v>122</v>
      </c>
      <c r="BM302" s="185" t="s">
        <v>732</v>
      </c>
    </row>
    <row r="303" s="2" customFormat="1" ht="24.15" customHeight="1">
      <c r="A303" s="38"/>
      <c r="B303" s="172"/>
      <c r="C303" s="216" t="s">
        <v>733</v>
      </c>
      <c r="D303" s="216" t="s">
        <v>223</v>
      </c>
      <c r="E303" s="217" t="s">
        <v>734</v>
      </c>
      <c r="F303" s="218" t="s">
        <v>735</v>
      </c>
      <c r="G303" s="219" t="s">
        <v>309</v>
      </c>
      <c r="H303" s="220">
        <v>5</v>
      </c>
      <c r="I303" s="221"/>
      <c r="J303" s="222">
        <f>ROUND(I303*H303,2)</f>
        <v>0</v>
      </c>
      <c r="K303" s="223"/>
      <c r="L303" s="224"/>
      <c r="M303" s="225" t="s">
        <v>1</v>
      </c>
      <c r="N303" s="226" t="s">
        <v>40</v>
      </c>
      <c r="O303" s="77"/>
      <c r="P303" s="183">
        <f>O303*H303</f>
        <v>0</v>
      </c>
      <c r="Q303" s="183">
        <v>0.0050000000000000001</v>
      </c>
      <c r="R303" s="183">
        <f>Q303*H303</f>
        <v>0.025000000000000001</v>
      </c>
      <c r="S303" s="183">
        <v>0</v>
      </c>
      <c r="T303" s="184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85" t="s">
        <v>198</v>
      </c>
      <c r="AT303" s="185" t="s">
        <v>223</v>
      </c>
      <c r="AU303" s="185" t="s">
        <v>131</v>
      </c>
      <c r="AY303" s="19" t="s">
        <v>123</v>
      </c>
      <c r="BE303" s="186">
        <f>IF(N303="základná",J303,0)</f>
        <v>0</v>
      </c>
      <c r="BF303" s="186">
        <f>IF(N303="znížená",J303,0)</f>
        <v>0</v>
      </c>
      <c r="BG303" s="186">
        <f>IF(N303="zákl. prenesená",J303,0)</f>
        <v>0</v>
      </c>
      <c r="BH303" s="186">
        <f>IF(N303="zníž. prenesená",J303,0)</f>
        <v>0</v>
      </c>
      <c r="BI303" s="186">
        <f>IF(N303="nulová",J303,0)</f>
        <v>0</v>
      </c>
      <c r="BJ303" s="19" t="s">
        <v>131</v>
      </c>
      <c r="BK303" s="186">
        <f>ROUND(I303*H303,2)</f>
        <v>0</v>
      </c>
      <c r="BL303" s="19" t="s">
        <v>122</v>
      </c>
      <c r="BM303" s="185" t="s">
        <v>736</v>
      </c>
    </row>
    <row r="304" s="2" customFormat="1" ht="24.15" customHeight="1">
      <c r="A304" s="38"/>
      <c r="B304" s="172"/>
      <c r="C304" s="173" t="s">
        <v>737</v>
      </c>
      <c r="D304" s="173" t="s">
        <v>126</v>
      </c>
      <c r="E304" s="174" t="s">
        <v>738</v>
      </c>
      <c r="F304" s="175" t="s">
        <v>739</v>
      </c>
      <c r="G304" s="176" t="s">
        <v>300</v>
      </c>
      <c r="H304" s="177">
        <v>6</v>
      </c>
      <c r="I304" s="178"/>
      <c r="J304" s="179">
        <f>ROUND(I304*H304,2)</f>
        <v>0</v>
      </c>
      <c r="K304" s="180"/>
      <c r="L304" s="39"/>
      <c r="M304" s="181" t="s">
        <v>1</v>
      </c>
      <c r="N304" s="182" t="s">
        <v>40</v>
      </c>
      <c r="O304" s="77"/>
      <c r="P304" s="183">
        <f>O304*H304</f>
        <v>0</v>
      </c>
      <c r="Q304" s="183">
        <v>0</v>
      </c>
      <c r="R304" s="183">
        <f>Q304*H304</f>
        <v>0</v>
      </c>
      <c r="S304" s="183">
        <v>0</v>
      </c>
      <c r="T304" s="184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85" t="s">
        <v>122</v>
      </c>
      <c r="AT304" s="185" t="s">
        <v>126</v>
      </c>
      <c r="AU304" s="185" t="s">
        <v>131</v>
      </c>
      <c r="AY304" s="19" t="s">
        <v>123</v>
      </c>
      <c r="BE304" s="186">
        <f>IF(N304="základná",J304,0)</f>
        <v>0</v>
      </c>
      <c r="BF304" s="186">
        <f>IF(N304="znížená",J304,0)</f>
        <v>0</v>
      </c>
      <c r="BG304" s="186">
        <f>IF(N304="zákl. prenesená",J304,0)</f>
        <v>0</v>
      </c>
      <c r="BH304" s="186">
        <f>IF(N304="zníž. prenesená",J304,0)</f>
        <v>0</v>
      </c>
      <c r="BI304" s="186">
        <f>IF(N304="nulová",J304,0)</f>
        <v>0</v>
      </c>
      <c r="BJ304" s="19" t="s">
        <v>131</v>
      </c>
      <c r="BK304" s="186">
        <f>ROUND(I304*H304,2)</f>
        <v>0</v>
      </c>
      <c r="BL304" s="19" t="s">
        <v>122</v>
      </c>
      <c r="BM304" s="185" t="s">
        <v>740</v>
      </c>
    </row>
    <row r="305" s="2" customFormat="1" ht="24.15" customHeight="1">
      <c r="A305" s="38"/>
      <c r="B305" s="172"/>
      <c r="C305" s="216" t="s">
        <v>741</v>
      </c>
      <c r="D305" s="216" t="s">
        <v>223</v>
      </c>
      <c r="E305" s="217" t="s">
        <v>742</v>
      </c>
      <c r="F305" s="218" t="s">
        <v>743</v>
      </c>
      <c r="G305" s="219" t="s">
        <v>300</v>
      </c>
      <c r="H305" s="220">
        <v>6</v>
      </c>
      <c r="I305" s="221"/>
      <c r="J305" s="222">
        <f>ROUND(I305*H305,2)</f>
        <v>0</v>
      </c>
      <c r="K305" s="223"/>
      <c r="L305" s="224"/>
      <c r="M305" s="225" t="s">
        <v>1</v>
      </c>
      <c r="N305" s="226" t="s">
        <v>40</v>
      </c>
      <c r="O305" s="77"/>
      <c r="P305" s="183">
        <f>O305*H305</f>
        <v>0</v>
      </c>
      <c r="Q305" s="183">
        <v>0.0070000000000000001</v>
      </c>
      <c r="R305" s="183">
        <f>Q305*H305</f>
        <v>0.042000000000000003</v>
      </c>
      <c r="S305" s="183">
        <v>0</v>
      </c>
      <c r="T305" s="184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185" t="s">
        <v>198</v>
      </c>
      <c r="AT305" s="185" t="s">
        <v>223</v>
      </c>
      <c r="AU305" s="185" t="s">
        <v>131</v>
      </c>
      <c r="AY305" s="19" t="s">
        <v>123</v>
      </c>
      <c r="BE305" s="186">
        <f>IF(N305="základná",J305,0)</f>
        <v>0</v>
      </c>
      <c r="BF305" s="186">
        <f>IF(N305="znížená",J305,0)</f>
        <v>0</v>
      </c>
      <c r="BG305" s="186">
        <f>IF(N305="zákl. prenesená",J305,0)</f>
        <v>0</v>
      </c>
      <c r="BH305" s="186">
        <f>IF(N305="zníž. prenesená",J305,0)</f>
        <v>0</v>
      </c>
      <c r="BI305" s="186">
        <f>IF(N305="nulová",J305,0)</f>
        <v>0</v>
      </c>
      <c r="BJ305" s="19" t="s">
        <v>131</v>
      </c>
      <c r="BK305" s="186">
        <f>ROUND(I305*H305,2)</f>
        <v>0</v>
      </c>
      <c r="BL305" s="19" t="s">
        <v>122</v>
      </c>
      <c r="BM305" s="185" t="s">
        <v>744</v>
      </c>
    </row>
    <row r="306" s="12" customFormat="1" ht="22.8" customHeight="1">
      <c r="A306" s="12"/>
      <c r="B306" s="159"/>
      <c r="C306" s="12"/>
      <c r="D306" s="160" t="s">
        <v>73</v>
      </c>
      <c r="E306" s="170" t="s">
        <v>745</v>
      </c>
      <c r="F306" s="170" t="s">
        <v>746</v>
      </c>
      <c r="G306" s="12"/>
      <c r="H306" s="12"/>
      <c r="I306" s="162"/>
      <c r="J306" s="171">
        <f>BK306</f>
        <v>0</v>
      </c>
      <c r="K306" s="12"/>
      <c r="L306" s="159"/>
      <c r="M306" s="164"/>
      <c r="N306" s="165"/>
      <c r="O306" s="165"/>
      <c r="P306" s="166">
        <f>SUM(P307:P309)</f>
        <v>0</v>
      </c>
      <c r="Q306" s="165"/>
      <c r="R306" s="166">
        <f>SUM(R307:R309)</f>
        <v>3.2050359999999998</v>
      </c>
      <c r="S306" s="165"/>
      <c r="T306" s="167">
        <f>SUM(T307:T309)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60" t="s">
        <v>82</v>
      </c>
      <c r="AT306" s="168" t="s">
        <v>73</v>
      </c>
      <c r="AU306" s="168" t="s">
        <v>82</v>
      </c>
      <c r="AY306" s="160" t="s">
        <v>123</v>
      </c>
      <c r="BK306" s="169">
        <f>SUM(BK307:BK309)</f>
        <v>0</v>
      </c>
    </row>
    <row r="307" s="2" customFormat="1" ht="24.15" customHeight="1">
      <c r="A307" s="38"/>
      <c r="B307" s="172"/>
      <c r="C307" s="173" t="s">
        <v>747</v>
      </c>
      <c r="D307" s="173" t="s">
        <v>126</v>
      </c>
      <c r="E307" s="174" t="s">
        <v>748</v>
      </c>
      <c r="F307" s="175" t="s">
        <v>749</v>
      </c>
      <c r="G307" s="176" t="s">
        <v>309</v>
      </c>
      <c r="H307" s="177">
        <v>43</v>
      </c>
      <c r="I307" s="178"/>
      <c r="J307" s="179">
        <f>ROUND(I307*H307,2)</f>
        <v>0</v>
      </c>
      <c r="K307" s="180"/>
      <c r="L307" s="39"/>
      <c r="M307" s="181" t="s">
        <v>1</v>
      </c>
      <c r="N307" s="182" t="s">
        <v>40</v>
      </c>
      <c r="O307" s="77"/>
      <c r="P307" s="183">
        <f>O307*H307</f>
        <v>0</v>
      </c>
      <c r="Q307" s="183">
        <v>0.070499999999999993</v>
      </c>
      <c r="R307" s="183">
        <f>Q307*H307</f>
        <v>3.0314999999999999</v>
      </c>
      <c r="S307" s="183">
        <v>0</v>
      </c>
      <c r="T307" s="184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85" t="s">
        <v>122</v>
      </c>
      <c r="AT307" s="185" t="s">
        <v>126</v>
      </c>
      <c r="AU307" s="185" t="s">
        <v>131</v>
      </c>
      <c r="AY307" s="19" t="s">
        <v>123</v>
      </c>
      <c r="BE307" s="186">
        <f>IF(N307="základná",J307,0)</f>
        <v>0</v>
      </c>
      <c r="BF307" s="186">
        <f>IF(N307="znížená",J307,0)</f>
        <v>0</v>
      </c>
      <c r="BG307" s="186">
        <f>IF(N307="zákl. prenesená",J307,0)</f>
        <v>0</v>
      </c>
      <c r="BH307" s="186">
        <f>IF(N307="zníž. prenesená",J307,0)</f>
        <v>0</v>
      </c>
      <c r="BI307" s="186">
        <f>IF(N307="nulová",J307,0)</f>
        <v>0</v>
      </c>
      <c r="BJ307" s="19" t="s">
        <v>131</v>
      </c>
      <c r="BK307" s="186">
        <f>ROUND(I307*H307,2)</f>
        <v>0</v>
      </c>
      <c r="BL307" s="19" t="s">
        <v>122</v>
      </c>
      <c r="BM307" s="185" t="s">
        <v>750</v>
      </c>
    </row>
    <row r="308" s="2" customFormat="1" ht="37.8" customHeight="1">
      <c r="A308" s="38"/>
      <c r="B308" s="172"/>
      <c r="C308" s="173" t="s">
        <v>751</v>
      </c>
      <c r="D308" s="173" t="s">
        <v>126</v>
      </c>
      <c r="E308" s="174" t="s">
        <v>752</v>
      </c>
      <c r="F308" s="175" t="s">
        <v>753</v>
      </c>
      <c r="G308" s="176" t="s">
        <v>309</v>
      </c>
      <c r="H308" s="177">
        <v>17.600000000000001</v>
      </c>
      <c r="I308" s="178"/>
      <c r="J308" s="179">
        <f>ROUND(I308*H308,2)</f>
        <v>0</v>
      </c>
      <c r="K308" s="180"/>
      <c r="L308" s="39"/>
      <c r="M308" s="181" t="s">
        <v>1</v>
      </c>
      <c r="N308" s="182" t="s">
        <v>40</v>
      </c>
      <c r="O308" s="77"/>
      <c r="P308" s="183">
        <f>O308*H308</f>
        <v>0</v>
      </c>
      <c r="Q308" s="183">
        <v>0.0036600000000000001</v>
      </c>
      <c r="R308" s="183">
        <f>Q308*H308</f>
        <v>0.064416000000000001</v>
      </c>
      <c r="S308" s="183">
        <v>0</v>
      </c>
      <c r="T308" s="184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85" t="s">
        <v>122</v>
      </c>
      <c r="AT308" s="185" t="s">
        <v>126</v>
      </c>
      <c r="AU308" s="185" t="s">
        <v>131</v>
      </c>
      <c r="AY308" s="19" t="s">
        <v>123</v>
      </c>
      <c r="BE308" s="186">
        <f>IF(N308="základná",J308,0)</f>
        <v>0</v>
      </c>
      <c r="BF308" s="186">
        <f>IF(N308="znížená",J308,0)</f>
        <v>0</v>
      </c>
      <c r="BG308" s="186">
        <f>IF(N308="zákl. prenesená",J308,0)</f>
        <v>0</v>
      </c>
      <c r="BH308" s="186">
        <f>IF(N308="zníž. prenesená",J308,0)</f>
        <v>0</v>
      </c>
      <c r="BI308" s="186">
        <f>IF(N308="nulová",J308,0)</f>
        <v>0</v>
      </c>
      <c r="BJ308" s="19" t="s">
        <v>131</v>
      </c>
      <c r="BK308" s="186">
        <f>ROUND(I308*H308,2)</f>
        <v>0</v>
      </c>
      <c r="BL308" s="19" t="s">
        <v>122</v>
      </c>
      <c r="BM308" s="185" t="s">
        <v>754</v>
      </c>
    </row>
    <row r="309" s="2" customFormat="1" ht="24.15" customHeight="1">
      <c r="A309" s="38"/>
      <c r="B309" s="172"/>
      <c r="C309" s="216" t="s">
        <v>755</v>
      </c>
      <c r="D309" s="216" t="s">
        <v>223</v>
      </c>
      <c r="E309" s="217" t="s">
        <v>756</v>
      </c>
      <c r="F309" s="218" t="s">
        <v>757</v>
      </c>
      <c r="G309" s="219" t="s">
        <v>309</v>
      </c>
      <c r="H309" s="220">
        <v>17.600000000000001</v>
      </c>
      <c r="I309" s="221"/>
      <c r="J309" s="222">
        <f>ROUND(I309*H309,2)</f>
        <v>0</v>
      </c>
      <c r="K309" s="223"/>
      <c r="L309" s="224"/>
      <c r="M309" s="225" t="s">
        <v>1</v>
      </c>
      <c r="N309" s="226" t="s">
        <v>40</v>
      </c>
      <c r="O309" s="77"/>
      <c r="P309" s="183">
        <f>O309*H309</f>
        <v>0</v>
      </c>
      <c r="Q309" s="183">
        <v>0.0061999999999999998</v>
      </c>
      <c r="R309" s="183">
        <f>Q309*H309</f>
        <v>0.10912000000000001</v>
      </c>
      <c r="S309" s="183">
        <v>0</v>
      </c>
      <c r="T309" s="184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85" t="s">
        <v>198</v>
      </c>
      <c r="AT309" s="185" t="s">
        <v>223</v>
      </c>
      <c r="AU309" s="185" t="s">
        <v>131</v>
      </c>
      <c r="AY309" s="19" t="s">
        <v>123</v>
      </c>
      <c r="BE309" s="186">
        <f>IF(N309="základná",J309,0)</f>
        <v>0</v>
      </c>
      <c r="BF309" s="186">
        <f>IF(N309="znížená",J309,0)</f>
        <v>0</v>
      </c>
      <c r="BG309" s="186">
        <f>IF(N309="zákl. prenesená",J309,0)</f>
        <v>0</v>
      </c>
      <c r="BH309" s="186">
        <f>IF(N309="zníž. prenesená",J309,0)</f>
        <v>0</v>
      </c>
      <c r="BI309" s="186">
        <f>IF(N309="nulová",J309,0)</f>
        <v>0</v>
      </c>
      <c r="BJ309" s="19" t="s">
        <v>131</v>
      </c>
      <c r="BK309" s="186">
        <f>ROUND(I309*H309,2)</f>
        <v>0</v>
      </c>
      <c r="BL309" s="19" t="s">
        <v>122</v>
      </c>
      <c r="BM309" s="185" t="s">
        <v>758</v>
      </c>
    </row>
    <row r="310" s="12" customFormat="1" ht="22.8" customHeight="1">
      <c r="A310" s="12"/>
      <c r="B310" s="159"/>
      <c r="C310" s="12"/>
      <c r="D310" s="160" t="s">
        <v>73</v>
      </c>
      <c r="E310" s="170" t="s">
        <v>759</v>
      </c>
      <c r="F310" s="170" t="s">
        <v>760</v>
      </c>
      <c r="G310" s="12"/>
      <c r="H310" s="12"/>
      <c r="I310" s="162"/>
      <c r="J310" s="171">
        <f>BK310</f>
        <v>0</v>
      </c>
      <c r="K310" s="12"/>
      <c r="L310" s="159"/>
      <c r="M310" s="164"/>
      <c r="N310" s="165"/>
      <c r="O310" s="165"/>
      <c r="P310" s="166">
        <f>SUM(P311:P355)</f>
        <v>0</v>
      </c>
      <c r="Q310" s="165"/>
      <c r="R310" s="166">
        <f>SUM(R311:R355)</f>
        <v>228.51296295999998</v>
      </c>
      <c r="S310" s="165"/>
      <c r="T310" s="167">
        <f>SUM(T311:T355)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60" t="s">
        <v>82</v>
      </c>
      <c r="AT310" s="168" t="s">
        <v>73</v>
      </c>
      <c r="AU310" s="168" t="s">
        <v>82</v>
      </c>
      <c r="AY310" s="160" t="s">
        <v>123</v>
      </c>
      <c r="BK310" s="169">
        <f>SUM(BK311:BK355)</f>
        <v>0</v>
      </c>
    </row>
    <row r="311" s="2" customFormat="1" ht="14.4" customHeight="1">
      <c r="A311" s="38"/>
      <c r="B311" s="172"/>
      <c r="C311" s="173" t="s">
        <v>761</v>
      </c>
      <c r="D311" s="173" t="s">
        <v>126</v>
      </c>
      <c r="E311" s="174" t="s">
        <v>762</v>
      </c>
      <c r="F311" s="175" t="s">
        <v>763</v>
      </c>
      <c r="G311" s="176" t="s">
        <v>309</v>
      </c>
      <c r="H311" s="177">
        <v>36</v>
      </c>
      <c r="I311" s="178"/>
      <c r="J311" s="179">
        <f>ROUND(I311*H311,2)</f>
        <v>0</v>
      </c>
      <c r="K311" s="180"/>
      <c r="L311" s="39"/>
      <c r="M311" s="181" t="s">
        <v>1</v>
      </c>
      <c r="N311" s="182" t="s">
        <v>40</v>
      </c>
      <c r="O311" s="77"/>
      <c r="P311" s="183">
        <f>O311*H311</f>
        <v>0</v>
      </c>
      <c r="Q311" s="183">
        <v>5.0000000000000002E-05</v>
      </c>
      <c r="R311" s="183">
        <f>Q311*H311</f>
        <v>0.0018000000000000002</v>
      </c>
      <c r="S311" s="183">
        <v>0</v>
      </c>
      <c r="T311" s="184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185" t="s">
        <v>122</v>
      </c>
      <c r="AT311" s="185" t="s">
        <v>126</v>
      </c>
      <c r="AU311" s="185" t="s">
        <v>131</v>
      </c>
      <c r="AY311" s="19" t="s">
        <v>123</v>
      </c>
      <c r="BE311" s="186">
        <f>IF(N311="základná",J311,0)</f>
        <v>0</v>
      </c>
      <c r="BF311" s="186">
        <f>IF(N311="znížená",J311,0)</f>
        <v>0</v>
      </c>
      <c r="BG311" s="186">
        <f>IF(N311="zákl. prenesená",J311,0)</f>
        <v>0</v>
      </c>
      <c r="BH311" s="186">
        <f>IF(N311="zníž. prenesená",J311,0)</f>
        <v>0</v>
      </c>
      <c r="BI311" s="186">
        <f>IF(N311="nulová",J311,0)</f>
        <v>0</v>
      </c>
      <c r="BJ311" s="19" t="s">
        <v>131</v>
      </c>
      <c r="BK311" s="186">
        <f>ROUND(I311*H311,2)</f>
        <v>0</v>
      </c>
      <c r="BL311" s="19" t="s">
        <v>122</v>
      </c>
      <c r="BM311" s="185" t="s">
        <v>764</v>
      </c>
    </row>
    <row r="312" s="13" customFormat="1">
      <c r="A312" s="13"/>
      <c r="B312" s="192"/>
      <c r="C312" s="13"/>
      <c r="D312" s="193" t="s">
        <v>173</v>
      </c>
      <c r="E312" s="194" t="s">
        <v>1</v>
      </c>
      <c r="F312" s="195" t="s">
        <v>765</v>
      </c>
      <c r="G312" s="13"/>
      <c r="H312" s="196">
        <v>36</v>
      </c>
      <c r="I312" s="197"/>
      <c r="J312" s="13"/>
      <c r="K312" s="13"/>
      <c r="L312" s="192"/>
      <c r="M312" s="198"/>
      <c r="N312" s="199"/>
      <c r="O312" s="199"/>
      <c r="P312" s="199"/>
      <c r="Q312" s="199"/>
      <c r="R312" s="199"/>
      <c r="S312" s="199"/>
      <c r="T312" s="20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194" t="s">
        <v>173</v>
      </c>
      <c r="AU312" s="194" t="s">
        <v>131</v>
      </c>
      <c r="AV312" s="13" t="s">
        <v>131</v>
      </c>
      <c r="AW312" s="13" t="s">
        <v>31</v>
      </c>
      <c r="AX312" s="13" t="s">
        <v>82</v>
      </c>
      <c r="AY312" s="194" t="s">
        <v>123</v>
      </c>
    </row>
    <row r="313" s="2" customFormat="1" ht="14.4" customHeight="1">
      <c r="A313" s="38"/>
      <c r="B313" s="172"/>
      <c r="C313" s="173" t="s">
        <v>766</v>
      </c>
      <c r="D313" s="173" t="s">
        <v>126</v>
      </c>
      <c r="E313" s="174" t="s">
        <v>381</v>
      </c>
      <c r="F313" s="175" t="s">
        <v>382</v>
      </c>
      <c r="G313" s="176" t="s">
        <v>177</v>
      </c>
      <c r="H313" s="177">
        <v>22.199999999999999</v>
      </c>
      <c r="I313" s="178"/>
      <c r="J313" s="179">
        <f>ROUND(I313*H313,2)</f>
        <v>0</v>
      </c>
      <c r="K313" s="180"/>
      <c r="L313" s="39"/>
      <c r="M313" s="181" t="s">
        <v>1</v>
      </c>
      <c r="N313" s="182" t="s">
        <v>40</v>
      </c>
      <c r="O313" s="77"/>
      <c r="P313" s="183">
        <f>O313*H313</f>
        <v>0</v>
      </c>
      <c r="Q313" s="183">
        <v>0</v>
      </c>
      <c r="R313" s="183">
        <f>Q313*H313</f>
        <v>0</v>
      </c>
      <c r="S313" s="183">
        <v>0</v>
      </c>
      <c r="T313" s="184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185" t="s">
        <v>122</v>
      </c>
      <c r="AT313" s="185" t="s">
        <v>126</v>
      </c>
      <c r="AU313" s="185" t="s">
        <v>131</v>
      </c>
      <c r="AY313" s="19" t="s">
        <v>123</v>
      </c>
      <c r="BE313" s="186">
        <f>IF(N313="základná",J313,0)</f>
        <v>0</v>
      </c>
      <c r="BF313" s="186">
        <f>IF(N313="znížená",J313,0)</f>
        <v>0</v>
      </c>
      <c r="BG313" s="186">
        <f>IF(N313="zákl. prenesená",J313,0)</f>
        <v>0</v>
      </c>
      <c r="BH313" s="186">
        <f>IF(N313="zníž. prenesená",J313,0)</f>
        <v>0</v>
      </c>
      <c r="BI313" s="186">
        <f>IF(N313="nulová",J313,0)</f>
        <v>0</v>
      </c>
      <c r="BJ313" s="19" t="s">
        <v>131</v>
      </c>
      <c r="BK313" s="186">
        <f>ROUND(I313*H313,2)</f>
        <v>0</v>
      </c>
      <c r="BL313" s="19" t="s">
        <v>122</v>
      </c>
      <c r="BM313" s="185" t="s">
        <v>767</v>
      </c>
    </row>
    <row r="314" s="14" customFormat="1">
      <c r="A314" s="14"/>
      <c r="B314" s="201"/>
      <c r="C314" s="14"/>
      <c r="D314" s="193" t="s">
        <v>173</v>
      </c>
      <c r="E314" s="202" t="s">
        <v>1</v>
      </c>
      <c r="F314" s="203" t="s">
        <v>768</v>
      </c>
      <c r="G314" s="14"/>
      <c r="H314" s="202" t="s">
        <v>1</v>
      </c>
      <c r="I314" s="204"/>
      <c r="J314" s="14"/>
      <c r="K314" s="14"/>
      <c r="L314" s="201"/>
      <c r="M314" s="205"/>
      <c r="N314" s="206"/>
      <c r="O314" s="206"/>
      <c r="P314" s="206"/>
      <c r="Q314" s="206"/>
      <c r="R314" s="206"/>
      <c r="S314" s="206"/>
      <c r="T314" s="20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02" t="s">
        <v>173</v>
      </c>
      <c r="AU314" s="202" t="s">
        <v>131</v>
      </c>
      <c r="AV314" s="14" t="s">
        <v>82</v>
      </c>
      <c r="AW314" s="14" t="s">
        <v>31</v>
      </c>
      <c r="AX314" s="14" t="s">
        <v>74</v>
      </c>
      <c r="AY314" s="202" t="s">
        <v>123</v>
      </c>
    </row>
    <row r="315" s="13" customFormat="1">
      <c r="A315" s="13"/>
      <c r="B315" s="192"/>
      <c r="C315" s="13"/>
      <c r="D315" s="193" t="s">
        <v>173</v>
      </c>
      <c r="E315" s="194" t="s">
        <v>1</v>
      </c>
      <c r="F315" s="195" t="s">
        <v>769</v>
      </c>
      <c r="G315" s="13"/>
      <c r="H315" s="196">
        <v>5.4000000000000004</v>
      </c>
      <c r="I315" s="197"/>
      <c r="J315" s="13"/>
      <c r="K315" s="13"/>
      <c r="L315" s="192"/>
      <c r="M315" s="198"/>
      <c r="N315" s="199"/>
      <c r="O315" s="199"/>
      <c r="P315" s="199"/>
      <c r="Q315" s="199"/>
      <c r="R315" s="199"/>
      <c r="S315" s="199"/>
      <c r="T315" s="20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94" t="s">
        <v>173</v>
      </c>
      <c r="AU315" s="194" t="s">
        <v>131</v>
      </c>
      <c r="AV315" s="13" t="s">
        <v>131</v>
      </c>
      <c r="AW315" s="13" t="s">
        <v>31</v>
      </c>
      <c r="AX315" s="13" t="s">
        <v>74</v>
      </c>
      <c r="AY315" s="194" t="s">
        <v>123</v>
      </c>
    </row>
    <row r="316" s="13" customFormat="1">
      <c r="A316" s="13"/>
      <c r="B316" s="192"/>
      <c r="C316" s="13"/>
      <c r="D316" s="193" t="s">
        <v>173</v>
      </c>
      <c r="E316" s="194" t="s">
        <v>1</v>
      </c>
      <c r="F316" s="195" t="s">
        <v>770</v>
      </c>
      <c r="G316" s="13"/>
      <c r="H316" s="196">
        <v>16.800000000000001</v>
      </c>
      <c r="I316" s="197"/>
      <c r="J316" s="13"/>
      <c r="K316" s="13"/>
      <c r="L316" s="192"/>
      <c r="M316" s="198"/>
      <c r="N316" s="199"/>
      <c r="O316" s="199"/>
      <c r="P316" s="199"/>
      <c r="Q316" s="199"/>
      <c r="R316" s="199"/>
      <c r="S316" s="199"/>
      <c r="T316" s="20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4" t="s">
        <v>173</v>
      </c>
      <c r="AU316" s="194" t="s">
        <v>131</v>
      </c>
      <c r="AV316" s="13" t="s">
        <v>131</v>
      </c>
      <c r="AW316" s="13" t="s">
        <v>31</v>
      </c>
      <c r="AX316" s="13" t="s">
        <v>74</v>
      </c>
      <c r="AY316" s="194" t="s">
        <v>123</v>
      </c>
    </row>
    <row r="317" s="15" customFormat="1">
      <c r="A317" s="15"/>
      <c r="B317" s="208"/>
      <c r="C317" s="15"/>
      <c r="D317" s="193" t="s">
        <v>173</v>
      </c>
      <c r="E317" s="209" t="s">
        <v>1</v>
      </c>
      <c r="F317" s="210" t="s">
        <v>213</v>
      </c>
      <c r="G317" s="15"/>
      <c r="H317" s="211">
        <v>22.199999999999999</v>
      </c>
      <c r="I317" s="212"/>
      <c r="J317" s="15"/>
      <c r="K317" s="15"/>
      <c r="L317" s="208"/>
      <c r="M317" s="213"/>
      <c r="N317" s="214"/>
      <c r="O317" s="214"/>
      <c r="P317" s="214"/>
      <c r="Q317" s="214"/>
      <c r="R317" s="214"/>
      <c r="S317" s="214"/>
      <c r="T317" s="2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09" t="s">
        <v>173</v>
      </c>
      <c r="AU317" s="209" t="s">
        <v>131</v>
      </c>
      <c r="AV317" s="15" t="s">
        <v>122</v>
      </c>
      <c r="AW317" s="15" t="s">
        <v>31</v>
      </c>
      <c r="AX317" s="15" t="s">
        <v>82</v>
      </c>
      <c r="AY317" s="209" t="s">
        <v>123</v>
      </c>
    </row>
    <row r="318" s="2" customFormat="1" ht="14.4" customHeight="1">
      <c r="A318" s="38"/>
      <c r="B318" s="172"/>
      <c r="C318" s="173" t="s">
        <v>771</v>
      </c>
      <c r="D318" s="173" t="s">
        <v>126</v>
      </c>
      <c r="E318" s="174" t="s">
        <v>772</v>
      </c>
      <c r="F318" s="175" t="s">
        <v>773</v>
      </c>
      <c r="G318" s="176" t="s">
        <v>177</v>
      </c>
      <c r="H318" s="177">
        <v>22.199999999999999</v>
      </c>
      <c r="I318" s="178"/>
      <c r="J318" s="179">
        <f>ROUND(I318*H318,2)</f>
        <v>0</v>
      </c>
      <c r="K318" s="180"/>
      <c r="L318" s="39"/>
      <c r="M318" s="181" t="s">
        <v>1</v>
      </c>
      <c r="N318" s="182" t="s">
        <v>40</v>
      </c>
      <c r="O318" s="77"/>
      <c r="P318" s="183">
        <f>O318*H318</f>
        <v>0</v>
      </c>
      <c r="Q318" s="183">
        <v>2.2151299999999998</v>
      </c>
      <c r="R318" s="183">
        <f>Q318*H318</f>
        <v>49.175885999999991</v>
      </c>
      <c r="S318" s="183">
        <v>0</v>
      </c>
      <c r="T318" s="184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185" t="s">
        <v>122</v>
      </c>
      <c r="AT318" s="185" t="s">
        <v>126</v>
      </c>
      <c r="AU318" s="185" t="s">
        <v>131</v>
      </c>
      <c r="AY318" s="19" t="s">
        <v>123</v>
      </c>
      <c r="BE318" s="186">
        <f>IF(N318="základná",J318,0)</f>
        <v>0</v>
      </c>
      <c r="BF318" s="186">
        <f>IF(N318="znížená",J318,0)</f>
        <v>0</v>
      </c>
      <c r="BG318" s="186">
        <f>IF(N318="zákl. prenesená",J318,0)</f>
        <v>0</v>
      </c>
      <c r="BH318" s="186">
        <f>IF(N318="zníž. prenesená",J318,0)</f>
        <v>0</v>
      </c>
      <c r="BI318" s="186">
        <f>IF(N318="nulová",J318,0)</f>
        <v>0</v>
      </c>
      <c r="BJ318" s="19" t="s">
        <v>131</v>
      </c>
      <c r="BK318" s="186">
        <f>ROUND(I318*H318,2)</f>
        <v>0</v>
      </c>
      <c r="BL318" s="19" t="s">
        <v>122</v>
      </c>
      <c r="BM318" s="185" t="s">
        <v>774</v>
      </c>
    </row>
    <row r="319" s="14" customFormat="1">
      <c r="A319" s="14"/>
      <c r="B319" s="201"/>
      <c r="C319" s="14"/>
      <c r="D319" s="193" t="s">
        <v>173</v>
      </c>
      <c r="E319" s="202" t="s">
        <v>1</v>
      </c>
      <c r="F319" s="203" t="s">
        <v>775</v>
      </c>
      <c r="G319" s="14"/>
      <c r="H319" s="202" t="s">
        <v>1</v>
      </c>
      <c r="I319" s="204"/>
      <c r="J319" s="14"/>
      <c r="K319" s="14"/>
      <c r="L319" s="201"/>
      <c r="M319" s="205"/>
      <c r="N319" s="206"/>
      <c r="O319" s="206"/>
      <c r="P319" s="206"/>
      <c r="Q319" s="206"/>
      <c r="R319" s="206"/>
      <c r="S319" s="206"/>
      <c r="T319" s="20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02" t="s">
        <v>173</v>
      </c>
      <c r="AU319" s="202" t="s">
        <v>131</v>
      </c>
      <c r="AV319" s="14" t="s">
        <v>82</v>
      </c>
      <c r="AW319" s="14" t="s">
        <v>31</v>
      </c>
      <c r="AX319" s="14" t="s">
        <v>74</v>
      </c>
      <c r="AY319" s="202" t="s">
        <v>123</v>
      </c>
    </row>
    <row r="320" s="13" customFormat="1">
      <c r="A320" s="13"/>
      <c r="B320" s="192"/>
      <c r="C320" s="13"/>
      <c r="D320" s="193" t="s">
        <v>173</v>
      </c>
      <c r="E320" s="194" t="s">
        <v>1</v>
      </c>
      <c r="F320" s="195" t="s">
        <v>769</v>
      </c>
      <c r="G320" s="13"/>
      <c r="H320" s="196">
        <v>5.4000000000000004</v>
      </c>
      <c r="I320" s="197"/>
      <c r="J320" s="13"/>
      <c r="K320" s="13"/>
      <c r="L320" s="192"/>
      <c r="M320" s="198"/>
      <c r="N320" s="199"/>
      <c r="O320" s="199"/>
      <c r="P320" s="199"/>
      <c r="Q320" s="199"/>
      <c r="R320" s="199"/>
      <c r="S320" s="199"/>
      <c r="T320" s="20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4" t="s">
        <v>173</v>
      </c>
      <c r="AU320" s="194" t="s">
        <v>131</v>
      </c>
      <c r="AV320" s="13" t="s">
        <v>131</v>
      </c>
      <c r="AW320" s="13" t="s">
        <v>31</v>
      </c>
      <c r="AX320" s="13" t="s">
        <v>74</v>
      </c>
      <c r="AY320" s="194" t="s">
        <v>123</v>
      </c>
    </row>
    <row r="321" s="13" customFormat="1">
      <c r="A321" s="13"/>
      <c r="B321" s="192"/>
      <c r="C321" s="13"/>
      <c r="D321" s="193" t="s">
        <v>173</v>
      </c>
      <c r="E321" s="194" t="s">
        <v>1</v>
      </c>
      <c r="F321" s="195" t="s">
        <v>770</v>
      </c>
      <c r="G321" s="13"/>
      <c r="H321" s="196">
        <v>16.800000000000001</v>
      </c>
      <c r="I321" s="197"/>
      <c r="J321" s="13"/>
      <c r="K321" s="13"/>
      <c r="L321" s="192"/>
      <c r="M321" s="198"/>
      <c r="N321" s="199"/>
      <c r="O321" s="199"/>
      <c r="P321" s="199"/>
      <c r="Q321" s="199"/>
      <c r="R321" s="199"/>
      <c r="S321" s="199"/>
      <c r="T321" s="20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94" t="s">
        <v>173</v>
      </c>
      <c r="AU321" s="194" t="s">
        <v>131</v>
      </c>
      <c r="AV321" s="13" t="s">
        <v>131</v>
      </c>
      <c r="AW321" s="13" t="s">
        <v>31</v>
      </c>
      <c r="AX321" s="13" t="s">
        <v>74</v>
      </c>
      <c r="AY321" s="194" t="s">
        <v>123</v>
      </c>
    </row>
    <row r="322" s="15" customFormat="1">
      <c r="A322" s="15"/>
      <c r="B322" s="208"/>
      <c r="C322" s="15"/>
      <c r="D322" s="193" t="s">
        <v>173</v>
      </c>
      <c r="E322" s="209" t="s">
        <v>1</v>
      </c>
      <c r="F322" s="210" t="s">
        <v>213</v>
      </c>
      <c r="G322" s="15"/>
      <c r="H322" s="211">
        <v>22.199999999999999</v>
      </c>
      <c r="I322" s="212"/>
      <c r="J322" s="15"/>
      <c r="K322" s="15"/>
      <c r="L322" s="208"/>
      <c r="M322" s="213"/>
      <c r="N322" s="214"/>
      <c r="O322" s="214"/>
      <c r="P322" s="214"/>
      <c r="Q322" s="214"/>
      <c r="R322" s="214"/>
      <c r="S322" s="214"/>
      <c r="T322" s="2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09" t="s">
        <v>173</v>
      </c>
      <c r="AU322" s="209" t="s">
        <v>131</v>
      </c>
      <c r="AV322" s="15" t="s">
        <v>122</v>
      </c>
      <c r="AW322" s="15" t="s">
        <v>31</v>
      </c>
      <c r="AX322" s="15" t="s">
        <v>82</v>
      </c>
      <c r="AY322" s="209" t="s">
        <v>123</v>
      </c>
    </row>
    <row r="323" s="2" customFormat="1" ht="24.15" customHeight="1">
      <c r="A323" s="38"/>
      <c r="B323" s="172"/>
      <c r="C323" s="173" t="s">
        <v>776</v>
      </c>
      <c r="D323" s="173" t="s">
        <v>126</v>
      </c>
      <c r="E323" s="174" t="s">
        <v>777</v>
      </c>
      <c r="F323" s="175" t="s">
        <v>778</v>
      </c>
      <c r="G323" s="176" t="s">
        <v>171</v>
      </c>
      <c r="H323" s="177">
        <v>140</v>
      </c>
      <c r="I323" s="178"/>
      <c r="J323" s="179">
        <f>ROUND(I323*H323,2)</f>
        <v>0</v>
      </c>
      <c r="K323" s="180"/>
      <c r="L323" s="39"/>
      <c r="M323" s="181" t="s">
        <v>1</v>
      </c>
      <c r="N323" s="182" t="s">
        <v>40</v>
      </c>
      <c r="O323" s="77"/>
      <c r="P323" s="183">
        <f>O323*H323</f>
        <v>0</v>
      </c>
      <c r="Q323" s="183">
        <v>0.22033</v>
      </c>
      <c r="R323" s="183">
        <f>Q323*H323</f>
        <v>30.8462</v>
      </c>
      <c r="S323" s="183">
        <v>0</v>
      </c>
      <c r="T323" s="184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185" t="s">
        <v>122</v>
      </c>
      <c r="AT323" s="185" t="s">
        <v>126</v>
      </c>
      <c r="AU323" s="185" t="s">
        <v>131</v>
      </c>
      <c r="AY323" s="19" t="s">
        <v>123</v>
      </c>
      <c r="BE323" s="186">
        <f>IF(N323="základná",J323,0)</f>
        <v>0</v>
      </c>
      <c r="BF323" s="186">
        <f>IF(N323="znížená",J323,0)</f>
        <v>0</v>
      </c>
      <c r="BG323" s="186">
        <f>IF(N323="zákl. prenesená",J323,0)</f>
        <v>0</v>
      </c>
      <c r="BH323" s="186">
        <f>IF(N323="zníž. prenesená",J323,0)</f>
        <v>0</v>
      </c>
      <c r="BI323" s="186">
        <f>IF(N323="nulová",J323,0)</f>
        <v>0</v>
      </c>
      <c r="BJ323" s="19" t="s">
        <v>131</v>
      </c>
      <c r="BK323" s="186">
        <f>ROUND(I323*H323,2)</f>
        <v>0</v>
      </c>
      <c r="BL323" s="19" t="s">
        <v>122</v>
      </c>
      <c r="BM323" s="185" t="s">
        <v>779</v>
      </c>
    </row>
    <row r="324" s="2" customFormat="1" ht="49.05" customHeight="1">
      <c r="A324" s="38"/>
      <c r="B324" s="172"/>
      <c r="C324" s="173" t="s">
        <v>780</v>
      </c>
      <c r="D324" s="173" t="s">
        <v>126</v>
      </c>
      <c r="E324" s="174" t="s">
        <v>781</v>
      </c>
      <c r="F324" s="175" t="s">
        <v>782</v>
      </c>
      <c r="G324" s="176" t="s">
        <v>171</v>
      </c>
      <c r="H324" s="177">
        <v>140</v>
      </c>
      <c r="I324" s="178"/>
      <c r="J324" s="179">
        <f>ROUND(I324*H324,2)</f>
        <v>0</v>
      </c>
      <c r="K324" s="180"/>
      <c r="L324" s="39"/>
      <c r="M324" s="181" t="s">
        <v>1</v>
      </c>
      <c r="N324" s="182" t="s">
        <v>40</v>
      </c>
      <c r="O324" s="77"/>
      <c r="P324" s="183">
        <f>O324*H324</f>
        <v>0</v>
      </c>
      <c r="Q324" s="183">
        <v>0.68601999999999996</v>
      </c>
      <c r="R324" s="183">
        <f>Q324*H324</f>
        <v>96.0428</v>
      </c>
      <c r="S324" s="183">
        <v>0</v>
      </c>
      <c r="T324" s="184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185" t="s">
        <v>122</v>
      </c>
      <c r="AT324" s="185" t="s">
        <v>126</v>
      </c>
      <c r="AU324" s="185" t="s">
        <v>131</v>
      </c>
      <c r="AY324" s="19" t="s">
        <v>123</v>
      </c>
      <c r="BE324" s="186">
        <f>IF(N324="základná",J324,0)</f>
        <v>0</v>
      </c>
      <c r="BF324" s="186">
        <f>IF(N324="znížená",J324,0)</f>
        <v>0</v>
      </c>
      <c r="BG324" s="186">
        <f>IF(N324="zákl. prenesená",J324,0)</f>
        <v>0</v>
      </c>
      <c r="BH324" s="186">
        <f>IF(N324="zníž. prenesená",J324,0)</f>
        <v>0</v>
      </c>
      <c r="BI324" s="186">
        <f>IF(N324="nulová",J324,0)</f>
        <v>0</v>
      </c>
      <c r="BJ324" s="19" t="s">
        <v>131</v>
      </c>
      <c r="BK324" s="186">
        <f>ROUND(I324*H324,2)</f>
        <v>0</v>
      </c>
      <c r="BL324" s="19" t="s">
        <v>122</v>
      </c>
      <c r="BM324" s="185" t="s">
        <v>783</v>
      </c>
    </row>
    <row r="325" s="2" customFormat="1" ht="24.15" customHeight="1">
      <c r="A325" s="38"/>
      <c r="B325" s="172"/>
      <c r="C325" s="173" t="s">
        <v>784</v>
      </c>
      <c r="D325" s="173" t="s">
        <v>126</v>
      </c>
      <c r="E325" s="174" t="s">
        <v>785</v>
      </c>
      <c r="F325" s="175" t="s">
        <v>786</v>
      </c>
      <c r="G325" s="176" t="s">
        <v>171</v>
      </c>
      <c r="H325" s="177">
        <v>14.720000000000001</v>
      </c>
      <c r="I325" s="178"/>
      <c r="J325" s="179">
        <f>ROUND(I325*H325,2)</f>
        <v>0</v>
      </c>
      <c r="K325" s="180"/>
      <c r="L325" s="39"/>
      <c r="M325" s="181" t="s">
        <v>1</v>
      </c>
      <c r="N325" s="182" t="s">
        <v>40</v>
      </c>
      <c r="O325" s="77"/>
      <c r="P325" s="183">
        <f>O325*H325</f>
        <v>0</v>
      </c>
      <c r="Q325" s="183">
        <v>0.22484000000000001</v>
      </c>
      <c r="R325" s="183">
        <f>Q325*H325</f>
        <v>3.3096448000000005</v>
      </c>
      <c r="S325" s="183">
        <v>0</v>
      </c>
      <c r="T325" s="184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85" t="s">
        <v>122</v>
      </c>
      <c r="AT325" s="185" t="s">
        <v>126</v>
      </c>
      <c r="AU325" s="185" t="s">
        <v>131</v>
      </c>
      <c r="AY325" s="19" t="s">
        <v>123</v>
      </c>
      <c r="BE325" s="186">
        <f>IF(N325="základná",J325,0)</f>
        <v>0</v>
      </c>
      <c r="BF325" s="186">
        <f>IF(N325="znížená",J325,0)</f>
        <v>0</v>
      </c>
      <c r="BG325" s="186">
        <f>IF(N325="zákl. prenesená",J325,0)</f>
        <v>0</v>
      </c>
      <c r="BH325" s="186">
        <f>IF(N325="zníž. prenesená",J325,0)</f>
        <v>0</v>
      </c>
      <c r="BI325" s="186">
        <f>IF(N325="nulová",J325,0)</f>
        <v>0</v>
      </c>
      <c r="BJ325" s="19" t="s">
        <v>131</v>
      </c>
      <c r="BK325" s="186">
        <f>ROUND(I325*H325,2)</f>
        <v>0</v>
      </c>
      <c r="BL325" s="19" t="s">
        <v>122</v>
      </c>
      <c r="BM325" s="185" t="s">
        <v>787</v>
      </c>
    </row>
    <row r="326" s="13" customFormat="1">
      <c r="A326" s="13"/>
      <c r="B326" s="192"/>
      <c r="C326" s="13"/>
      <c r="D326" s="193" t="s">
        <v>173</v>
      </c>
      <c r="E326" s="194" t="s">
        <v>1</v>
      </c>
      <c r="F326" s="195" t="s">
        <v>788</v>
      </c>
      <c r="G326" s="13"/>
      <c r="H326" s="196">
        <v>11.52</v>
      </c>
      <c r="I326" s="197"/>
      <c r="J326" s="13"/>
      <c r="K326" s="13"/>
      <c r="L326" s="192"/>
      <c r="M326" s="198"/>
      <c r="N326" s="199"/>
      <c r="O326" s="199"/>
      <c r="P326" s="199"/>
      <c r="Q326" s="199"/>
      <c r="R326" s="199"/>
      <c r="S326" s="199"/>
      <c r="T326" s="200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94" t="s">
        <v>173</v>
      </c>
      <c r="AU326" s="194" t="s">
        <v>131</v>
      </c>
      <c r="AV326" s="13" t="s">
        <v>131</v>
      </c>
      <c r="AW326" s="13" t="s">
        <v>31</v>
      </c>
      <c r="AX326" s="13" t="s">
        <v>74</v>
      </c>
      <c r="AY326" s="194" t="s">
        <v>123</v>
      </c>
    </row>
    <row r="327" s="13" customFormat="1">
      <c r="A327" s="13"/>
      <c r="B327" s="192"/>
      <c r="C327" s="13"/>
      <c r="D327" s="193" t="s">
        <v>173</v>
      </c>
      <c r="E327" s="194" t="s">
        <v>1</v>
      </c>
      <c r="F327" s="195" t="s">
        <v>789</v>
      </c>
      <c r="G327" s="13"/>
      <c r="H327" s="196">
        <v>3.2000000000000002</v>
      </c>
      <c r="I327" s="197"/>
      <c r="J327" s="13"/>
      <c r="K327" s="13"/>
      <c r="L327" s="192"/>
      <c r="M327" s="198"/>
      <c r="N327" s="199"/>
      <c r="O327" s="199"/>
      <c r="P327" s="199"/>
      <c r="Q327" s="199"/>
      <c r="R327" s="199"/>
      <c r="S327" s="199"/>
      <c r="T327" s="200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4" t="s">
        <v>173</v>
      </c>
      <c r="AU327" s="194" t="s">
        <v>131</v>
      </c>
      <c r="AV327" s="13" t="s">
        <v>131</v>
      </c>
      <c r="AW327" s="13" t="s">
        <v>31</v>
      </c>
      <c r="AX327" s="13" t="s">
        <v>74</v>
      </c>
      <c r="AY327" s="194" t="s">
        <v>123</v>
      </c>
    </row>
    <row r="328" s="15" customFormat="1">
      <c r="A328" s="15"/>
      <c r="B328" s="208"/>
      <c r="C328" s="15"/>
      <c r="D328" s="193" t="s">
        <v>173</v>
      </c>
      <c r="E328" s="209" t="s">
        <v>1</v>
      </c>
      <c r="F328" s="210" t="s">
        <v>213</v>
      </c>
      <c r="G328" s="15"/>
      <c r="H328" s="211">
        <v>14.720000000000001</v>
      </c>
      <c r="I328" s="212"/>
      <c r="J328" s="15"/>
      <c r="K328" s="15"/>
      <c r="L328" s="208"/>
      <c r="M328" s="213"/>
      <c r="N328" s="214"/>
      <c r="O328" s="214"/>
      <c r="P328" s="214"/>
      <c r="Q328" s="214"/>
      <c r="R328" s="214"/>
      <c r="S328" s="214"/>
      <c r="T328" s="2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09" t="s">
        <v>173</v>
      </c>
      <c r="AU328" s="209" t="s">
        <v>131</v>
      </c>
      <c r="AV328" s="15" t="s">
        <v>122</v>
      </c>
      <c r="AW328" s="15" t="s">
        <v>31</v>
      </c>
      <c r="AX328" s="15" t="s">
        <v>82</v>
      </c>
      <c r="AY328" s="209" t="s">
        <v>123</v>
      </c>
    </row>
    <row r="329" s="2" customFormat="1" ht="24.15" customHeight="1">
      <c r="A329" s="38"/>
      <c r="B329" s="172"/>
      <c r="C329" s="173" t="s">
        <v>790</v>
      </c>
      <c r="D329" s="173" t="s">
        <v>126</v>
      </c>
      <c r="E329" s="174" t="s">
        <v>791</v>
      </c>
      <c r="F329" s="175" t="s">
        <v>792</v>
      </c>
      <c r="G329" s="176" t="s">
        <v>300</v>
      </c>
      <c r="H329" s="177">
        <v>32</v>
      </c>
      <c r="I329" s="178"/>
      <c r="J329" s="179">
        <f>ROUND(I329*H329,2)</f>
        <v>0</v>
      </c>
      <c r="K329" s="180"/>
      <c r="L329" s="39"/>
      <c r="M329" s="181" t="s">
        <v>1</v>
      </c>
      <c r="N329" s="182" t="s">
        <v>40</v>
      </c>
      <c r="O329" s="77"/>
      <c r="P329" s="183">
        <f>O329*H329</f>
        <v>0</v>
      </c>
      <c r="Q329" s="183">
        <v>0.0071799999999999998</v>
      </c>
      <c r="R329" s="183">
        <f>Q329*H329</f>
        <v>0.22975999999999999</v>
      </c>
      <c r="S329" s="183">
        <v>0</v>
      </c>
      <c r="T329" s="184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85" t="s">
        <v>122</v>
      </c>
      <c r="AT329" s="185" t="s">
        <v>126</v>
      </c>
      <c r="AU329" s="185" t="s">
        <v>131</v>
      </c>
      <c r="AY329" s="19" t="s">
        <v>123</v>
      </c>
      <c r="BE329" s="186">
        <f>IF(N329="základná",J329,0)</f>
        <v>0</v>
      </c>
      <c r="BF329" s="186">
        <f>IF(N329="znížená",J329,0)</f>
        <v>0</v>
      </c>
      <c r="BG329" s="186">
        <f>IF(N329="zákl. prenesená",J329,0)</f>
        <v>0</v>
      </c>
      <c r="BH329" s="186">
        <f>IF(N329="zníž. prenesená",J329,0)</f>
        <v>0</v>
      </c>
      <c r="BI329" s="186">
        <f>IF(N329="nulová",J329,0)</f>
        <v>0</v>
      </c>
      <c r="BJ329" s="19" t="s">
        <v>131</v>
      </c>
      <c r="BK329" s="186">
        <f>ROUND(I329*H329,2)</f>
        <v>0</v>
      </c>
      <c r="BL329" s="19" t="s">
        <v>122</v>
      </c>
      <c r="BM329" s="185" t="s">
        <v>793</v>
      </c>
    </row>
    <row r="330" s="13" customFormat="1">
      <c r="A330" s="13"/>
      <c r="B330" s="192"/>
      <c r="C330" s="13"/>
      <c r="D330" s="193" t="s">
        <v>173</v>
      </c>
      <c r="E330" s="194" t="s">
        <v>1</v>
      </c>
      <c r="F330" s="195" t="s">
        <v>794</v>
      </c>
      <c r="G330" s="13"/>
      <c r="H330" s="196">
        <v>32</v>
      </c>
      <c r="I330" s="197"/>
      <c r="J330" s="13"/>
      <c r="K330" s="13"/>
      <c r="L330" s="192"/>
      <c r="M330" s="198"/>
      <c r="N330" s="199"/>
      <c r="O330" s="199"/>
      <c r="P330" s="199"/>
      <c r="Q330" s="199"/>
      <c r="R330" s="199"/>
      <c r="S330" s="199"/>
      <c r="T330" s="20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94" t="s">
        <v>173</v>
      </c>
      <c r="AU330" s="194" t="s">
        <v>131</v>
      </c>
      <c r="AV330" s="13" t="s">
        <v>131</v>
      </c>
      <c r="AW330" s="13" t="s">
        <v>31</v>
      </c>
      <c r="AX330" s="13" t="s">
        <v>82</v>
      </c>
      <c r="AY330" s="194" t="s">
        <v>123</v>
      </c>
    </row>
    <row r="331" s="2" customFormat="1" ht="24.15" customHeight="1">
      <c r="A331" s="38"/>
      <c r="B331" s="172"/>
      <c r="C331" s="216" t="s">
        <v>795</v>
      </c>
      <c r="D331" s="216" t="s">
        <v>223</v>
      </c>
      <c r="E331" s="217" t="s">
        <v>796</v>
      </c>
      <c r="F331" s="218" t="s">
        <v>797</v>
      </c>
      <c r="G331" s="219" t="s">
        <v>300</v>
      </c>
      <c r="H331" s="220">
        <v>32</v>
      </c>
      <c r="I331" s="221"/>
      <c r="J331" s="222">
        <f>ROUND(I331*H331,2)</f>
        <v>0</v>
      </c>
      <c r="K331" s="223"/>
      <c r="L331" s="224"/>
      <c r="M331" s="225" t="s">
        <v>1</v>
      </c>
      <c r="N331" s="226" t="s">
        <v>40</v>
      </c>
      <c r="O331" s="77"/>
      <c r="P331" s="183">
        <f>O331*H331</f>
        <v>0</v>
      </c>
      <c r="Q331" s="183">
        <v>0.75</v>
      </c>
      <c r="R331" s="183">
        <f>Q331*H331</f>
        <v>24</v>
      </c>
      <c r="S331" s="183">
        <v>0</v>
      </c>
      <c r="T331" s="184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185" t="s">
        <v>198</v>
      </c>
      <c r="AT331" s="185" t="s">
        <v>223</v>
      </c>
      <c r="AU331" s="185" t="s">
        <v>131</v>
      </c>
      <c r="AY331" s="19" t="s">
        <v>123</v>
      </c>
      <c r="BE331" s="186">
        <f>IF(N331="základná",J331,0)</f>
        <v>0</v>
      </c>
      <c r="BF331" s="186">
        <f>IF(N331="znížená",J331,0)</f>
        <v>0</v>
      </c>
      <c r="BG331" s="186">
        <f>IF(N331="zákl. prenesená",J331,0)</f>
        <v>0</v>
      </c>
      <c r="BH331" s="186">
        <f>IF(N331="zníž. prenesená",J331,0)</f>
        <v>0</v>
      </c>
      <c r="BI331" s="186">
        <f>IF(N331="nulová",J331,0)</f>
        <v>0</v>
      </c>
      <c r="BJ331" s="19" t="s">
        <v>131</v>
      </c>
      <c r="BK331" s="186">
        <f>ROUND(I331*H331,2)</f>
        <v>0</v>
      </c>
      <c r="BL331" s="19" t="s">
        <v>122</v>
      </c>
      <c r="BM331" s="185" t="s">
        <v>798</v>
      </c>
    </row>
    <row r="332" s="2" customFormat="1" ht="37.8" customHeight="1">
      <c r="A332" s="38"/>
      <c r="B332" s="172"/>
      <c r="C332" s="173" t="s">
        <v>799</v>
      </c>
      <c r="D332" s="173" t="s">
        <v>126</v>
      </c>
      <c r="E332" s="174" t="s">
        <v>800</v>
      </c>
      <c r="F332" s="175" t="s">
        <v>801</v>
      </c>
      <c r="G332" s="176" t="s">
        <v>309</v>
      </c>
      <c r="H332" s="177">
        <v>20</v>
      </c>
      <c r="I332" s="178"/>
      <c r="J332" s="179">
        <f>ROUND(I332*H332,2)</f>
        <v>0</v>
      </c>
      <c r="K332" s="180"/>
      <c r="L332" s="39"/>
      <c r="M332" s="181" t="s">
        <v>1</v>
      </c>
      <c r="N332" s="182" t="s">
        <v>40</v>
      </c>
      <c r="O332" s="77"/>
      <c r="P332" s="183">
        <f>O332*H332</f>
        <v>0</v>
      </c>
      <c r="Q332" s="183">
        <v>0.097930000000000003</v>
      </c>
      <c r="R332" s="183">
        <f>Q332*H332</f>
        <v>1.9586000000000001</v>
      </c>
      <c r="S332" s="183">
        <v>0</v>
      </c>
      <c r="T332" s="184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85" t="s">
        <v>122</v>
      </c>
      <c r="AT332" s="185" t="s">
        <v>126</v>
      </c>
      <c r="AU332" s="185" t="s">
        <v>131</v>
      </c>
      <c r="AY332" s="19" t="s">
        <v>123</v>
      </c>
      <c r="BE332" s="186">
        <f>IF(N332="základná",J332,0)</f>
        <v>0</v>
      </c>
      <c r="BF332" s="186">
        <f>IF(N332="znížená",J332,0)</f>
        <v>0</v>
      </c>
      <c r="BG332" s="186">
        <f>IF(N332="zákl. prenesená",J332,0)</f>
        <v>0</v>
      </c>
      <c r="BH332" s="186">
        <f>IF(N332="zníž. prenesená",J332,0)</f>
        <v>0</v>
      </c>
      <c r="BI332" s="186">
        <f>IF(N332="nulová",J332,0)</f>
        <v>0</v>
      </c>
      <c r="BJ332" s="19" t="s">
        <v>131</v>
      </c>
      <c r="BK332" s="186">
        <f>ROUND(I332*H332,2)</f>
        <v>0</v>
      </c>
      <c r="BL332" s="19" t="s">
        <v>122</v>
      </c>
      <c r="BM332" s="185" t="s">
        <v>802</v>
      </c>
    </row>
    <row r="333" s="13" customFormat="1">
      <c r="A333" s="13"/>
      <c r="B333" s="192"/>
      <c r="C333" s="13"/>
      <c r="D333" s="193" t="s">
        <v>173</v>
      </c>
      <c r="E333" s="194" t="s">
        <v>1</v>
      </c>
      <c r="F333" s="195" t="s">
        <v>803</v>
      </c>
      <c r="G333" s="13"/>
      <c r="H333" s="196">
        <v>20</v>
      </c>
      <c r="I333" s="197"/>
      <c r="J333" s="13"/>
      <c r="K333" s="13"/>
      <c r="L333" s="192"/>
      <c r="M333" s="198"/>
      <c r="N333" s="199"/>
      <c r="O333" s="199"/>
      <c r="P333" s="199"/>
      <c r="Q333" s="199"/>
      <c r="R333" s="199"/>
      <c r="S333" s="199"/>
      <c r="T333" s="20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94" t="s">
        <v>173</v>
      </c>
      <c r="AU333" s="194" t="s">
        <v>131</v>
      </c>
      <c r="AV333" s="13" t="s">
        <v>131</v>
      </c>
      <c r="AW333" s="13" t="s">
        <v>31</v>
      </c>
      <c r="AX333" s="13" t="s">
        <v>82</v>
      </c>
      <c r="AY333" s="194" t="s">
        <v>123</v>
      </c>
    </row>
    <row r="334" s="2" customFormat="1" ht="14.4" customHeight="1">
      <c r="A334" s="38"/>
      <c r="B334" s="172"/>
      <c r="C334" s="216" t="s">
        <v>804</v>
      </c>
      <c r="D334" s="216" t="s">
        <v>223</v>
      </c>
      <c r="E334" s="217" t="s">
        <v>805</v>
      </c>
      <c r="F334" s="218" t="s">
        <v>806</v>
      </c>
      <c r="G334" s="219" t="s">
        <v>300</v>
      </c>
      <c r="H334" s="220">
        <v>24</v>
      </c>
      <c r="I334" s="221"/>
      <c r="J334" s="222">
        <f>ROUND(I334*H334,2)</f>
        <v>0</v>
      </c>
      <c r="K334" s="223"/>
      <c r="L334" s="224"/>
      <c r="M334" s="225" t="s">
        <v>1</v>
      </c>
      <c r="N334" s="226" t="s">
        <v>40</v>
      </c>
      <c r="O334" s="77"/>
      <c r="P334" s="183">
        <f>O334*H334</f>
        <v>0</v>
      </c>
      <c r="Q334" s="183">
        <v>0.023</v>
      </c>
      <c r="R334" s="183">
        <f>Q334*H334</f>
        <v>0.55200000000000005</v>
      </c>
      <c r="S334" s="183">
        <v>0</v>
      </c>
      <c r="T334" s="184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85" t="s">
        <v>198</v>
      </c>
      <c r="AT334" s="185" t="s">
        <v>223</v>
      </c>
      <c r="AU334" s="185" t="s">
        <v>131</v>
      </c>
      <c r="AY334" s="19" t="s">
        <v>123</v>
      </c>
      <c r="BE334" s="186">
        <f>IF(N334="základná",J334,0)</f>
        <v>0</v>
      </c>
      <c r="BF334" s="186">
        <f>IF(N334="znížená",J334,0)</f>
        <v>0</v>
      </c>
      <c r="BG334" s="186">
        <f>IF(N334="zákl. prenesená",J334,0)</f>
        <v>0</v>
      </c>
      <c r="BH334" s="186">
        <f>IF(N334="zníž. prenesená",J334,0)</f>
        <v>0</v>
      </c>
      <c r="BI334" s="186">
        <f>IF(N334="nulová",J334,0)</f>
        <v>0</v>
      </c>
      <c r="BJ334" s="19" t="s">
        <v>131</v>
      </c>
      <c r="BK334" s="186">
        <f>ROUND(I334*H334,2)</f>
        <v>0</v>
      </c>
      <c r="BL334" s="19" t="s">
        <v>122</v>
      </c>
      <c r="BM334" s="185" t="s">
        <v>807</v>
      </c>
    </row>
    <row r="335" s="2" customFormat="1" ht="24.15" customHeight="1">
      <c r="A335" s="38"/>
      <c r="B335" s="172"/>
      <c r="C335" s="173" t="s">
        <v>808</v>
      </c>
      <c r="D335" s="173" t="s">
        <v>126</v>
      </c>
      <c r="E335" s="174" t="s">
        <v>809</v>
      </c>
      <c r="F335" s="175" t="s">
        <v>810</v>
      </c>
      <c r="G335" s="176" t="s">
        <v>171</v>
      </c>
      <c r="H335" s="177">
        <v>4.7999999999999998</v>
      </c>
      <c r="I335" s="178"/>
      <c r="J335" s="179">
        <f>ROUND(I335*H335,2)</f>
        <v>0</v>
      </c>
      <c r="K335" s="180"/>
      <c r="L335" s="39"/>
      <c r="M335" s="181" t="s">
        <v>1</v>
      </c>
      <c r="N335" s="182" t="s">
        <v>40</v>
      </c>
      <c r="O335" s="77"/>
      <c r="P335" s="183">
        <f>O335*H335</f>
        <v>0</v>
      </c>
      <c r="Q335" s="183">
        <v>0.37869999999999998</v>
      </c>
      <c r="R335" s="183">
        <f>Q335*H335</f>
        <v>1.8177599999999998</v>
      </c>
      <c r="S335" s="183">
        <v>0</v>
      </c>
      <c r="T335" s="184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185" t="s">
        <v>122</v>
      </c>
      <c r="AT335" s="185" t="s">
        <v>126</v>
      </c>
      <c r="AU335" s="185" t="s">
        <v>131</v>
      </c>
      <c r="AY335" s="19" t="s">
        <v>123</v>
      </c>
      <c r="BE335" s="186">
        <f>IF(N335="základná",J335,0)</f>
        <v>0</v>
      </c>
      <c r="BF335" s="186">
        <f>IF(N335="znížená",J335,0)</f>
        <v>0</v>
      </c>
      <c r="BG335" s="186">
        <f>IF(N335="zákl. prenesená",J335,0)</f>
        <v>0</v>
      </c>
      <c r="BH335" s="186">
        <f>IF(N335="zníž. prenesená",J335,0)</f>
        <v>0</v>
      </c>
      <c r="BI335" s="186">
        <f>IF(N335="nulová",J335,0)</f>
        <v>0</v>
      </c>
      <c r="BJ335" s="19" t="s">
        <v>131</v>
      </c>
      <c r="BK335" s="186">
        <f>ROUND(I335*H335,2)</f>
        <v>0</v>
      </c>
      <c r="BL335" s="19" t="s">
        <v>122</v>
      </c>
      <c r="BM335" s="185" t="s">
        <v>811</v>
      </c>
    </row>
    <row r="336" s="13" customFormat="1">
      <c r="A336" s="13"/>
      <c r="B336" s="192"/>
      <c r="C336" s="13"/>
      <c r="D336" s="193" t="s">
        <v>173</v>
      </c>
      <c r="E336" s="194" t="s">
        <v>1</v>
      </c>
      <c r="F336" s="195" t="s">
        <v>812</v>
      </c>
      <c r="G336" s="13"/>
      <c r="H336" s="196">
        <v>4.7999999999999998</v>
      </c>
      <c r="I336" s="197"/>
      <c r="J336" s="13"/>
      <c r="K336" s="13"/>
      <c r="L336" s="192"/>
      <c r="M336" s="198"/>
      <c r="N336" s="199"/>
      <c r="O336" s="199"/>
      <c r="P336" s="199"/>
      <c r="Q336" s="199"/>
      <c r="R336" s="199"/>
      <c r="S336" s="199"/>
      <c r="T336" s="200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94" t="s">
        <v>173</v>
      </c>
      <c r="AU336" s="194" t="s">
        <v>131</v>
      </c>
      <c r="AV336" s="13" t="s">
        <v>131</v>
      </c>
      <c r="AW336" s="13" t="s">
        <v>31</v>
      </c>
      <c r="AX336" s="13" t="s">
        <v>82</v>
      </c>
      <c r="AY336" s="194" t="s">
        <v>123</v>
      </c>
    </row>
    <row r="337" s="2" customFormat="1" ht="24.15" customHeight="1">
      <c r="A337" s="38"/>
      <c r="B337" s="172"/>
      <c r="C337" s="173" t="s">
        <v>813</v>
      </c>
      <c r="D337" s="173" t="s">
        <v>126</v>
      </c>
      <c r="E337" s="174" t="s">
        <v>814</v>
      </c>
      <c r="F337" s="175" t="s">
        <v>815</v>
      </c>
      <c r="G337" s="176" t="s">
        <v>309</v>
      </c>
      <c r="H337" s="177">
        <v>12.800000000000001</v>
      </c>
      <c r="I337" s="178"/>
      <c r="J337" s="179">
        <f>ROUND(I337*H337,2)</f>
        <v>0</v>
      </c>
      <c r="K337" s="180"/>
      <c r="L337" s="39"/>
      <c r="M337" s="181" t="s">
        <v>1</v>
      </c>
      <c r="N337" s="182" t="s">
        <v>40</v>
      </c>
      <c r="O337" s="77"/>
      <c r="P337" s="183">
        <f>O337*H337</f>
        <v>0</v>
      </c>
      <c r="Q337" s="183">
        <v>0.15223</v>
      </c>
      <c r="R337" s="183">
        <f>Q337*H337</f>
        <v>1.9485440000000001</v>
      </c>
      <c r="S337" s="183">
        <v>0</v>
      </c>
      <c r="T337" s="184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85" t="s">
        <v>122</v>
      </c>
      <c r="AT337" s="185" t="s">
        <v>126</v>
      </c>
      <c r="AU337" s="185" t="s">
        <v>131</v>
      </c>
      <c r="AY337" s="19" t="s">
        <v>123</v>
      </c>
      <c r="BE337" s="186">
        <f>IF(N337="základná",J337,0)</f>
        <v>0</v>
      </c>
      <c r="BF337" s="186">
        <f>IF(N337="znížená",J337,0)</f>
        <v>0</v>
      </c>
      <c r="BG337" s="186">
        <f>IF(N337="zákl. prenesená",J337,0)</f>
        <v>0</v>
      </c>
      <c r="BH337" s="186">
        <f>IF(N337="zníž. prenesená",J337,0)</f>
        <v>0</v>
      </c>
      <c r="BI337" s="186">
        <f>IF(N337="nulová",J337,0)</f>
        <v>0</v>
      </c>
      <c r="BJ337" s="19" t="s">
        <v>131</v>
      </c>
      <c r="BK337" s="186">
        <f>ROUND(I337*H337,2)</f>
        <v>0</v>
      </c>
      <c r="BL337" s="19" t="s">
        <v>122</v>
      </c>
      <c r="BM337" s="185" t="s">
        <v>816</v>
      </c>
    </row>
    <row r="338" s="13" customFormat="1">
      <c r="A338" s="13"/>
      <c r="B338" s="192"/>
      <c r="C338" s="13"/>
      <c r="D338" s="193" t="s">
        <v>173</v>
      </c>
      <c r="E338" s="194" t="s">
        <v>1</v>
      </c>
      <c r="F338" s="195" t="s">
        <v>817</v>
      </c>
      <c r="G338" s="13"/>
      <c r="H338" s="196">
        <v>12.800000000000001</v>
      </c>
      <c r="I338" s="197"/>
      <c r="J338" s="13"/>
      <c r="K338" s="13"/>
      <c r="L338" s="192"/>
      <c r="M338" s="198"/>
      <c r="N338" s="199"/>
      <c r="O338" s="199"/>
      <c r="P338" s="199"/>
      <c r="Q338" s="199"/>
      <c r="R338" s="199"/>
      <c r="S338" s="199"/>
      <c r="T338" s="20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94" t="s">
        <v>173</v>
      </c>
      <c r="AU338" s="194" t="s">
        <v>131</v>
      </c>
      <c r="AV338" s="13" t="s">
        <v>131</v>
      </c>
      <c r="AW338" s="13" t="s">
        <v>31</v>
      </c>
      <c r="AX338" s="13" t="s">
        <v>82</v>
      </c>
      <c r="AY338" s="194" t="s">
        <v>123</v>
      </c>
    </row>
    <row r="339" s="2" customFormat="1" ht="14.4" customHeight="1">
      <c r="A339" s="38"/>
      <c r="B339" s="172"/>
      <c r="C339" s="216" t="s">
        <v>818</v>
      </c>
      <c r="D339" s="216" t="s">
        <v>223</v>
      </c>
      <c r="E339" s="217" t="s">
        <v>819</v>
      </c>
      <c r="F339" s="218" t="s">
        <v>820</v>
      </c>
      <c r="G339" s="219" t="s">
        <v>300</v>
      </c>
      <c r="H339" s="220">
        <v>14</v>
      </c>
      <c r="I339" s="221"/>
      <c r="J339" s="222">
        <f>ROUND(I339*H339,2)</f>
        <v>0</v>
      </c>
      <c r="K339" s="223"/>
      <c r="L339" s="224"/>
      <c r="M339" s="225" t="s">
        <v>1</v>
      </c>
      <c r="N339" s="226" t="s">
        <v>40</v>
      </c>
      <c r="O339" s="77"/>
      <c r="P339" s="183">
        <f>O339*H339</f>
        <v>0</v>
      </c>
      <c r="Q339" s="183">
        <v>0.085000000000000006</v>
      </c>
      <c r="R339" s="183">
        <f>Q339*H339</f>
        <v>1.1900000000000002</v>
      </c>
      <c r="S339" s="183">
        <v>0</v>
      </c>
      <c r="T339" s="184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185" t="s">
        <v>198</v>
      </c>
      <c r="AT339" s="185" t="s">
        <v>223</v>
      </c>
      <c r="AU339" s="185" t="s">
        <v>131</v>
      </c>
      <c r="AY339" s="19" t="s">
        <v>123</v>
      </c>
      <c r="BE339" s="186">
        <f>IF(N339="základná",J339,0)</f>
        <v>0</v>
      </c>
      <c r="BF339" s="186">
        <f>IF(N339="znížená",J339,0)</f>
        <v>0</v>
      </c>
      <c r="BG339" s="186">
        <f>IF(N339="zákl. prenesená",J339,0)</f>
        <v>0</v>
      </c>
      <c r="BH339" s="186">
        <f>IF(N339="zníž. prenesená",J339,0)</f>
        <v>0</v>
      </c>
      <c r="BI339" s="186">
        <f>IF(N339="nulová",J339,0)</f>
        <v>0</v>
      </c>
      <c r="BJ339" s="19" t="s">
        <v>131</v>
      </c>
      <c r="BK339" s="186">
        <f>ROUND(I339*H339,2)</f>
        <v>0</v>
      </c>
      <c r="BL339" s="19" t="s">
        <v>122</v>
      </c>
      <c r="BM339" s="185" t="s">
        <v>821</v>
      </c>
    </row>
    <row r="340" s="2" customFormat="1" ht="14.4" customHeight="1">
      <c r="A340" s="38"/>
      <c r="B340" s="172"/>
      <c r="C340" s="173" t="s">
        <v>822</v>
      </c>
      <c r="D340" s="173" t="s">
        <v>126</v>
      </c>
      <c r="E340" s="174" t="s">
        <v>386</v>
      </c>
      <c r="F340" s="175" t="s">
        <v>387</v>
      </c>
      <c r="G340" s="176" t="s">
        <v>177</v>
      </c>
      <c r="H340" s="177">
        <v>2.7330000000000001</v>
      </c>
      <c r="I340" s="178"/>
      <c r="J340" s="179">
        <f>ROUND(I340*H340,2)</f>
        <v>0</v>
      </c>
      <c r="K340" s="180"/>
      <c r="L340" s="39"/>
      <c r="M340" s="181" t="s">
        <v>1</v>
      </c>
      <c r="N340" s="182" t="s">
        <v>40</v>
      </c>
      <c r="O340" s="77"/>
      <c r="P340" s="183">
        <f>O340*H340</f>
        <v>0</v>
      </c>
      <c r="Q340" s="183">
        <v>0</v>
      </c>
      <c r="R340" s="183">
        <f>Q340*H340</f>
        <v>0</v>
      </c>
      <c r="S340" s="183">
        <v>0</v>
      </c>
      <c r="T340" s="184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185" t="s">
        <v>122</v>
      </c>
      <c r="AT340" s="185" t="s">
        <v>126</v>
      </c>
      <c r="AU340" s="185" t="s">
        <v>131</v>
      </c>
      <c r="AY340" s="19" t="s">
        <v>123</v>
      </c>
      <c r="BE340" s="186">
        <f>IF(N340="základná",J340,0)</f>
        <v>0</v>
      </c>
      <c r="BF340" s="186">
        <f>IF(N340="znížená",J340,0)</f>
        <v>0</v>
      </c>
      <c r="BG340" s="186">
        <f>IF(N340="zákl. prenesená",J340,0)</f>
        <v>0</v>
      </c>
      <c r="BH340" s="186">
        <f>IF(N340="zníž. prenesená",J340,0)</f>
        <v>0</v>
      </c>
      <c r="BI340" s="186">
        <f>IF(N340="nulová",J340,0)</f>
        <v>0</v>
      </c>
      <c r="BJ340" s="19" t="s">
        <v>131</v>
      </c>
      <c r="BK340" s="186">
        <f>ROUND(I340*H340,2)</f>
        <v>0</v>
      </c>
      <c r="BL340" s="19" t="s">
        <v>122</v>
      </c>
      <c r="BM340" s="185" t="s">
        <v>823</v>
      </c>
    </row>
    <row r="341" s="13" customFormat="1">
      <c r="A341" s="13"/>
      <c r="B341" s="192"/>
      <c r="C341" s="13"/>
      <c r="D341" s="193" t="s">
        <v>173</v>
      </c>
      <c r="E341" s="194" t="s">
        <v>1</v>
      </c>
      <c r="F341" s="195" t="s">
        <v>824</v>
      </c>
      <c r="G341" s="13"/>
      <c r="H341" s="196">
        <v>0.378</v>
      </c>
      <c r="I341" s="197"/>
      <c r="J341" s="13"/>
      <c r="K341" s="13"/>
      <c r="L341" s="192"/>
      <c r="M341" s="198"/>
      <c r="N341" s="199"/>
      <c r="O341" s="199"/>
      <c r="P341" s="199"/>
      <c r="Q341" s="199"/>
      <c r="R341" s="199"/>
      <c r="S341" s="199"/>
      <c r="T341" s="20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94" t="s">
        <v>173</v>
      </c>
      <c r="AU341" s="194" t="s">
        <v>131</v>
      </c>
      <c r="AV341" s="13" t="s">
        <v>131</v>
      </c>
      <c r="AW341" s="13" t="s">
        <v>31</v>
      </c>
      <c r="AX341" s="13" t="s">
        <v>74</v>
      </c>
      <c r="AY341" s="194" t="s">
        <v>123</v>
      </c>
    </row>
    <row r="342" s="13" customFormat="1">
      <c r="A342" s="13"/>
      <c r="B342" s="192"/>
      <c r="C342" s="13"/>
      <c r="D342" s="193" t="s">
        <v>173</v>
      </c>
      <c r="E342" s="194" t="s">
        <v>1</v>
      </c>
      <c r="F342" s="195" t="s">
        <v>825</v>
      </c>
      <c r="G342" s="13"/>
      <c r="H342" s="196">
        <v>2.355</v>
      </c>
      <c r="I342" s="197"/>
      <c r="J342" s="13"/>
      <c r="K342" s="13"/>
      <c r="L342" s="192"/>
      <c r="M342" s="198"/>
      <c r="N342" s="199"/>
      <c r="O342" s="199"/>
      <c r="P342" s="199"/>
      <c r="Q342" s="199"/>
      <c r="R342" s="199"/>
      <c r="S342" s="199"/>
      <c r="T342" s="20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4" t="s">
        <v>173</v>
      </c>
      <c r="AU342" s="194" t="s">
        <v>131</v>
      </c>
      <c r="AV342" s="13" t="s">
        <v>131</v>
      </c>
      <c r="AW342" s="13" t="s">
        <v>31</v>
      </c>
      <c r="AX342" s="13" t="s">
        <v>74</v>
      </c>
      <c r="AY342" s="194" t="s">
        <v>123</v>
      </c>
    </row>
    <row r="343" s="15" customFormat="1">
      <c r="A343" s="15"/>
      <c r="B343" s="208"/>
      <c r="C343" s="15"/>
      <c r="D343" s="193" t="s">
        <v>173</v>
      </c>
      <c r="E343" s="209" t="s">
        <v>1</v>
      </c>
      <c r="F343" s="210" t="s">
        <v>213</v>
      </c>
      <c r="G343" s="15"/>
      <c r="H343" s="211">
        <v>2.7330000000000001</v>
      </c>
      <c r="I343" s="212"/>
      <c r="J343" s="15"/>
      <c r="K343" s="15"/>
      <c r="L343" s="208"/>
      <c r="M343" s="213"/>
      <c r="N343" s="214"/>
      <c r="O343" s="214"/>
      <c r="P343" s="214"/>
      <c r="Q343" s="214"/>
      <c r="R343" s="214"/>
      <c r="S343" s="214"/>
      <c r="T343" s="2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09" t="s">
        <v>173</v>
      </c>
      <c r="AU343" s="209" t="s">
        <v>131</v>
      </c>
      <c r="AV343" s="15" t="s">
        <v>122</v>
      </c>
      <c r="AW343" s="15" t="s">
        <v>31</v>
      </c>
      <c r="AX343" s="15" t="s">
        <v>82</v>
      </c>
      <c r="AY343" s="209" t="s">
        <v>123</v>
      </c>
    </row>
    <row r="344" s="2" customFormat="1" ht="14.4" customHeight="1">
      <c r="A344" s="38"/>
      <c r="B344" s="172"/>
      <c r="C344" s="173" t="s">
        <v>826</v>
      </c>
      <c r="D344" s="173" t="s">
        <v>126</v>
      </c>
      <c r="E344" s="174" t="s">
        <v>827</v>
      </c>
      <c r="F344" s="175" t="s">
        <v>828</v>
      </c>
      <c r="G344" s="176" t="s">
        <v>177</v>
      </c>
      <c r="H344" s="177">
        <v>0.378</v>
      </c>
      <c r="I344" s="178"/>
      <c r="J344" s="179">
        <f>ROUND(I344*H344,2)</f>
        <v>0</v>
      </c>
      <c r="K344" s="180"/>
      <c r="L344" s="39"/>
      <c r="M344" s="181" t="s">
        <v>1</v>
      </c>
      <c r="N344" s="182" t="s">
        <v>40</v>
      </c>
      <c r="O344" s="77"/>
      <c r="P344" s="183">
        <f>O344*H344</f>
        <v>0</v>
      </c>
      <c r="Q344" s="183">
        <v>2.4157199999999999</v>
      </c>
      <c r="R344" s="183">
        <f>Q344*H344</f>
        <v>0.91314215999999992</v>
      </c>
      <c r="S344" s="183">
        <v>0</v>
      </c>
      <c r="T344" s="184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85" t="s">
        <v>122</v>
      </c>
      <c r="AT344" s="185" t="s">
        <v>126</v>
      </c>
      <c r="AU344" s="185" t="s">
        <v>131</v>
      </c>
      <c r="AY344" s="19" t="s">
        <v>123</v>
      </c>
      <c r="BE344" s="186">
        <f>IF(N344="základná",J344,0)</f>
        <v>0</v>
      </c>
      <c r="BF344" s="186">
        <f>IF(N344="znížená",J344,0)</f>
        <v>0</v>
      </c>
      <c r="BG344" s="186">
        <f>IF(N344="zákl. prenesená",J344,0)</f>
        <v>0</v>
      </c>
      <c r="BH344" s="186">
        <f>IF(N344="zníž. prenesená",J344,0)</f>
        <v>0</v>
      </c>
      <c r="BI344" s="186">
        <f>IF(N344="nulová",J344,0)</f>
        <v>0</v>
      </c>
      <c r="BJ344" s="19" t="s">
        <v>131</v>
      </c>
      <c r="BK344" s="186">
        <f>ROUND(I344*H344,2)</f>
        <v>0</v>
      </c>
      <c r="BL344" s="19" t="s">
        <v>122</v>
      </c>
      <c r="BM344" s="185" t="s">
        <v>829</v>
      </c>
    </row>
    <row r="345" s="13" customFormat="1">
      <c r="A345" s="13"/>
      <c r="B345" s="192"/>
      <c r="C345" s="13"/>
      <c r="D345" s="193" t="s">
        <v>173</v>
      </c>
      <c r="E345" s="194" t="s">
        <v>1</v>
      </c>
      <c r="F345" s="195" t="s">
        <v>830</v>
      </c>
      <c r="G345" s="13"/>
      <c r="H345" s="196">
        <v>0.378</v>
      </c>
      <c r="I345" s="197"/>
      <c r="J345" s="13"/>
      <c r="K345" s="13"/>
      <c r="L345" s="192"/>
      <c r="M345" s="198"/>
      <c r="N345" s="199"/>
      <c r="O345" s="199"/>
      <c r="P345" s="199"/>
      <c r="Q345" s="199"/>
      <c r="R345" s="199"/>
      <c r="S345" s="199"/>
      <c r="T345" s="20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94" t="s">
        <v>173</v>
      </c>
      <c r="AU345" s="194" t="s">
        <v>131</v>
      </c>
      <c r="AV345" s="13" t="s">
        <v>131</v>
      </c>
      <c r="AW345" s="13" t="s">
        <v>31</v>
      </c>
      <c r="AX345" s="13" t="s">
        <v>82</v>
      </c>
      <c r="AY345" s="194" t="s">
        <v>123</v>
      </c>
    </row>
    <row r="346" s="2" customFormat="1" ht="24.15" customHeight="1">
      <c r="A346" s="38"/>
      <c r="B346" s="172"/>
      <c r="C346" s="173" t="s">
        <v>831</v>
      </c>
      <c r="D346" s="173" t="s">
        <v>126</v>
      </c>
      <c r="E346" s="174" t="s">
        <v>832</v>
      </c>
      <c r="F346" s="175" t="s">
        <v>833</v>
      </c>
      <c r="G346" s="176" t="s">
        <v>309</v>
      </c>
      <c r="H346" s="177">
        <v>13.4</v>
      </c>
      <c r="I346" s="178"/>
      <c r="J346" s="179">
        <f>ROUND(I346*H346,2)</f>
        <v>0</v>
      </c>
      <c r="K346" s="180"/>
      <c r="L346" s="39"/>
      <c r="M346" s="181" t="s">
        <v>1</v>
      </c>
      <c r="N346" s="182" t="s">
        <v>40</v>
      </c>
      <c r="O346" s="77"/>
      <c r="P346" s="183">
        <f>O346*H346</f>
        <v>0</v>
      </c>
      <c r="Q346" s="183">
        <v>0.11254</v>
      </c>
      <c r="R346" s="183">
        <f>Q346*H346</f>
        <v>1.5080360000000002</v>
      </c>
      <c r="S346" s="183">
        <v>0</v>
      </c>
      <c r="T346" s="184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85" t="s">
        <v>122</v>
      </c>
      <c r="AT346" s="185" t="s">
        <v>126</v>
      </c>
      <c r="AU346" s="185" t="s">
        <v>131</v>
      </c>
      <c r="AY346" s="19" t="s">
        <v>123</v>
      </c>
      <c r="BE346" s="186">
        <f>IF(N346="základná",J346,0)</f>
        <v>0</v>
      </c>
      <c r="BF346" s="186">
        <f>IF(N346="znížená",J346,0)</f>
        <v>0</v>
      </c>
      <c r="BG346" s="186">
        <f>IF(N346="zákl. prenesená",J346,0)</f>
        <v>0</v>
      </c>
      <c r="BH346" s="186">
        <f>IF(N346="zníž. prenesená",J346,0)</f>
        <v>0</v>
      </c>
      <c r="BI346" s="186">
        <f>IF(N346="nulová",J346,0)</f>
        <v>0</v>
      </c>
      <c r="BJ346" s="19" t="s">
        <v>131</v>
      </c>
      <c r="BK346" s="186">
        <f>ROUND(I346*H346,2)</f>
        <v>0</v>
      </c>
      <c r="BL346" s="19" t="s">
        <v>122</v>
      </c>
      <c r="BM346" s="185" t="s">
        <v>834</v>
      </c>
    </row>
    <row r="347" s="2" customFormat="1" ht="24.15" customHeight="1">
      <c r="A347" s="38"/>
      <c r="B347" s="172"/>
      <c r="C347" s="216" t="s">
        <v>835</v>
      </c>
      <c r="D347" s="216" t="s">
        <v>223</v>
      </c>
      <c r="E347" s="217" t="s">
        <v>836</v>
      </c>
      <c r="F347" s="218" t="s">
        <v>837</v>
      </c>
      <c r="G347" s="219" t="s">
        <v>309</v>
      </c>
      <c r="H347" s="220">
        <v>13.4</v>
      </c>
      <c r="I347" s="221"/>
      <c r="J347" s="222">
        <f>ROUND(I347*H347,2)</f>
        <v>0</v>
      </c>
      <c r="K347" s="223"/>
      <c r="L347" s="224"/>
      <c r="M347" s="225" t="s">
        <v>1</v>
      </c>
      <c r="N347" s="226" t="s">
        <v>40</v>
      </c>
      <c r="O347" s="77"/>
      <c r="P347" s="183">
        <f>O347*H347</f>
        <v>0</v>
      </c>
      <c r="Q347" s="183">
        <v>0.012500000000000001</v>
      </c>
      <c r="R347" s="183">
        <f>Q347*H347</f>
        <v>0.16750000000000001</v>
      </c>
      <c r="S347" s="183">
        <v>0</v>
      </c>
      <c r="T347" s="184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185" t="s">
        <v>198</v>
      </c>
      <c r="AT347" s="185" t="s">
        <v>223</v>
      </c>
      <c r="AU347" s="185" t="s">
        <v>131</v>
      </c>
      <c r="AY347" s="19" t="s">
        <v>123</v>
      </c>
      <c r="BE347" s="186">
        <f>IF(N347="základná",J347,0)</f>
        <v>0</v>
      </c>
      <c r="BF347" s="186">
        <f>IF(N347="znížená",J347,0)</f>
        <v>0</v>
      </c>
      <c r="BG347" s="186">
        <f>IF(N347="zákl. prenesená",J347,0)</f>
        <v>0</v>
      </c>
      <c r="BH347" s="186">
        <f>IF(N347="zníž. prenesená",J347,0)</f>
        <v>0</v>
      </c>
      <c r="BI347" s="186">
        <f>IF(N347="nulová",J347,0)</f>
        <v>0</v>
      </c>
      <c r="BJ347" s="19" t="s">
        <v>131</v>
      </c>
      <c r="BK347" s="186">
        <f>ROUND(I347*H347,2)</f>
        <v>0</v>
      </c>
      <c r="BL347" s="19" t="s">
        <v>122</v>
      </c>
      <c r="BM347" s="185" t="s">
        <v>838</v>
      </c>
    </row>
    <row r="348" s="2" customFormat="1" ht="24.15" customHeight="1">
      <c r="A348" s="38"/>
      <c r="B348" s="172"/>
      <c r="C348" s="173" t="s">
        <v>839</v>
      </c>
      <c r="D348" s="173" t="s">
        <v>126</v>
      </c>
      <c r="E348" s="174" t="s">
        <v>840</v>
      </c>
      <c r="F348" s="175" t="s">
        <v>841</v>
      </c>
      <c r="G348" s="176" t="s">
        <v>309</v>
      </c>
      <c r="H348" s="177">
        <v>17</v>
      </c>
      <c r="I348" s="178"/>
      <c r="J348" s="179">
        <f>ROUND(I348*H348,2)</f>
        <v>0</v>
      </c>
      <c r="K348" s="180"/>
      <c r="L348" s="39"/>
      <c r="M348" s="181" t="s">
        <v>1</v>
      </c>
      <c r="N348" s="182" t="s">
        <v>40</v>
      </c>
      <c r="O348" s="77"/>
      <c r="P348" s="183">
        <f>O348*H348</f>
        <v>0</v>
      </c>
      <c r="Q348" s="183">
        <v>0.44087999999999999</v>
      </c>
      <c r="R348" s="183">
        <f>Q348*H348</f>
        <v>7.4949599999999998</v>
      </c>
      <c r="S348" s="183">
        <v>0</v>
      </c>
      <c r="T348" s="184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185" t="s">
        <v>122</v>
      </c>
      <c r="AT348" s="185" t="s">
        <v>126</v>
      </c>
      <c r="AU348" s="185" t="s">
        <v>131</v>
      </c>
      <c r="AY348" s="19" t="s">
        <v>123</v>
      </c>
      <c r="BE348" s="186">
        <f>IF(N348="základná",J348,0)</f>
        <v>0</v>
      </c>
      <c r="BF348" s="186">
        <f>IF(N348="znížená",J348,0)</f>
        <v>0</v>
      </c>
      <c r="BG348" s="186">
        <f>IF(N348="zákl. prenesená",J348,0)</f>
        <v>0</v>
      </c>
      <c r="BH348" s="186">
        <f>IF(N348="zníž. prenesená",J348,0)</f>
        <v>0</v>
      </c>
      <c r="BI348" s="186">
        <f>IF(N348="nulová",J348,0)</f>
        <v>0</v>
      </c>
      <c r="BJ348" s="19" t="s">
        <v>131</v>
      </c>
      <c r="BK348" s="186">
        <f>ROUND(I348*H348,2)</f>
        <v>0</v>
      </c>
      <c r="BL348" s="19" t="s">
        <v>122</v>
      </c>
      <c r="BM348" s="185" t="s">
        <v>842</v>
      </c>
    </row>
    <row r="349" s="13" customFormat="1">
      <c r="A349" s="13"/>
      <c r="B349" s="192"/>
      <c r="C349" s="13"/>
      <c r="D349" s="193" t="s">
        <v>173</v>
      </c>
      <c r="E349" s="194" t="s">
        <v>1</v>
      </c>
      <c r="F349" s="195" t="s">
        <v>843</v>
      </c>
      <c r="G349" s="13"/>
      <c r="H349" s="196">
        <v>17</v>
      </c>
      <c r="I349" s="197"/>
      <c r="J349" s="13"/>
      <c r="K349" s="13"/>
      <c r="L349" s="192"/>
      <c r="M349" s="198"/>
      <c r="N349" s="199"/>
      <c r="O349" s="199"/>
      <c r="P349" s="199"/>
      <c r="Q349" s="199"/>
      <c r="R349" s="199"/>
      <c r="S349" s="199"/>
      <c r="T349" s="20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194" t="s">
        <v>173</v>
      </c>
      <c r="AU349" s="194" t="s">
        <v>131</v>
      </c>
      <c r="AV349" s="13" t="s">
        <v>131</v>
      </c>
      <c r="AW349" s="13" t="s">
        <v>31</v>
      </c>
      <c r="AX349" s="13" t="s">
        <v>82</v>
      </c>
      <c r="AY349" s="194" t="s">
        <v>123</v>
      </c>
    </row>
    <row r="350" s="2" customFormat="1" ht="24.15" customHeight="1">
      <c r="A350" s="38"/>
      <c r="B350" s="172"/>
      <c r="C350" s="173" t="s">
        <v>844</v>
      </c>
      <c r="D350" s="173" t="s">
        <v>126</v>
      </c>
      <c r="E350" s="174" t="s">
        <v>845</v>
      </c>
      <c r="F350" s="175" t="s">
        <v>846</v>
      </c>
      <c r="G350" s="176" t="s">
        <v>309</v>
      </c>
      <c r="H350" s="177">
        <v>3</v>
      </c>
      <c r="I350" s="178"/>
      <c r="J350" s="179">
        <f>ROUND(I350*H350,2)</f>
        <v>0</v>
      </c>
      <c r="K350" s="180"/>
      <c r="L350" s="39"/>
      <c r="M350" s="181" t="s">
        <v>1</v>
      </c>
      <c r="N350" s="182" t="s">
        <v>40</v>
      </c>
      <c r="O350" s="77"/>
      <c r="P350" s="183">
        <f>O350*H350</f>
        <v>0</v>
      </c>
      <c r="Q350" s="183">
        <v>0.022110000000000001</v>
      </c>
      <c r="R350" s="183">
        <f>Q350*H350</f>
        <v>0.06633</v>
      </c>
      <c r="S350" s="183">
        <v>0</v>
      </c>
      <c r="T350" s="184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85" t="s">
        <v>122</v>
      </c>
      <c r="AT350" s="185" t="s">
        <v>126</v>
      </c>
      <c r="AU350" s="185" t="s">
        <v>131</v>
      </c>
      <c r="AY350" s="19" t="s">
        <v>123</v>
      </c>
      <c r="BE350" s="186">
        <f>IF(N350="základná",J350,0)</f>
        <v>0</v>
      </c>
      <c r="BF350" s="186">
        <f>IF(N350="znížená",J350,0)</f>
        <v>0</v>
      </c>
      <c r="BG350" s="186">
        <f>IF(N350="zákl. prenesená",J350,0)</f>
        <v>0</v>
      </c>
      <c r="BH350" s="186">
        <f>IF(N350="zníž. prenesená",J350,0)</f>
        <v>0</v>
      </c>
      <c r="BI350" s="186">
        <f>IF(N350="nulová",J350,0)</f>
        <v>0</v>
      </c>
      <c r="BJ350" s="19" t="s">
        <v>131</v>
      </c>
      <c r="BK350" s="186">
        <f>ROUND(I350*H350,2)</f>
        <v>0</v>
      </c>
      <c r="BL350" s="19" t="s">
        <v>122</v>
      </c>
      <c r="BM350" s="185" t="s">
        <v>847</v>
      </c>
    </row>
    <row r="351" s="2" customFormat="1" ht="24.15" customHeight="1">
      <c r="A351" s="38"/>
      <c r="B351" s="172"/>
      <c r="C351" s="216" t="s">
        <v>848</v>
      </c>
      <c r="D351" s="216" t="s">
        <v>223</v>
      </c>
      <c r="E351" s="217" t="s">
        <v>849</v>
      </c>
      <c r="F351" s="218" t="s">
        <v>850</v>
      </c>
      <c r="G351" s="219" t="s">
        <v>300</v>
      </c>
      <c r="H351" s="220">
        <v>6</v>
      </c>
      <c r="I351" s="221"/>
      <c r="J351" s="222">
        <f>ROUND(I351*H351,2)</f>
        <v>0</v>
      </c>
      <c r="K351" s="223"/>
      <c r="L351" s="224"/>
      <c r="M351" s="225" t="s">
        <v>1</v>
      </c>
      <c r="N351" s="226" t="s">
        <v>40</v>
      </c>
      <c r="O351" s="77"/>
      <c r="P351" s="183">
        <f>O351*H351</f>
        <v>0</v>
      </c>
      <c r="Q351" s="183">
        <v>0.42999999999999999</v>
      </c>
      <c r="R351" s="183">
        <f>Q351*H351</f>
        <v>2.5800000000000001</v>
      </c>
      <c r="S351" s="183">
        <v>0</v>
      </c>
      <c r="T351" s="184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85" t="s">
        <v>198</v>
      </c>
      <c r="AT351" s="185" t="s">
        <v>223</v>
      </c>
      <c r="AU351" s="185" t="s">
        <v>131</v>
      </c>
      <c r="AY351" s="19" t="s">
        <v>123</v>
      </c>
      <c r="BE351" s="186">
        <f>IF(N351="základná",J351,0)</f>
        <v>0</v>
      </c>
      <c r="BF351" s="186">
        <f>IF(N351="znížená",J351,0)</f>
        <v>0</v>
      </c>
      <c r="BG351" s="186">
        <f>IF(N351="zákl. prenesená",J351,0)</f>
        <v>0</v>
      </c>
      <c r="BH351" s="186">
        <f>IF(N351="zníž. prenesená",J351,0)</f>
        <v>0</v>
      </c>
      <c r="BI351" s="186">
        <f>IF(N351="nulová",J351,0)</f>
        <v>0</v>
      </c>
      <c r="BJ351" s="19" t="s">
        <v>131</v>
      </c>
      <c r="BK351" s="186">
        <f>ROUND(I351*H351,2)</f>
        <v>0</v>
      </c>
      <c r="BL351" s="19" t="s">
        <v>122</v>
      </c>
      <c r="BM351" s="185" t="s">
        <v>851</v>
      </c>
    </row>
    <row r="352" s="2" customFormat="1" ht="24.15" customHeight="1">
      <c r="A352" s="38"/>
      <c r="B352" s="172"/>
      <c r="C352" s="173" t="s">
        <v>852</v>
      </c>
      <c r="D352" s="173" t="s">
        <v>126</v>
      </c>
      <c r="E352" s="174" t="s">
        <v>853</v>
      </c>
      <c r="F352" s="175" t="s">
        <v>854</v>
      </c>
      <c r="G352" s="176" t="s">
        <v>177</v>
      </c>
      <c r="H352" s="177">
        <v>2.355</v>
      </c>
      <c r="I352" s="178"/>
      <c r="J352" s="179">
        <f>ROUND(I352*H352,2)</f>
        <v>0</v>
      </c>
      <c r="K352" s="180"/>
      <c r="L352" s="39"/>
      <c r="M352" s="181" t="s">
        <v>1</v>
      </c>
      <c r="N352" s="182" t="s">
        <v>40</v>
      </c>
      <c r="O352" s="77"/>
      <c r="P352" s="183">
        <f>O352*H352</f>
        <v>0</v>
      </c>
      <c r="Q352" s="183">
        <v>0</v>
      </c>
      <c r="R352" s="183">
        <f>Q352*H352</f>
        <v>0</v>
      </c>
      <c r="S352" s="183">
        <v>0</v>
      </c>
      <c r="T352" s="184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85" t="s">
        <v>122</v>
      </c>
      <c r="AT352" s="185" t="s">
        <v>126</v>
      </c>
      <c r="AU352" s="185" t="s">
        <v>131</v>
      </c>
      <c r="AY352" s="19" t="s">
        <v>123</v>
      </c>
      <c r="BE352" s="186">
        <f>IF(N352="základná",J352,0)</f>
        <v>0</v>
      </c>
      <c r="BF352" s="186">
        <f>IF(N352="znížená",J352,0)</f>
        <v>0</v>
      </c>
      <c r="BG352" s="186">
        <f>IF(N352="zákl. prenesená",J352,0)</f>
        <v>0</v>
      </c>
      <c r="BH352" s="186">
        <f>IF(N352="zníž. prenesená",J352,0)</f>
        <v>0</v>
      </c>
      <c r="BI352" s="186">
        <f>IF(N352="nulová",J352,0)</f>
        <v>0</v>
      </c>
      <c r="BJ352" s="19" t="s">
        <v>131</v>
      </c>
      <c r="BK352" s="186">
        <f>ROUND(I352*H352,2)</f>
        <v>0</v>
      </c>
      <c r="BL352" s="19" t="s">
        <v>122</v>
      </c>
      <c r="BM352" s="185" t="s">
        <v>855</v>
      </c>
    </row>
    <row r="353" s="13" customFormat="1">
      <c r="A353" s="13"/>
      <c r="B353" s="192"/>
      <c r="C353" s="13"/>
      <c r="D353" s="193" t="s">
        <v>173</v>
      </c>
      <c r="E353" s="194" t="s">
        <v>1</v>
      </c>
      <c r="F353" s="195" t="s">
        <v>856</v>
      </c>
      <c r="G353" s="13"/>
      <c r="H353" s="196">
        <v>2.355</v>
      </c>
      <c r="I353" s="197"/>
      <c r="J353" s="13"/>
      <c r="K353" s="13"/>
      <c r="L353" s="192"/>
      <c r="M353" s="198"/>
      <c r="N353" s="199"/>
      <c r="O353" s="199"/>
      <c r="P353" s="199"/>
      <c r="Q353" s="199"/>
      <c r="R353" s="199"/>
      <c r="S353" s="199"/>
      <c r="T353" s="200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94" t="s">
        <v>173</v>
      </c>
      <c r="AU353" s="194" t="s">
        <v>131</v>
      </c>
      <c r="AV353" s="13" t="s">
        <v>131</v>
      </c>
      <c r="AW353" s="13" t="s">
        <v>31</v>
      </c>
      <c r="AX353" s="13" t="s">
        <v>82</v>
      </c>
      <c r="AY353" s="194" t="s">
        <v>123</v>
      </c>
    </row>
    <row r="354" s="2" customFormat="1" ht="14.4" customHeight="1">
      <c r="A354" s="38"/>
      <c r="B354" s="172"/>
      <c r="C354" s="216" t="s">
        <v>857</v>
      </c>
      <c r="D354" s="216" t="s">
        <v>223</v>
      </c>
      <c r="E354" s="217" t="s">
        <v>858</v>
      </c>
      <c r="F354" s="218" t="s">
        <v>859</v>
      </c>
      <c r="G354" s="219" t="s">
        <v>201</v>
      </c>
      <c r="H354" s="220">
        <v>4.71</v>
      </c>
      <c r="I354" s="221"/>
      <c r="J354" s="222">
        <f>ROUND(I354*H354,2)</f>
        <v>0</v>
      </c>
      <c r="K354" s="223"/>
      <c r="L354" s="224"/>
      <c r="M354" s="225" t="s">
        <v>1</v>
      </c>
      <c r="N354" s="226" t="s">
        <v>40</v>
      </c>
      <c r="O354" s="77"/>
      <c r="P354" s="183">
        <f>O354*H354</f>
        <v>0</v>
      </c>
      <c r="Q354" s="183">
        <v>1</v>
      </c>
      <c r="R354" s="183">
        <f>Q354*H354</f>
        <v>4.71</v>
      </c>
      <c r="S354" s="183">
        <v>0</v>
      </c>
      <c r="T354" s="184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185" t="s">
        <v>198</v>
      </c>
      <c r="AT354" s="185" t="s">
        <v>223</v>
      </c>
      <c r="AU354" s="185" t="s">
        <v>131</v>
      </c>
      <c r="AY354" s="19" t="s">
        <v>123</v>
      </c>
      <c r="BE354" s="186">
        <f>IF(N354="základná",J354,0)</f>
        <v>0</v>
      </c>
      <c r="BF354" s="186">
        <f>IF(N354="znížená",J354,0)</f>
        <v>0</v>
      </c>
      <c r="BG354" s="186">
        <f>IF(N354="zákl. prenesená",J354,0)</f>
        <v>0</v>
      </c>
      <c r="BH354" s="186">
        <f>IF(N354="zníž. prenesená",J354,0)</f>
        <v>0</v>
      </c>
      <c r="BI354" s="186">
        <f>IF(N354="nulová",J354,0)</f>
        <v>0</v>
      </c>
      <c r="BJ354" s="19" t="s">
        <v>131</v>
      </c>
      <c r="BK354" s="186">
        <f>ROUND(I354*H354,2)</f>
        <v>0</v>
      </c>
      <c r="BL354" s="19" t="s">
        <v>122</v>
      </c>
      <c r="BM354" s="185" t="s">
        <v>860</v>
      </c>
    </row>
    <row r="355" s="13" customFormat="1">
      <c r="A355" s="13"/>
      <c r="B355" s="192"/>
      <c r="C355" s="13"/>
      <c r="D355" s="193" t="s">
        <v>173</v>
      </c>
      <c r="E355" s="13"/>
      <c r="F355" s="195" t="s">
        <v>861</v>
      </c>
      <c r="G355" s="13"/>
      <c r="H355" s="196">
        <v>4.71</v>
      </c>
      <c r="I355" s="197"/>
      <c r="J355" s="13"/>
      <c r="K355" s="13"/>
      <c r="L355" s="192"/>
      <c r="M355" s="198"/>
      <c r="N355" s="199"/>
      <c r="O355" s="199"/>
      <c r="P355" s="199"/>
      <c r="Q355" s="199"/>
      <c r="R355" s="199"/>
      <c r="S355" s="199"/>
      <c r="T355" s="20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94" t="s">
        <v>173</v>
      </c>
      <c r="AU355" s="194" t="s">
        <v>131</v>
      </c>
      <c r="AV355" s="13" t="s">
        <v>131</v>
      </c>
      <c r="AW355" s="13" t="s">
        <v>3</v>
      </c>
      <c r="AX355" s="13" t="s">
        <v>82</v>
      </c>
      <c r="AY355" s="194" t="s">
        <v>123</v>
      </c>
    </row>
    <row r="356" s="12" customFormat="1" ht="22.8" customHeight="1">
      <c r="A356" s="12"/>
      <c r="B356" s="159"/>
      <c r="C356" s="12"/>
      <c r="D356" s="160" t="s">
        <v>73</v>
      </c>
      <c r="E356" s="170" t="s">
        <v>862</v>
      </c>
      <c r="F356" s="170" t="s">
        <v>863</v>
      </c>
      <c r="G356" s="12"/>
      <c r="H356" s="12"/>
      <c r="I356" s="162"/>
      <c r="J356" s="171">
        <f>BK356</f>
        <v>0</v>
      </c>
      <c r="K356" s="12"/>
      <c r="L356" s="159"/>
      <c r="M356" s="164"/>
      <c r="N356" s="165"/>
      <c r="O356" s="165"/>
      <c r="P356" s="166">
        <f>SUM(P357:P360)</f>
        <v>0</v>
      </c>
      <c r="Q356" s="165"/>
      <c r="R356" s="166">
        <f>SUM(R357:R360)</f>
        <v>0.47402</v>
      </c>
      <c r="S356" s="165"/>
      <c r="T356" s="167">
        <f>SUM(T357:T360)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60" t="s">
        <v>82</v>
      </c>
      <c r="AT356" s="168" t="s">
        <v>73</v>
      </c>
      <c r="AU356" s="168" t="s">
        <v>82</v>
      </c>
      <c r="AY356" s="160" t="s">
        <v>123</v>
      </c>
      <c r="BK356" s="169">
        <f>SUM(BK357:BK360)</f>
        <v>0</v>
      </c>
    </row>
    <row r="357" s="2" customFormat="1" ht="24.15" customHeight="1">
      <c r="A357" s="38"/>
      <c r="B357" s="172"/>
      <c r="C357" s="173" t="s">
        <v>864</v>
      </c>
      <c r="D357" s="173" t="s">
        <v>126</v>
      </c>
      <c r="E357" s="174" t="s">
        <v>865</v>
      </c>
      <c r="F357" s="175" t="s">
        <v>866</v>
      </c>
      <c r="G357" s="176" t="s">
        <v>300</v>
      </c>
      <c r="H357" s="177">
        <v>2</v>
      </c>
      <c r="I357" s="178"/>
      <c r="J357" s="179">
        <f>ROUND(I357*H357,2)</f>
        <v>0</v>
      </c>
      <c r="K357" s="180"/>
      <c r="L357" s="39"/>
      <c r="M357" s="181" t="s">
        <v>1</v>
      </c>
      <c r="N357" s="182" t="s">
        <v>40</v>
      </c>
      <c r="O357" s="77"/>
      <c r="P357" s="183">
        <f>O357*H357</f>
        <v>0</v>
      </c>
      <c r="Q357" s="183">
        <v>0.077670000000000003</v>
      </c>
      <c r="R357" s="183">
        <f>Q357*H357</f>
        <v>0.15534000000000001</v>
      </c>
      <c r="S357" s="183">
        <v>0</v>
      </c>
      <c r="T357" s="184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185" t="s">
        <v>122</v>
      </c>
      <c r="AT357" s="185" t="s">
        <v>126</v>
      </c>
      <c r="AU357" s="185" t="s">
        <v>131</v>
      </c>
      <c r="AY357" s="19" t="s">
        <v>123</v>
      </c>
      <c r="BE357" s="186">
        <f>IF(N357="základná",J357,0)</f>
        <v>0</v>
      </c>
      <c r="BF357" s="186">
        <f>IF(N357="znížená",J357,0)</f>
        <v>0</v>
      </c>
      <c r="BG357" s="186">
        <f>IF(N357="zákl. prenesená",J357,0)</f>
        <v>0</v>
      </c>
      <c r="BH357" s="186">
        <f>IF(N357="zníž. prenesená",J357,0)</f>
        <v>0</v>
      </c>
      <c r="BI357" s="186">
        <f>IF(N357="nulová",J357,0)</f>
        <v>0</v>
      </c>
      <c r="BJ357" s="19" t="s">
        <v>131</v>
      </c>
      <c r="BK357" s="186">
        <f>ROUND(I357*H357,2)</f>
        <v>0</v>
      </c>
      <c r="BL357" s="19" t="s">
        <v>122</v>
      </c>
      <c r="BM357" s="185" t="s">
        <v>867</v>
      </c>
    </row>
    <row r="358" s="2" customFormat="1" ht="24.15" customHeight="1">
      <c r="A358" s="38"/>
      <c r="B358" s="172"/>
      <c r="C358" s="173" t="s">
        <v>868</v>
      </c>
      <c r="D358" s="173" t="s">
        <v>126</v>
      </c>
      <c r="E358" s="174" t="s">
        <v>869</v>
      </c>
      <c r="F358" s="175" t="s">
        <v>870</v>
      </c>
      <c r="G358" s="176" t="s">
        <v>300</v>
      </c>
      <c r="H358" s="177">
        <v>4</v>
      </c>
      <c r="I358" s="178"/>
      <c r="J358" s="179">
        <f>ROUND(I358*H358,2)</f>
        <v>0</v>
      </c>
      <c r="K358" s="180"/>
      <c r="L358" s="39"/>
      <c r="M358" s="181" t="s">
        <v>1</v>
      </c>
      <c r="N358" s="182" t="s">
        <v>40</v>
      </c>
      <c r="O358" s="77"/>
      <c r="P358" s="183">
        <f>O358*H358</f>
        <v>0</v>
      </c>
      <c r="Q358" s="183">
        <v>0</v>
      </c>
      <c r="R358" s="183">
        <f>Q358*H358</f>
        <v>0</v>
      </c>
      <c r="S358" s="183">
        <v>0</v>
      </c>
      <c r="T358" s="184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185" t="s">
        <v>122</v>
      </c>
      <c r="AT358" s="185" t="s">
        <v>126</v>
      </c>
      <c r="AU358" s="185" t="s">
        <v>131</v>
      </c>
      <c r="AY358" s="19" t="s">
        <v>123</v>
      </c>
      <c r="BE358" s="186">
        <f>IF(N358="základná",J358,0)</f>
        <v>0</v>
      </c>
      <c r="BF358" s="186">
        <f>IF(N358="znížená",J358,0)</f>
        <v>0</v>
      </c>
      <c r="BG358" s="186">
        <f>IF(N358="zákl. prenesená",J358,0)</f>
        <v>0</v>
      </c>
      <c r="BH358" s="186">
        <f>IF(N358="zníž. prenesená",J358,0)</f>
        <v>0</v>
      </c>
      <c r="BI358" s="186">
        <f>IF(N358="nulová",J358,0)</f>
        <v>0</v>
      </c>
      <c r="BJ358" s="19" t="s">
        <v>131</v>
      </c>
      <c r="BK358" s="186">
        <f>ROUND(I358*H358,2)</f>
        <v>0</v>
      </c>
      <c r="BL358" s="19" t="s">
        <v>122</v>
      </c>
      <c r="BM358" s="185" t="s">
        <v>871</v>
      </c>
    </row>
    <row r="359" s="2" customFormat="1" ht="24.15" customHeight="1">
      <c r="A359" s="38"/>
      <c r="B359" s="172"/>
      <c r="C359" s="216" t="s">
        <v>872</v>
      </c>
      <c r="D359" s="216" t="s">
        <v>223</v>
      </c>
      <c r="E359" s="217" t="s">
        <v>873</v>
      </c>
      <c r="F359" s="218" t="s">
        <v>874</v>
      </c>
      <c r="G359" s="219" t="s">
        <v>300</v>
      </c>
      <c r="H359" s="220">
        <v>4</v>
      </c>
      <c r="I359" s="221"/>
      <c r="J359" s="222">
        <f>ROUND(I359*H359,2)</f>
        <v>0</v>
      </c>
      <c r="K359" s="223"/>
      <c r="L359" s="224"/>
      <c r="M359" s="225" t="s">
        <v>1</v>
      </c>
      <c r="N359" s="226" t="s">
        <v>40</v>
      </c>
      <c r="O359" s="77"/>
      <c r="P359" s="183">
        <f>O359*H359</f>
        <v>0</v>
      </c>
      <c r="Q359" s="183">
        <v>0.002</v>
      </c>
      <c r="R359" s="183">
        <f>Q359*H359</f>
        <v>0.0080000000000000002</v>
      </c>
      <c r="S359" s="183">
        <v>0</v>
      </c>
      <c r="T359" s="184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85" t="s">
        <v>198</v>
      </c>
      <c r="AT359" s="185" t="s">
        <v>223</v>
      </c>
      <c r="AU359" s="185" t="s">
        <v>131</v>
      </c>
      <c r="AY359" s="19" t="s">
        <v>123</v>
      </c>
      <c r="BE359" s="186">
        <f>IF(N359="základná",J359,0)</f>
        <v>0</v>
      </c>
      <c r="BF359" s="186">
        <f>IF(N359="znížená",J359,0)</f>
        <v>0</v>
      </c>
      <c r="BG359" s="186">
        <f>IF(N359="zákl. prenesená",J359,0)</f>
        <v>0</v>
      </c>
      <c r="BH359" s="186">
        <f>IF(N359="zníž. prenesená",J359,0)</f>
        <v>0</v>
      </c>
      <c r="BI359" s="186">
        <f>IF(N359="nulová",J359,0)</f>
        <v>0</v>
      </c>
      <c r="BJ359" s="19" t="s">
        <v>131</v>
      </c>
      <c r="BK359" s="186">
        <f>ROUND(I359*H359,2)</f>
        <v>0</v>
      </c>
      <c r="BL359" s="19" t="s">
        <v>122</v>
      </c>
      <c r="BM359" s="185" t="s">
        <v>875</v>
      </c>
    </row>
    <row r="360" s="2" customFormat="1" ht="24.15" customHeight="1">
      <c r="A360" s="38"/>
      <c r="B360" s="172"/>
      <c r="C360" s="173" t="s">
        <v>876</v>
      </c>
      <c r="D360" s="173" t="s">
        <v>126</v>
      </c>
      <c r="E360" s="174" t="s">
        <v>877</v>
      </c>
      <c r="F360" s="175" t="s">
        <v>878</v>
      </c>
      <c r="G360" s="176" t="s">
        <v>300</v>
      </c>
      <c r="H360" s="177">
        <v>4</v>
      </c>
      <c r="I360" s="178"/>
      <c r="J360" s="179">
        <f>ROUND(I360*H360,2)</f>
        <v>0</v>
      </c>
      <c r="K360" s="180"/>
      <c r="L360" s="39"/>
      <c r="M360" s="181" t="s">
        <v>1</v>
      </c>
      <c r="N360" s="182" t="s">
        <v>40</v>
      </c>
      <c r="O360" s="77"/>
      <c r="P360" s="183">
        <f>O360*H360</f>
        <v>0</v>
      </c>
      <c r="Q360" s="183">
        <v>0.077670000000000003</v>
      </c>
      <c r="R360" s="183">
        <f>Q360*H360</f>
        <v>0.31068000000000001</v>
      </c>
      <c r="S360" s="183">
        <v>0</v>
      </c>
      <c r="T360" s="184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185" t="s">
        <v>122</v>
      </c>
      <c r="AT360" s="185" t="s">
        <v>126</v>
      </c>
      <c r="AU360" s="185" t="s">
        <v>131</v>
      </c>
      <c r="AY360" s="19" t="s">
        <v>123</v>
      </c>
      <c r="BE360" s="186">
        <f>IF(N360="základná",J360,0)</f>
        <v>0</v>
      </c>
      <c r="BF360" s="186">
        <f>IF(N360="znížená",J360,0)</f>
        <v>0</v>
      </c>
      <c r="BG360" s="186">
        <f>IF(N360="zákl. prenesená",J360,0)</f>
        <v>0</v>
      </c>
      <c r="BH360" s="186">
        <f>IF(N360="zníž. prenesená",J360,0)</f>
        <v>0</v>
      </c>
      <c r="BI360" s="186">
        <f>IF(N360="nulová",J360,0)</f>
        <v>0</v>
      </c>
      <c r="BJ360" s="19" t="s">
        <v>131</v>
      </c>
      <c r="BK360" s="186">
        <f>ROUND(I360*H360,2)</f>
        <v>0</v>
      </c>
      <c r="BL360" s="19" t="s">
        <v>122</v>
      </c>
      <c r="BM360" s="185" t="s">
        <v>879</v>
      </c>
    </row>
    <row r="361" s="12" customFormat="1" ht="25.92" customHeight="1">
      <c r="A361" s="12"/>
      <c r="B361" s="159"/>
      <c r="C361" s="12"/>
      <c r="D361" s="160" t="s">
        <v>73</v>
      </c>
      <c r="E361" s="161" t="s">
        <v>880</v>
      </c>
      <c r="F361" s="161" t="s">
        <v>881</v>
      </c>
      <c r="G361" s="12"/>
      <c r="H361" s="12"/>
      <c r="I361" s="162"/>
      <c r="J361" s="163">
        <f>BK361</f>
        <v>0</v>
      </c>
      <c r="K361" s="12"/>
      <c r="L361" s="159"/>
      <c r="M361" s="164"/>
      <c r="N361" s="165"/>
      <c r="O361" s="165"/>
      <c r="P361" s="166">
        <f>P362+P380</f>
        <v>0</v>
      </c>
      <c r="Q361" s="165"/>
      <c r="R361" s="166">
        <f>R362+R380</f>
        <v>2.2156848600000005</v>
      </c>
      <c r="S361" s="165"/>
      <c r="T361" s="167">
        <f>T362+T380</f>
        <v>0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R361" s="160" t="s">
        <v>131</v>
      </c>
      <c r="AT361" s="168" t="s">
        <v>73</v>
      </c>
      <c r="AU361" s="168" t="s">
        <v>74</v>
      </c>
      <c r="AY361" s="160" t="s">
        <v>123</v>
      </c>
      <c r="BK361" s="169">
        <f>BK362+BK380</f>
        <v>0</v>
      </c>
    </row>
    <row r="362" s="12" customFormat="1" ht="22.8" customHeight="1">
      <c r="A362" s="12"/>
      <c r="B362" s="159"/>
      <c r="C362" s="12"/>
      <c r="D362" s="160" t="s">
        <v>73</v>
      </c>
      <c r="E362" s="170" t="s">
        <v>882</v>
      </c>
      <c r="F362" s="170" t="s">
        <v>883</v>
      </c>
      <c r="G362" s="12"/>
      <c r="H362" s="12"/>
      <c r="I362" s="162"/>
      <c r="J362" s="171">
        <f>BK362</f>
        <v>0</v>
      </c>
      <c r="K362" s="12"/>
      <c r="L362" s="159"/>
      <c r="M362" s="164"/>
      <c r="N362" s="165"/>
      <c r="O362" s="165"/>
      <c r="P362" s="166">
        <f>SUM(P363:P379)</f>
        <v>0</v>
      </c>
      <c r="Q362" s="165"/>
      <c r="R362" s="166">
        <f>SUM(R363:R379)</f>
        <v>1.6957636600000003</v>
      </c>
      <c r="S362" s="165"/>
      <c r="T362" s="167">
        <f>SUM(T363:T379)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160" t="s">
        <v>131</v>
      </c>
      <c r="AT362" s="168" t="s">
        <v>73</v>
      </c>
      <c r="AU362" s="168" t="s">
        <v>82</v>
      </c>
      <c r="AY362" s="160" t="s">
        <v>123</v>
      </c>
      <c r="BK362" s="169">
        <f>SUM(BK363:BK379)</f>
        <v>0</v>
      </c>
    </row>
    <row r="363" s="2" customFormat="1" ht="37.8" customHeight="1">
      <c r="A363" s="38"/>
      <c r="B363" s="172"/>
      <c r="C363" s="173" t="s">
        <v>884</v>
      </c>
      <c r="D363" s="173" t="s">
        <v>126</v>
      </c>
      <c r="E363" s="174" t="s">
        <v>885</v>
      </c>
      <c r="F363" s="175" t="s">
        <v>886</v>
      </c>
      <c r="G363" s="176" t="s">
        <v>171</v>
      </c>
      <c r="H363" s="177">
        <v>120.56</v>
      </c>
      <c r="I363" s="178"/>
      <c r="J363" s="179">
        <f>ROUND(I363*H363,2)</f>
        <v>0</v>
      </c>
      <c r="K363" s="180"/>
      <c r="L363" s="39"/>
      <c r="M363" s="181" t="s">
        <v>1</v>
      </c>
      <c r="N363" s="182" t="s">
        <v>40</v>
      </c>
      <c r="O363" s="77"/>
      <c r="P363" s="183">
        <f>O363*H363</f>
        <v>0</v>
      </c>
      <c r="Q363" s="183">
        <v>0.0025000000000000001</v>
      </c>
      <c r="R363" s="183">
        <f>Q363*H363</f>
        <v>0.3014</v>
      </c>
      <c r="S363" s="183">
        <v>0</v>
      </c>
      <c r="T363" s="184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85" t="s">
        <v>241</v>
      </c>
      <c r="AT363" s="185" t="s">
        <v>126</v>
      </c>
      <c r="AU363" s="185" t="s">
        <v>131</v>
      </c>
      <c r="AY363" s="19" t="s">
        <v>123</v>
      </c>
      <c r="BE363" s="186">
        <f>IF(N363="základná",J363,0)</f>
        <v>0</v>
      </c>
      <c r="BF363" s="186">
        <f>IF(N363="znížená",J363,0)</f>
        <v>0</v>
      </c>
      <c r="BG363" s="186">
        <f>IF(N363="zákl. prenesená",J363,0)</f>
        <v>0</v>
      </c>
      <c r="BH363" s="186">
        <f>IF(N363="zníž. prenesená",J363,0)</f>
        <v>0</v>
      </c>
      <c r="BI363" s="186">
        <f>IF(N363="nulová",J363,0)</f>
        <v>0</v>
      </c>
      <c r="BJ363" s="19" t="s">
        <v>131</v>
      </c>
      <c r="BK363" s="186">
        <f>ROUND(I363*H363,2)</f>
        <v>0</v>
      </c>
      <c r="BL363" s="19" t="s">
        <v>241</v>
      </c>
      <c r="BM363" s="185" t="s">
        <v>887</v>
      </c>
    </row>
    <row r="364" s="14" customFormat="1">
      <c r="A364" s="14"/>
      <c r="B364" s="201"/>
      <c r="C364" s="14"/>
      <c r="D364" s="193" t="s">
        <v>173</v>
      </c>
      <c r="E364" s="202" t="s">
        <v>1</v>
      </c>
      <c r="F364" s="203" t="s">
        <v>888</v>
      </c>
      <c r="G364" s="14"/>
      <c r="H364" s="202" t="s">
        <v>1</v>
      </c>
      <c r="I364" s="204"/>
      <c r="J364" s="14"/>
      <c r="K364" s="14"/>
      <c r="L364" s="201"/>
      <c r="M364" s="205"/>
      <c r="N364" s="206"/>
      <c r="O364" s="206"/>
      <c r="P364" s="206"/>
      <c r="Q364" s="206"/>
      <c r="R364" s="206"/>
      <c r="S364" s="206"/>
      <c r="T364" s="207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02" t="s">
        <v>173</v>
      </c>
      <c r="AU364" s="202" t="s">
        <v>131</v>
      </c>
      <c r="AV364" s="14" t="s">
        <v>82</v>
      </c>
      <c r="AW364" s="14" t="s">
        <v>31</v>
      </c>
      <c r="AX364" s="14" t="s">
        <v>74</v>
      </c>
      <c r="AY364" s="202" t="s">
        <v>123</v>
      </c>
    </row>
    <row r="365" s="13" customFormat="1">
      <c r="A365" s="13"/>
      <c r="B365" s="192"/>
      <c r="C365" s="13"/>
      <c r="D365" s="193" t="s">
        <v>173</v>
      </c>
      <c r="E365" s="194" t="s">
        <v>1</v>
      </c>
      <c r="F365" s="195" t="s">
        <v>889</v>
      </c>
      <c r="G365" s="13"/>
      <c r="H365" s="196">
        <v>120.56</v>
      </c>
      <c r="I365" s="197"/>
      <c r="J365" s="13"/>
      <c r="K365" s="13"/>
      <c r="L365" s="192"/>
      <c r="M365" s="198"/>
      <c r="N365" s="199"/>
      <c r="O365" s="199"/>
      <c r="P365" s="199"/>
      <c r="Q365" s="199"/>
      <c r="R365" s="199"/>
      <c r="S365" s="199"/>
      <c r="T365" s="20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94" t="s">
        <v>173</v>
      </c>
      <c r="AU365" s="194" t="s">
        <v>131</v>
      </c>
      <c r="AV365" s="13" t="s">
        <v>131</v>
      </c>
      <c r="AW365" s="13" t="s">
        <v>31</v>
      </c>
      <c r="AX365" s="13" t="s">
        <v>82</v>
      </c>
      <c r="AY365" s="194" t="s">
        <v>123</v>
      </c>
    </row>
    <row r="366" s="2" customFormat="1" ht="24.15" customHeight="1">
      <c r="A366" s="38"/>
      <c r="B366" s="172"/>
      <c r="C366" s="173" t="s">
        <v>890</v>
      </c>
      <c r="D366" s="173" t="s">
        <v>126</v>
      </c>
      <c r="E366" s="174" t="s">
        <v>891</v>
      </c>
      <c r="F366" s="175" t="s">
        <v>892</v>
      </c>
      <c r="G366" s="176" t="s">
        <v>171</v>
      </c>
      <c r="H366" s="177">
        <v>120.56</v>
      </c>
      <c r="I366" s="178"/>
      <c r="J366" s="179">
        <f>ROUND(I366*H366,2)</f>
        <v>0</v>
      </c>
      <c r="K366" s="180"/>
      <c r="L366" s="39"/>
      <c r="M366" s="181" t="s">
        <v>1</v>
      </c>
      <c r="N366" s="182" t="s">
        <v>40</v>
      </c>
      <c r="O366" s="77"/>
      <c r="P366" s="183">
        <f>O366*H366</f>
        <v>0</v>
      </c>
      <c r="Q366" s="183">
        <v>0</v>
      </c>
      <c r="R366" s="183">
        <f>Q366*H366</f>
        <v>0</v>
      </c>
      <c r="S366" s="183">
        <v>0</v>
      </c>
      <c r="T366" s="184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85" t="s">
        <v>241</v>
      </c>
      <c r="AT366" s="185" t="s">
        <v>126</v>
      </c>
      <c r="AU366" s="185" t="s">
        <v>131</v>
      </c>
      <c r="AY366" s="19" t="s">
        <v>123</v>
      </c>
      <c r="BE366" s="186">
        <f>IF(N366="základná",J366,0)</f>
        <v>0</v>
      </c>
      <c r="BF366" s="186">
        <f>IF(N366="znížená",J366,0)</f>
        <v>0</v>
      </c>
      <c r="BG366" s="186">
        <f>IF(N366="zákl. prenesená",J366,0)</f>
        <v>0</v>
      </c>
      <c r="BH366" s="186">
        <f>IF(N366="zníž. prenesená",J366,0)</f>
        <v>0</v>
      </c>
      <c r="BI366" s="186">
        <f>IF(N366="nulová",J366,0)</f>
        <v>0</v>
      </c>
      <c r="BJ366" s="19" t="s">
        <v>131</v>
      </c>
      <c r="BK366" s="186">
        <f>ROUND(I366*H366,2)</f>
        <v>0</v>
      </c>
      <c r="BL366" s="19" t="s">
        <v>241</v>
      </c>
      <c r="BM366" s="185" t="s">
        <v>893</v>
      </c>
    </row>
    <row r="367" s="14" customFormat="1">
      <c r="A367" s="14"/>
      <c r="B367" s="201"/>
      <c r="C367" s="14"/>
      <c r="D367" s="193" t="s">
        <v>173</v>
      </c>
      <c r="E367" s="202" t="s">
        <v>1</v>
      </c>
      <c r="F367" s="203" t="s">
        <v>888</v>
      </c>
      <c r="G367" s="14"/>
      <c r="H367" s="202" t="s">
        <v>1</v>
      </c>
      <c r="I367" s="204"/>
      <c r="J367" s="14"/>
      <c r="K367" s="14"/>
      <c r="L367" s="201"/>
      <c r="M367" s="205"/>
      <c r="N367" s="206"/>
      <c r="O367" s="206"/>
      <c r="P367" s="206"/>
      <c r="Q367" s="206"/>
      <c r="R367" s="206"/>
      <c r="S367" s="206"/>
      <c r="T367" s="207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02" t="s">
        <v>173</v>
      </c>
      <c r="AU367" s="202" t="s">
        <v>131</v>
      </c>
      <c r="AV367" s="14" t="s">
        <v>82</v>
      </c>
      <c r="AW367" s="14" t="s">
        <v>31</v>
      </c>
      <c r="AX367" s="14" t="s">
        <v>74</v>
      </c>
      <c r="AY367" s="202" t="s">
        <v>123</v>
      </c>
    </row>
    <row r="368" s="13" customFormat="1">
      <c r="A368" s="13"/>
      <c r="B368" s="192"/>
      <c r="C368" s="13"/>
      <c r="D368" s="193" t="s">
        <v>173</v>
      </c>
      <c r="E368" s="194" t="s">
        <v>1</v>
      </c>
      <c r="F368" s="195" t="s">
        <v>889</v>
      </c>
      <c r="G368" s="13"/>
      <c r="H368" s="196">
        <v>120.56</v>
      </c>
      <c r="I368" s="197"/>
      <c r="J368" s="13"/>
      <c r="K368" s="13"/>
      <c r="L368" s="192"/>
      <c r="M368" s="198"/>
      <c r="N368" s="199"/>
      <c r="O368" s="199"/>
      <c r="P368" s="199"/>
      <c r="Q368" s="199"/>
      <c r="R368" s="199"/>
      <c r="S368" s="199"/>
      <c r="T368" s="20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94" t="s">
        <v>173</v>
      </c>
      <c r="AU368" s="194" t="s">
        <v>131</v>
      </c>
      <c r="AV368" s="13" t="s">
        <v>131</v>
      </c>
      <c r="AW368" s="13" t="s">
        <v>31</v>
      </c>
      <c r="AX368" s="13" t="s">
        <v>82</v>
      </c>
      <c r="AY368" s="194" t="s">
        <v>123</v>
      </c>
    </row>
    <row r="369" s="2" customFormat="1" ht="24.15" customHeight="1">
      <c r="A369" s="38"/>
      <c r="B369" s="172"/>
      <c r="C369" s="216" t="s">
        <v>894</v>
      </c>
      <c r="D369" s="216" t="s">
        <v>223</v>
      </c>
      <c r="E369" s="217" t="s">
        <v>895</v>
      </c>
      <c r="F369" s="218" t="s">
        <v>896</v>
      </c>
      <c r="G369" s="219" t="s">
        <v>248</v>
      </c>
      <c r="H369" s="220">
        <v>120.56</v>
      </c>
      <c r="I369" s="221"/>
      <c r="J369" s="222">
        <f>ROUND(I369*H369,2)</f>
        <v>0</v>
      </c>
      <c r="K369" s="223"/>
      <c r="L369" s="224"/>
      <c r="M369" s="225" t="s">
        <v>1</v>
      </c>
      <c r="N369" s="226" t="s">
        <v>40</v>
      </c>
      <c r="O369" s="77"/>
      <c r="P369" s="183">
        <f>O369*H369</f>
        <v>0</v>
      </c>
      <c r="Q369" s="183">
        <v>0.001</v>
      </c>
      <c r="R369" s="183">
        <f>Q369*H369</f>
        <v>0.12056</v>
      </c>
      <c r="S369" s="183">
        <v>0</v>
      </c>
      <c r="T369" s="184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85" t="s">
        <v>323</v>
      </c>
      <c r="AT369" s="185" t="s">
        <v>223</v>
      </c>
      <c r="AU369" s="185" t="s">
        <v>131</v>
      </c>
      <c r="AY369" s="19" t="s">
        <v>123</v>
      </c>
      <c r="BE369" s="186">
        <f>IF(N369="základná",J369,0)</f>
        <v>0</v>
      </c>
      <c r="BF369" s="186">
        <f>IF(N369="znížená",J369,0)</f>
        <v>0</v>
      </c>
      <c r="BG369" s="186">
        <f>IF(N369="zákl. prenesená",J369,0)</f>
        <v>0</v>
      </c>
      <c r="BH369" s="186">
        <f>IF(N369="zníž. prenesená",J369,0)</f>
        <v>0</v>
      </c>
      <c r="BI369" s="186">
        <f>IF(N369="nulová",J369,0)</f>
        <v>0</v>
      </c>
      <c r="BJ369" s="19" t="s">
        <v>131</v>
      </c>
      <c r="BK369" s="186">
        <f>ROUND(I369*H369,2)</f>
        <v>0</v>
      </c>
      <c r="BL369" s="19" t="s">
        <v>241</v>
      </c>
      <c r="BM369" s="185" t="s">
        <v>897</v>
      </c>
    </row>
    <row r="370" s="2" customFormat="1" ht="24.15" customHeight="1">
      <c r="A370" s="38"/>
      <c r="B370" s="172"/>
      <c r="C370" s="173" t="s">
        <v>898</v>
      </c>
      <c r="D370" s="173" t="s">
        <v>126</v>
      </c>
      <c r="E370" s="174" t="s">
        <v>899</v>
      </c>
      <c r="F370" s="175" t="s">
        <v>900</v>
      </c>
      <c r="G370" s="176" t="s">
        <v>171</v>
      </c>
      <c r="H370" s="177">
        <v>141.11000000000001</v>
      </c>
      <c r="I370" s="178"/>
      <c r="J370" s="179">
        <f>ROUND(I370*H370,2)</f>
        <v>0</v>
      </c>
      <c r="K370" s="180"/>
      <c r="L370" s="39"/>
      <c r="M370" s="181" t="s">
        <v>1</v>
      </c>
      <c r="N370" s="182" t="s">
        <v>40</v>
      </c>
      <c r="O370" s="77"/>
      <c r="P370" s="183">
        <f>O370*H370</f>
        <v>0</v>
      </c>
      <c r="Q370" s="183">
        <v>0.00054000000000000001</v>
      </c>
      <c r="R370" s="183">
        <f>Q370*H370</f>
        <v>0.076199400000000014</v>
      </c>
      <c r="S370" s="183">
        <v>0</v>
      </c>
      <c r="T370" s="184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185" t="s">
        <v>241</v>
      </c>
      <c r="AT370" s="185" t="s">
        <v>126</v>
      </c>
      <c r="AU370" s="185" t="s">
        <v>131</v>
      </c>
      <c r="AY370" s="19" t="s">
        <v>123</v>
      </c>
      <c r="BE370" s="186">
        <f>IF(N370="základná",J370,0)</f>
        <v>0</v>
      </c>
      <c r="BF370" s="186">
        <f>IF(N370="znížená",J370,0)</f>
        <v>0</v>
      </c>
      <c r="BG370" s="186">
        <f>IF(N370="zákl. prenesená",J370,0)</f>
        <v>0</v>
      </c>
      <c r="BH370" s="186">
        <f>IF(N370="zníž. prenesená",J370,0)</f>
        <v>0</v>
      </c>
      <c r="BI370" s="186">
        <f>IF(N370="nulová",J370,0)</f>
        <v>0</v>
      </c>
      <c r="BJ370" s="19" t="s">
        <v>131</v>
      </c>
      <c r="BK370" s="186">
        <f>ROUND(I370*H370,2)</f>
        <v>0</v>
      </c>
      <c r="BL370" s="19" t="s">
        <v>241</v>
      </c>
      <c r="BM370" s="185" t="s">
        <v>901</v>
      </c>
    </row>
    <row r="371" s="13" customFormat="1">
      <c r="A371" s="13"/>
      <c r="B371" s="192"/>
      <c r="C371" s="13"/>
      <c r="D371" s="193" t="s">
        <v>173</v>
      </c>
      <c r="E371" s="194" t="s">
        <v>1</v>
      </c>
      <c r="F371" s="195" t="s">
        <v>902</v>
      </c>
      <c r="G371" s="13"/>
      <c r="H371" s="196">
        <v>101.2</v>
      </c>
      <c r="I371" s="197"/>
      <c r="J371" s="13"/>
      <c r="K371" s="13"/>
      <c r="L371" s="192"/>
      <c r="M371" s="198"/>
      <c r="N371" s="199"/>
      <c r="O371" s="199"/>
      <c r="P371" s="199"/>
      <c r="Q371" s="199"/>
      <c r="R371" s="199"/>
      <c r="S371" s="199"/>
      <c r="T371" s="20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194" t="s">
        <v>173</v>
      </c>
      <c r="AU371" s="194" t="s">
        <v>131</v>
      </c>
      <c r="AV371" s="13" t="s">
        <v>131</v>
      </c>
      <c r="AW371" s="13" t="s">
        <v>31</v>
      </c>
      <c r="AX371" s="13" t="s">
        <v>74</v>
      </c>
      <c r="AY371" s="194" t="s">
        <v>123</v>
      </c>
    </row>
    <row r="372" s="13" customFormat="1">
      <c r="A372" s="13"/>
      <c r="B372" s="192"/>
      <c r="C372" s="13"/>
      <c r="D372" s="193" t="s">
        <v>173</v>
      </c>
      <c r="E372" s="194" t="s">
        <v>1</v>
      </c>
      <c r="F372" s="195" t="s">
        <v>903</v>
      </c>
      <c r="G372" s="13"/>
      <c r="H372" s="196">
        <v>19.359999999999999</v>
      </c>
      <c r="I372" s="197"/>
      <c r="J372" s="13"/>
      <c r="K372" s="13"/>
      <c r="L372" s="192"/>
      <c r="M372" s="198"/>
      <c r="N372" s="199"/>
      <c r="O372" s="199"/>
      <c r="P372" s="199"/>
      <c r="Q372" s="199"/>
      <c r="R372" s="199"/>
      <c r="S372" s="199"/>
      <c r="T372" s="20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4" t="s">
        <v>173</v>
      </c>
      <c r="AU372" s="194" t="s">
        <v>131</v>
      </c>
      <c r="AV372" s="13" t="s">
        <v>131</v>
      </c>
      <c r="AW372" s="13" t="s">
        <v>31</v>
      </c>
      <c r="AX372" s="13" t="s">
        <v>74</v>
      </c>
      <c r="AY372" s="194" t="s">
        <v>123</v>
      </c>
    </row>
    <row r="373" s="16" customFormat="1">
      <c r="A373" s="16"/>
      <c r="B373" s="229"/>
      <c r="C373" s="16"/>
      <c r="D373" s="193" t="s">
        <v>173</v>
      </c>
      <c r="E373" s="230" t="s">
        <v>1</v>
      </c>
      <c r="F373" s="231" t="s">
        <v>904</v>
      </c>
      <c r="G373" s="16"/>
      <c r="H373" s="232">
        <v>120.56</v>
      </c>
      <c r="I373" s="233"/>
      <c r="J373" s="16"/>
      <c r="K373" s="16"/>
      <c r="L373" s="229"/>
      <c r="M373" s="234"/>
      <c r="N373" s="235"/>
      <c r="O373" s="235"/>
      <c r="P373" s="235"/>
      <c r="Q373" s="235"/>
      <c r="R373" s="235"/>
      <c r="S373" s="235"/>
      <c r="T373" s="23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30" t="s">
        <v>173</v>
      </c>
      <c r="AU373" s="230" t="s">
        <v>131</v>
      </c>
      <c r="AV373" s="16" t="s">
        <v>136</v>
      </c>
      <c r="AW373" s="16" t="s">
        <v>31</v>
      </c>
      <c r="AX373" s="16" t="s">
        <v>74</v>
      </c>
      <c r="AY373" s="230" t="s">
        <v>123</v>
      </c>
    </row>
    <row r="374" s="13" customFormat="1">
      <c r="A374" s="13"/>
      <c r="B374" s="192"/>
      <c r="C374" s="13"/>
      <c r="D374" s="193" t="s">
        <v>173</v>
      </c>
      <c r="E374" s="194" t="s">
        <v>1</v>
      </c>
      <c r="F374" s="195" t="s">
        <v>905</v>
      </c>
      <c r="G374" s="13"/>
      <c r="H374" s="196">
        <v>20.550000000000001</v>
      </c>
      <c r="I374" s="197"/>
      <c r="J374" s="13"/>
      <c r="K374" s="13"/>
      <c r="L374" s="192"/>
      <c r="M374" s="198"/>
      <c r="N374" s="199"/>
      <c r="O374" s="199"/>
      <c r="P374" s="199"/>
      <c r="Q374" s="199"/>
      <c r="R374" s="199"/>
      <c r="S374" s="199"/>
      <c r="T374" s="200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4" t="s">
        <v>173</v>
      </c>
      <c r="AU374" s="194" t="s">
        <v>131</v>
      </c>
      <c r="AV374" s="13" t="s">
        <v>131</v>
      </c>
      <c r="AW374" s="13" t="s">
        <v>31</v>
      </c>
      <c r="AX374" s="13" t="s">
        <v>74</v>
      </c>
      <c r="AY374" s="194" t="s">
        <v>123</v>
      </c>
    </row>
    <row r="375" s="15" customFormat="1">
      <c r="A375" s="15"/>
      <c r="B375" s="208"/>
      <c r="C375" s="15"/>
      <c r="D375" s="193" t="s">
        <v>173</v>
      </c>
      <c r="E375" s="209" t="s">
        <v>1</v>
      </c>
      <c r="F375" s="210" t="s">
        <v>213</v>
      </c>
      <c r="G375" s="15"/>
      <c r="H375" s="211">
        <v>141.11000000000001</v>
      </c>
      <c r="I375" s="212"/>
      <c r="J375" s="15"/>
      <c r="K375" s="15"/>
      <c r="L375" s="208"/>
      <c r="M375" s="213"/>
      <c r="N375" s="214"/>
      <c r="O375" s="214"/>
      <c r="P375" s="214"/>
      <c r="Q375" s="214"/>
      <c r="R375" s="214"/>
      <c r="S375" s="214"/>
      <c r="T375" s="2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09" t="s">
        <v>173</v>
      </c>
      <c r="AU375" s="209" t="s">
        <v>131</v>
      </c>
      <c r="AV375" s="15" t="s">
        <v>122</v>
      </c>
      <c r="AW375" s="15" t="s">
        <v>31</v>
      </c>
      <c r="AX375" s="15" t="s">
        <v>82</v>
      </c>
      <c r="AY375" s="209" t="s">
        <v>123</v>
      </c>
    </row>
    <row r="376" s="2" customFormat="1" ht="14.4" customHeight="1">
      <c r="A376" s="38"/>
      <c r="B376" s="172"/>
      <c r="C376" s="216" t="s">
        <v>906</v>
      </c>
      <c r="D376" s="216" t="s">
        <v>223</v>
      </c>
      <c r="E376" s="217" t="s">
        <v>907</v>
      </c>
      <c r="F376" s="218" t="s">
        <v>908</v>
      </c>
      <c r="G376" s="219" t="s">
        <v>171</v>
      </c>
      <c r="H376" s="220">
        <v>138.64400000000001</v>
      </c>
      <c r="I376" s="221"/>
      <c r="J376" s="222">
        <f>ROUND(I376*H376,2)</f>
        <v>0</v>
      </c>
      <c r="K376" s="223"/>
      <c r="L376" s="224"/>
      <c r="M376" s="225" t="s">
        <v>1</v>
      </c>
      <c r="N376" s="226" t="s">
        <v>40</v>
      </c>
      <c r="O376" s="77"/>
      <c r="P376" s="183">
        <f>O376*H376</f>
        <v>0</v>
      </c>
      <c r="Q376" s="183">
        <v>0.0073800000000000003</v>
      </c>
      <c r="R376" s="183">
        <f>Q376*H376</f>
        <v>1.0231927200000002</v>
      </c>
      <c r="S376" s="183">
        <v>0</v>
      </c>
      <c r="T376" s="184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185" t="s">
        <v>323</v>
      </c>
      <c r="AT376" s="185" t="s">
        <v>223</v>
      </c>
      <c r="AU376" s="185" t="s">
        <v>131</v>
      </c>
      <c r="AY376" s="19" t="s">
        <v>123</v>
      </c>
      <c r="BE376" s="186">
        <f>IF(N376="základná",J376,0)</f>
        <v>0</v>
      </c>
      <c r="BF376" s="186">
        <f>IF(N376="znížená",J376,0)</f>
        <v>0</v>
      </c>
      <c r="BG376" s="186">
        <f>IF(N376="zákl. prenesená",J376,0)</f>
        <v>0</v>
      </c>
      <c r="BH376" s="186">
        <f>IF(N376="zníž. prenesená",J376,0)</f>
        <v>0</v>
      </c>
      <c r="BI376" s="186">
        <f>IF(N376="nulová",J376,0)</f>
        <v>0</v>
      </c>
      <c r="BJ376" s="19" t="s">
        <v>131</v>
      </c>
      <c r="BK376" s="186">
        <f>ROUND(I376*H376,2)</f>
        <v>0</v>
      </c>
      <c r="BL376" s="19" t="s">
        <v>241</v>
      </c>
      <c r="BM376" s="185" t="s">
        <v>909</v>
      </c>
    </row>
    <row r="377" s="13" customFormat="1">
      <c r="A377" s="13"/>
      <c r="B377" s="192"/>
      <c r="C377" s="13"/>
      <c r="D377" s="193" t="s">
        <v>173</v>
      </c>
      <c r="E377" s="13"/>
      <c r="F377" s="195" t="s">
        <v>910</v>
      </c>
      <c r="G377" s="13"/>
      <c r="H377" s="196">
        <v>138.64400000000001</v>
      </c>
      <c r="I377" s="197"/>
      <c r="J377" s="13"/>
      <c r="K377" s="13"/>
      <c r="L377" s="192"/>
      <c r="M377" s="198"/>
      <c r="N377" s="199"/>
      <c r="O377" s="199"/>
      <c r="P377" s="199"/>
      <c r="Q377" s="199"/>
      <c r="R377" s="199"/>
      <c r="S377" s="199"/>
      <c r="T377" s="200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94" t="s">
        <v>173</v>
      </c>
      <c r="AU377" s="194" t="s">
        <v>131</v>
      </c>
      <c r="AV377" s="13" t="s">
        <v>131</v>
      </c>
      <c r="AW377" s="13" t="s">
        <v>3</v>
      </c>
      <c r="AX377" s="13" t="s">
        <v>82</v>
      </c>
      <c r="AY377" s="194" t="s">
        <v>123</v>
      </c>
    </row>
    <row r="378" s="2" customFormat="1" ht="24.15" customHeight="1">
      <c r="A378" s="38"/>
      <c r="B378" s="172"/>
      <c r="C378" s="216" t="s">
        <v>911</v>
      </c>
      <c r="D378" s="216" t="s">
        <v>223</v>
      </c>
      <c r="E378" s="217" t="s">
        <v>912</v>
      </c>
      <c r="F378" s="218" t="s">
        <v>913</v>
      </c>
      <c r="G378" s="219" t="s">
        <v>171</v>
      </c>
      <c r="H378" s="220">
        <v>23.632999999999999</v>
      </c>
      <c r="I378" s="221"/>
      <c r="J378" s="222">
        <f>ROUND(I378*H378,2)</f>
        <v>0</v>
      </c>
      <c r="K378" s="223"/>
      <c r="L378" s="224"/>
      <c r="M378" s="225" t="s">
        <v>1</v>
      </c>
      <c r="N378" s="226" t="s">
        <v>40</v>
      </c>
      <c r="O378" s="77"/>
      <c r="P378" s="183">
        <f>O378*H378</f>
        <v>0</v>
      </c>
      <c r="Q378" s="183">
        <v>0.0073800000000000003</v>
      </c>
      <c r="R378" s="183">
        <f>Q378*H378</f>
        <v>0.17441154</v>
      </c>
      <c r="S378" s="183">
        <v>0</v>
      </c>
      <c r="T378" s="184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185" t="s">
        <v>323</v>
      </c>
      <c r="AT378" s="185" t="s">
        <v>223</v>
      </c>
      <c r="AU378" s="185" t="s">
        <v>131</v>
      </c>
      <c r="AY378" s="19" t="s">
        <v>123</v>
      </c>
      <c r="BE378" s="186">
        <f>IF(N378="základná",J378,0)</f>
        <v>0</v>
      </c>
      <c r="BF378" s="186">
        <f>IF(N378="znížená",J378,0)</f>
        <v>0</v>
      </c>
      <c r="BG378" s="186">
        <f>IF(N378="zákl. prenesená",J378,0)</f>
        <v>0</v>
      </c>
      <c r="BH378" s="186">
        <f>IF(N378="zníž. prenesená",J378,0)</f>
        <v>0</v>
      </c>
      <c r="BI378" s="186">
        <f>IF(N378="nulová",J378,0)</f>
        <v>0</v>
      </c>
      <c r="BJ378" s="19" t="s">
        <v>131</v>
      </c>
      <c r="BK378" s="186">
        <f>ROUND(I378*H378,2)</f>
        <v>0</v>
      </c>
      <c r="BL378" s="19" t="s">
        <v>241</v>
      </c>
      <c r="BM378" s="185" t="s">
        <v>914</v>
      </c>
    </row>
    <row r="379" s="13" customFormat="1">
      <c r="A379" s="13"/>
      <c r="B379" s="192"/>
      <c r="C379" s="13"/>
      <c r="D379" s="193" t="s">
        <v>173</v>
      </c>
      <c r="E379" s="13"/>
      <c r="F379" s="195" t="s">
        <v>915</v>
      </c>
      <c r="G379" s="13"/>
      <c r="H379" s="196">
        <v>23.632999999999999</v>
      </c>
      <c r="I379" s="197"/>
      <c r="J379" s="13"/>
      <c r="K379" s="13"/>
      <c r="L379" s="192"/>
      <c r="M379" s="198"/>
      <c r="N379" s="199"/>
      <c r="O379" s="199"/>
      <c r="P379" s="199"/>
      <c r="Q379" s="199"/>
      <c r="R379" s="199"/>
      <c r="S379" s="199"/>
      <c r="T379" s="200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94" t="s">
        <v>173</v>
      </c>
      <c r="AU379" s="194" t="s">
        <v>131</v>
      </c>
      <c r="AV379" s="13" t="s">
        <v>131</v>
      </c>
      <c r="AW379" s="13" t="s">
        <v>3</v>
      </c>
      <c r="AX379" s="13" t="s">
        <v>82</v>
      </c>
      <c r="AY379" s="194" t="s">
        <v>123</v>
      </c>
    </row>
    <row r="380" s="12" customFormat="1" ht="22.8" customHeight="1">
      <c r="A380" s="12"/>
      <c r="B380" s="159"/>
      <c r="C380" s="12"/>
      <c r="D380" s="160" t="s">
        <v>73</v>
      </c>
      <c r="E380" s="170" t="s">
        <v>916</v>
      </c>
      <c r="F380" s="170" t="s">
        <v>917</v>
      </c>
      <c r="G380" s="12"/>
      <c r="H380" s="12"/>
      <c r="I380" s="162"/>
      <c r="J380" s="171">
        <f>BK380</f>
        <v>0</v>
      </c>
      <c r="K380" s="12"/>
      <c r="L380" s="159"/>
      <c r="M380" s="164"/>
      <c r="N380" s="165"/>
      <c r="O380" s="165"/>
      <c r="P380" s="166">
        <f>SUM(P381:P402)</f>
        <v>0</v>
      </c>
      <c r="Q380" s="165"/>
      <c r="R380" s="166">
        <f>SUM(R381:R402)</f>
        <v>0.51992119999999997</v>
      </c>
      <c r="S380" s="165"/>
      <c r="T380" s="167">
        <f>SUM(T381:T402)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160" t="s">
        <v>131</v>
      </c>
      <c r="AT380" s="168" t="s">
        <v>73</v>
      </c>
      <c r="AU380" s="168" t="s">
        <v>82</v>
      </c>
      <c r="AY380" s="160" t="s">
        <v>123</v>
      </c>
      <c r="BK380" s="169">
        <f>SUM(BK381:BK402)</f>
        <v>0</v>
      </c>
    </row>
    <row r="381" s="2" customFormat="1" ht="24.15" customHeight="1">
      <c r="A381" s="38"/>
      <c r="B381" s="172"/>
      <c r="C381" s="173" t="s">
        <v>918</v>
      </c>
      <c r="D381" s="173" t="s">
        <v>126</v>
      </c>
      <c r="E381" s="174" t="s">
        <v>919</v>
      </c>
      <c r="F381" s="175" t="s">
        <v>920</v>
      </c>
      <c r="G381" s="176" t="s">
        <v>171</v>
      </c>
      <c r="H381" s="177">
        <v>86.275000000000006</v>
      </c>
      <c r="I381" s="178"/>
      <c r="J381" s="179">
        <f>ROUND(I381*H381,2)</f>
        <v>0</v>
      </c>
      <c r="K381" s="180"/>
      <c r="L381" s="39"/>
      <c r="M381" s="181" t="s">
        <v>1</v>
      </c>
      <c r="N381" s="182" t="s">
        <v>40</v>
      </c>
      <c r="O381" s="77"/>
      <c r="P381" s="183">
        <f>O381*H381</f>
        <v>0</v>
      </c>
      <c r="Q381" s="183">
        <v>0</v>
      </c>
      <c r="R381" s="183">
        <f>Q381*H381</f>
        <v>0</v>
      </c>
      <c r="S381" s="183">
        <v>0</v>
      </c>
      <c r="T381" s="184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185" t="s">
        <v>241</v>
      </c>
      <c r="AT381" s="185" t="s">
        <v>126</v>
      </c>
      <c r="AU381" s="185" t="s">
        <v>131</v>
      </c>
      <c r="AY381" s="19" t="s">
        <v>123</v>
      </c>
      <c r="BE381" s="186">
        <f>IF(N381="základná",J381,0)</f>
        <v>0</v>
      </c>
      <c r="BF381" s="186">
        <f>IF(N381="znížená",J381,0)</f>
        <v>0</v>
      </c>
      <c r="BG381" s="186">
        <f>IF(N381="zákl. prenesená",J381,0)</f>
        <v>0</v>
      </c>
      <c r="BH381" s="186">
        <f>IF(N381="zníž. prenesená",J381,0)</f>
        <v>0</v>
      </c>
      <c r="BI381" s="186">
        <f>IF(N381="nulová",J381,0)</f>
        <v>0</v>
      </c>
      <c r="BJ381" s="19" t="s">
        <v>131</v>
      </c>
      <c r="BK381" s="186">
        <f>ROUND(I381*H381,2)</f>
        <v>0</v>
      </c>
      <c r="BL381" s="19" t="s">
        <v>241</v>
      </c>
      <c r="BM381" s="185" t="s">
        <v>921</v>
      </c>
    </row>
    <row r="382" s="13" customFormat="1">
      <c r="A382" s="13"/>
      <c r="B382" s="192"/>
      <c r="C382" s="13"/>
      <c r="D382" s="193" t="s">
        <v>173</v>
      </c>
      <c r="E382" s="194" t="s">
        <v>1</v>
      </c>
      <c r="F382" s="195" t="s">
        <v>922</v>
      </c>
      <c r="G382" s="13"/>
      <c r="H382" s="196">
        <v>53.899999999999999</v>
      </c>
      <c r="I382" s="197"/>
      <c r="J382" s="13"/>
      <c r="K382" s="13"/>
      <c r="L382" s="192"/>
      <c r="M382" s="198"/>
      <c r="N382" s="199"/>
      <c r="O382" s="199"/>
      <c r="P382" s="199"/>
      <c r="Q382" s="199"/>
      <c r="R382" s="199"/>
      <c r="S382" s="199"/>
      <c r="T382" s="20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94" t="s">
        <v>173</v>
      </c>
      <c r="AU382" s="194" t="s">
        <v>131</v>
      </c>
      <c r="AV382" s="13" t="s">
        <v>131</v>
      </c>
      <c r="AW382" s="13" t="s">
        <v>31</v>
      </c>
      <c r="AX382" s="13" t="s">
        <v>74</v>
      </c>
      <c r="AY382" s="194" t="s">
        <v>123</v>
      </c>
    </row>
    <row r="383" s="13" customFormat="1">
      <c r="A383" s="13"/>
      <c r="B383" s="192"/>
      <c r="C383" s="13"/>
      <c r="D383" s="193" t="s">
        <v>173</v>
      </c>
      <c r="E383" s="194" t="s">
        <v>1</v>
      </c>
      <c r="F383" s="195" t="s">
        <v>923</v>
      </c>
      <c r="G383" s="13"/>
      <c r="H383" s="196">
        <v>32.375</v>
      </c>
      <c r="I383" s="197"/>
      <c r="J383" s="13"/>
      <c r="K383" s="13"/>
      <c r="L383" s="192"/>
      <c r="M383" s="198"/>
      <c r="N383" s="199"/>
      <c r="O383" s="199"/>
      <c r="P383" s="199"/>
      <c r="Q383" s="199"/>
      <c r="R383" s="199"/>
      <c r="S383" s="199"/>
      <c r="T383" s="200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194" t="s">
        <v>173</v>
      </c>
      <c r="AU383" s="194" t="s">
        <v>131</v>
      </c>
      <c r="AV383" s="13" t="s">
        <v>131</v>
      </c>
      <c r="AW383" s="13" t="s">
        <v>31</v>
      </c>
      <c r="AX383" s="13" t="s">
        <v>74</v>
      </c>
      <c r="AY383" s="194" t="s">
        <v>123</v>
      </c>
    </row>
    <row r="384" s="15" customFormat="1">
      <c r="A384" s="15"/>
      <c r="B384" s="208"/>
      <c r="C384" s="15"/>
      <c r="D384" s="193" t="s">
        <v>173</v>
      </c>
      <c r="E384" s="209" t="s">
        <v>1</v>
      </c>
      <c r="F384" s="210" t="s">
        <v>213</v>
      </c>
      <c r="G384" s="15"/>
      <c r="H384" s="211">
        <v>86.275000000000006</v>
      </c>
      <c r="I384" s="212"/>
      <c r="J384" s="15"/>
      <c r="K384" s="15"/>
      <c r="L384" s="208"/>
      <c r="M384" s="213"/>
      <c r="N384" s="214"/>
      <c r="O384" s="214"/>
      <c r="P384" s="214"/>
      <c r="Q384" s="214"/>
      <c r="R384" s="214"/>
      <c r="S384" s="214"/>
      <c r="T384" s="2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09" t="s">
        <v>173</v>
      </c>
      <c r="AU384" s="209" t="s">
        <v>131</v>
      </c>
      <c r="AV384" s="15" t="s">
        <v>122</v>
      </c>
      <c r="AW384" s="15" t="s">
        <v>31</v>
      </c>
      <c r="AX384" s="15" t="s">
        <v>82</v>
      </c>
      <c r="AY384" s="209" t="s">
        <v>123</v>
      </c>
    </row>
    <row r="385" s="2" customFormat="1" ht="24.15" customHeight="1">
      <c r="A385" s="38"/>
      <c r="B385" s="172"/>
      <c r="C385" s="173" t="s">
        <v>924</v>
      </c>
      <c r="D385" s="173" t="s">
        <v>126</v>
      </c>
      <c r="E385" s="174" t="s">
        <v>925</v>
      </c>
      <c r="F385" s="175" t="s">
        <v>926</v>
      </c>
      <c r="G385" s="176" t="s">
        <v>171</v>
      </c>
      <c r="H385" s="177">
        <v>151.63999999999999</v>
      </c>
      <c r="I385" s="178"/>
      <c r="J385" s="179">
        <f>ROUND(I385*H385,2)</f>
        <v>0</v>
      </c>
      <c r="K385" s="180"/>
      <c r="L385" s="39"/>
      <c r="M385" s="181" t="s">
        <v>1</v>
      </c>
      <c r="N385" s="182" t="s">
        <v>40</v>
      </c>
      <c r="O385" s="77"/>
      <c r="P385" s="183">
        <f>O385*H385</f>
        <v>0</v>
      </c>
      <c r="Q385" s="183">
        <v>0</v>
      </c>
      <c r="R385" s="183">
        <f>Q385*H385</f>
        <v>0</v>
      </c>
      <c r="S385" s="183">
        <v>0</v>
      </c>
      <c r="T385" s="184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85" t="s">
        <v>241</v>
      </c>
      <c r="AT385" s="185" t="s">
        <v>126</v>
      </c>
      <c r="AU385" s="185" t="s">
        <v>131</v>
      </c>
      <c r="AY385" s="19" t="s">
        <v>123</v>
      </c>
      <c r="BE385" s="186">
        <f>IF(N385="základná",J385,0)</f>
        <v>0</v>
      </c>
      <c r="BF385" s="186">
        <f>IF(N385="znížená",J385,0)</f>
        <v>0</v>
      </c>
      <c r="BG385" s="186">
        <f>IF(N385="zákl. prenesená",J385,0)</f>
        <v>0</v>
      </c>
      <c r="BH385" s="186">
        <f>IF(N385="zníž. prenesená",J385,0)</f>
        <v>0</v>
      </c>
      <c r="BI385" s="186">
        <f>IF(N385="nulová",J385,0)</f>
        <v>0</v>
      </c>
      <c r="BJ385" s="19" t="s">
        <v>131</v>
      </c>
      <c r="BK385" s="186">
        <f>ROUND(I385*H385,2)</f>
        <v>0</v>
      </c>
      <c r="BL385" s="19" t="s">
        <v>241</v>
      </c>
      <c r="BM385" s="185" t="s">
        <v>927</v>
      </c>
    </row>
    <row r="386" s="13" customFormat="1">
      <c r="A386" s="13"/>
      <c r="B386" s="192"/>
      <c r="C386" s="13"/>
      <c r="D386" s="193" t="s">
        <v>173</v>
      </c>
      <c r="E386" s="194" t="s">
        <v>1</v>
      </c>
      <c r="F386" s="195" t="s">
        <v>928</v>
      </c>
      <c r="G386" s="13"/>
      <c r="H386" s="196">
        <v>9.2400000000000002</v>
      </c>
      <c r="I386" s="197"/>
      <c r="J386" s="13"/>
      <c r="K386" s="13"/>
      <c r="L386" s="192"/>
      <c r="M386" s="198"/>
      <c r="N386" s="199"/>
      <c r="O386" s="199"/>
      <c r="P386" s="199"/>
      <c r="Q386" s="199"/>
      <c r="R386" s="199"/>
      <c r="S386" s="199"/>
      <c r="T386" s="20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94" t="s">
        <v>173</v>
      </c>
      <c r="AU386" s="194" t="s">
        <v>131</v>
      </c>
      <c r="AV386" s="13" t="s">
        <v>131</v>
      </c>
      <c r="AW386" s="13" t="s">
        <v>31</v>
      </c>
      <c r="AX386" s="13" t="s">
        <v>74</v>
      </c>
      <c r="AY386" s="194" t="s">
        <v>123</v>
      </c>
    </row>
    <row r="387" s="13" customFormat="1">
      <c r="A387" s="13"/>
      <c r="B387" s="192"/>
      <c r="C387" s="13"/>
      <c r="D387" s="193" t="s">
        <v>173</v>
      </c>
      <c r="E387" s="194" t="s">
        <v>1</v>
      </c>
      <c r="F387" s="195" t="s">
        <v>929</v>
      </c>
      <c r="G387" s="13"/>
      <c r="H387" s="196">
        <v>68.400000000000006</v>
      </c>
      <c r="I387" s="197"/>
      <c r="J387" s="13"/>
      <c r="K387" s="13"/>
      <c r="L387" s="192"/>
      <c r="M387" s="198"/>
      <c r="N387" s="199"/>
      <c r="O387" s="199"/>
      <c r="P387" s="199"/>
      <c r="Q387" s="199"/>
      <c r="R387" s="199"/>
      <c r="S387" s="199"/>
      <c r="T387" s="20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4" t="s">
        <v>173</v>
      </c>
      <c r="AU387" s="194" t="s">
        <v>131</v>
      </c>
      <c r="AV387" s="13" t="s">
        <v>131</v>
      </c>
      <c r="AW387" s="13" t="s">
        <v>31</v>
      </c>
      <c r="AX387" s="13" t="s">
        <v>74</v>
      </c>
      <c r="AY387" s="194" t="s">
        <v>123</v>
      </c>
    </row>
    <row r="388" s="13" customFormat="1">
      <c r="A388" s="13"/>
      <c r="B388" s="192"/>
      <c r="C388" s="13"/>
      <c r="D388" s="193" t="s">
        <v>173</v>
      </c>
      <c r="E388" s="194" t="s">
        <v>1</v>
      </c>
      <c r="F388" s="195" t="s">
        <v>930</v>
      </c>
      <c r="G388" s="13"/>
      <c r="H388" s="196">
        <v>74</v>
      </c>
      <c r="I388" s="197"/>
      <c r="J388" s="13"/>
      <c r="K388" s="13"/>
      <c r="L388" s="192"/>
      <c r="M388" s="198"/>
      <c r="N388" s="199"/>
      <c r="O388" s="199"/>
      <c r="P388" s="199"/>
      <c r="Q388" s="199"/>
      <c r="R388" s="199"/>
      <c r="S388" s="199"/>
      <c r="T388" s="200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4" t="s">
        <v>173</v>
      </c>
      <c r="AU388" s="194" t="s">
        <v>131</v>
      </c>
      <c r="AV388" s="13" t="s">
        <v>131</v>
      </c>
      <c r="AW388" s="13" t="s">
        <v>31</v>
      </c>
      <c r="AX388" s="13" t="s">
        <v>74</v>
      </c>
      <c r="AY388" s="194" t="s">
        <v>123</v>
      </c>
    </row>
    <row r="389" s="15" customFormat="1">
      <c r="A389" s="15"/>
      <c r="B389" s="208"/>
      <c r="C389" s="15"/>
      <c r="D389" s="193" t="s">
        <v>173</v>
      </c>
      <c r="E389" s="209" t="s">
        <v>1</v>
      </c>
      <c r="F389" s="210" t="s">
        <v>213</v>
      </c>
      <c r="G389" s="15"/>
      <c r="H389" s="211">
        <v>151.63999999999999</v>
      </c>
      <c r="I389" s="212"/>
      <c r="J389" s="15"/>
      <c r="K389" s="15"/>
      <c r="L389" s="208"/>
      <c r="M389" s="213"/>
      <c r="N389" s="214"/>
      <c r="O389" s="214"/>
      <c r="P389" s="214"/>
      <c r="Q389" s="214"/>
      <c r="R389" s="214"/>
      <c r="S389" s="214"/>
      <c r="T389" s="2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09" t="s">
        <v>173</v>
      </c>
      <c r="AU389" s="209" t="s">
        <v>131</v>
      </c>
      <c r="AV389" s="15" t="s">
        <v>122</v>
      </c>
      <c r="AW389" s="15" t="s">
        <v>31</v>
      </c>
      <c r="AX389" s="15" t="s">
        <v>82</v>
      </c>
      <c r="AY389" s="209" t="s">
        <v>123</v>
      </c>
    </row>
    <row r="390" s="2" customFormat="1" ht="14.4" customHeight="1">
      <c r="A390" s="38"/>
      <c r="B390" s="172"/>
      <c r="C390" s="216" t="s">
        <v>931</v>
      </c>
      <c r="D390" s="216" t="s">
        <v>223</v>
      </c>
      <c r="E390" s="217" t="s">
        <v>932</v>
      </c>
      <c r="F390" s="218" t="s">
        <v>933</v>
      </c>
      <c r="G390" s="219" t="s">
        <v>248</v>
      </c>
      <c r="H390" s="220">
        <v>83.269999999999996</v>
      </c>
      <c r="I390" s="221"/>
      <c r="J390" s="222">
        <f>ROUND(I390*H390,2)</f>
        <v>0</v>
      </c>
      <c r="K390" s="223"/>
      <c r="L390" s="224"/>
      <c r="M390" s="225" t="s">
        <v>1</v>
      </c>
      <c r="N390" s="226" t="s">
        <v>40</v>
      </c>
      <c r="O390" s="77"/>
      <c r="P390" s="183">
        <f>O390*H390</f>
        <v>0</v>
      </c>
      <c r="Q390" s="183">
        <v>0.001</v>
      </c>
      <c r="R390" s="183">
        <f>Q390*H390</f>
        <v>0.083269999999999997</v>
      </c>
      <c r="S390" s="183">
        <v>0</v>
      </c>
      <c r="T390" s="184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185" t="s">
        <v>323</v>
      </c>
      <c r="AT390" s="185" t="s">
        <v>223</v>
      </c>
      <c r="AU390" s="185" t="s">
        <v>131</v>
      </c>
      <c r="AY390" s="19" t="s">
        <v>123</v>
      </c>
      <c r="BE390" s="186">
        <f>IF(N390="základná",J390,0)</f>
        <v>0</v>
      </c>
      <c r="BF390" s="186">
        <f>IF(N390="znížená",J390,0)</f>
        <v>0</v>
      </c>
      <c r="BG390" s="186">
        <f>IF(N390="zákl. prenesená",J390,0)</f>
        <v>0</v>
      </c>
      <c r="BH390" s="186">
        <f>IF(N390="zníž. prenesená",J390,0)</f>
        <v>0</v>
      </c>
      <c r="BI390" s="186">
        <f>IF(N390="nulová",J390,0)</f>
        <v>0</v>
      </c>
      <c r="BJ390" s="19" t="s">
        <v>131</v>
      </c>
      <c r="BK390" s="186">
        <f>ROUND(I390*H390,2)</f>
        <v>0</v>
      </c>
      <c r="BL390" s="19" t="s">
        <v>241</v>
      </c>
      <c r="BM390" s="185" t="s">
        <v>934</v>
      </c>
    </row>
    <row r="391" s="13" customFormat="1">
      <c r="A391" s="13"/>
      <c r="B391" s="192"/>
      <c r="C391" s="13"/>
      <c r="D391" s="193" t="s">
        <v>173</v>
      </c>
      <c r="E391" s="194" t="s">
        <v>1</v>
      </c>
      <c r="F391" s="195" t="s">
        <v>935</v>
      </c>
      <c r="G391" s="13"/>
      <c r="H391" s="196">
        <v>237.91499999999999</v>
      </c>
      <c r="I391" s="197"/>
      <c r="J391" s="13"/>
      <c r="K391" s="13"/>
      <c r="L391" s="192"/>
      <c r="M391" s="198"/>
      <c r="N391" s="199"/>
      <c r="O391" s="199"/>
      <c r="P391" s="199"/>
      <c r="Q391" s="199"/>
      <c r="R391" s="199"/>
      <c r="S391" s="199"/>
      <c r="T391" s="20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4" t="s">
        <v>173</v>
      </c>
      <c r="AU391" s="194" t="s">
        <v>131</v>
      </c>
      <c r="AV391" s="13" t="s">
        <v>131</v>
      </c>
      <c r="AW391" s="13" t="s">
        <v>31</v>
      </c>
      <c r="AX391" s="13" t="s">
        <v>82</v>
      </c>
      <c r="AY391" s="194" t="s">
        <v>123</v>
      </c>
    </row>
    <row r="392" s="13" customFormat="1">
      <c r="A392" s="13"/>
      <c r="B392" s="192"/>
      <c r="C392" s="13"/>
      <c r="D392" s="193" t="s">
        <v>173</v>
      </c>
      <c r="E392" s="13"/>
      <c r="F392" s="195" t="s">
        <v>936</v>
      </c>
      <c r="G392" s="13"/>
      <c r="H392" s="196">
        <v>83.269999999999996</v>
      </c>
      <c r="I392" s="197"/>
      <c r="J392" s="13"/>
      <c r="K392" s="13"/>
      <c r="L392" s="192"/>
      <c r="M392" s="198"/>
      <c r="N392" s="199"/>
      <c r="O392" s="199"/>
      <c r="P392" s="199"/>
      <c r="Q392" s="199"/>
      <c r="R392" s="199"/>
      <c r="S392" s="199"/>
      <c r="T392" s="200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4" t="s">
        <v>173</v>
      </c>
      <c r="AU392" s="194" t="s">
        <v>131</v>
      </c>
      <c r="AV392" s="13" t="s">
        <v>131</v>
      </c>
      <c r="AW392" s="13" t="s">
        <v>3</v>
      </c>
      <c r="AX392" s="13" t="s">
        <v>82</v>
      </c>
      <c r="AY392" s="194" t="s">
        <v>123</v>
      </c>
    </row>
    <row r="393" s="2" customFormat="1" ht="24.15" customHeight="1">
      <c r="A393" s="38"/>
      <c r="B393" s="172"/>
      <c r="C393" s="173" t="s">
        <v>937</v>
      </c>
      <c r="D393" s="173" t="s">
        <v>126</v>
      </c>
      <c r="E393" s="174" t="s">
        <v>938</v>
      </c>
      <c r="F393" s="175" t="s">
        <v>939</v>
      </c>
      <c r="G393" s="176" t="s">
        <v>171</v>
      </c>
      <c r="H393" s="177">
        <v>172.55000000000001</v>
      </c>
      <c r="I393" s="178"/>
      <c r="J393" s="179">
        <f>ROUND(I393*H393,2)</f>
        <v>0</v>
      </c>
      <c r="K393" s="180"/>
      <c r="L393" s="39"/>
      <c r="M393" s="181" t="s">
        <v>1</v>
      </c>
      <c r="N393" s="182" t="s">
        <v>40</v>
      </c>
      <c r="O393" s="77"/>
      <c r="P393" s="183">
        <f>O393*H393</f>
        <v>0</v>
      </c>
      <c r="Q393" s="183">
        <v>0</v>
      </c>
      <c r="R393" s="183">
        <f>Q393*H393</f>
        <v>0</v>
      </c>
      <c r="S393" s="183">
        <v>0</v>
      </c>
      <c r="T393" s="184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85" t="s">
        <v>241</v>
      </c>
      <c r="AT393" s="185" t="s">
        <v>126</v>
      </c>
      <c r="AU393" s="185" t="s">
        <v>131</v>
      </c>
      <c r="AY393" s="19" t="s">
        <v>123</v>
      </c>
      <c r="BE393" s="186">
        <f>IF(N393="základná",J393,0)</f>
        <v>0</v>
      </c>
      <c r="BF393" s="186">
        <f>IF(N393="znížená",J393,0)</f>
        <v>0</v>
      </c>
      <c r="BG393" s="186">
        <f>IF(N393="zákl. prenesená",J393,0)</f>
        <v>0</v>
      </c>
      <c r="BH393" s="186">
        <f>IF(N393="zníž. prenesená",J393,0)</f>
        <v>0</v>
      </c>
      <c r="BI393" s="186">
        <f>IF(N393="nulová",J393,0)</f>
        <v>0</v>
      </c>
      <c r="BJ393" s="19" t="s">
        <v>131</v>
      </c>
      <c r="BK393" s="186">
        <f>ROUND(I393*H393,2)</f>
        <v>0</v>
      </c>
      <c r="BL393" s="19" t="s">
        <v>241</v>
      </c>
      <c r="BM393" s="185" t="s">
        <v>940</v>
      </c>
    </row>
    <row r="394" s="13" customFormat="1">
      <c r="A394" s="13"/>
      <c r="B394" s="192"/>
      <c r="C394" s="13"/>
      <c r="D394" s="193" t="s">
        <v>173</v>
      </c>
      <c r="E394" s="13"/>
      <c r="F394" s="195" t="s">
        <v>941</v>
      </c>
      <c r="G394" s="13"/>
      <c r="H394" s="196">
        <v>172.55000000000001</v>
      </c>
      <c r="I394" s="197"/>
      <c r="J394" s="13"/>
      <c r="K394" s="13"/>
      <c r="L394" s="192"/>
      <c r="M394" s="198"/>
      <c r="N394" s="199"/>
      <c r="O394" s="199"/>
      <c r="P394" s="199"/>
      <c r="Q394" s="199"/>
      <c r="R394" s="199"/>
      <c r="S394" s="199"/>
      <c r="T394" s="20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94" t="s">
        <v>173</v>
      </c>
      <c r="AU394" s="194" t="s">
        <v>131</v>
      </c>
      <c r="AV394" s="13" t="s">
        <v>131</v>
      </c>
      <c r="AW394" s="13" t="s">
        <v>3</v>
      </c>
      <c r="AX394" s="13" t="s">
        <v>82</v>
      </c>
      <c r="AY394" s="194" t="s">
        <v>123</v>
      </c>
    </row>
    <row r="395" s="2" customFormat="1" ht="24.15" customHeight="1">
      <c r="A395" s="38"/>
      <c r="B395" s="172"/>
      <c r="C395" s="173" t="s">
        <v>942</v>
      </c>
      <c r="D395" s="173" t="s">
        <v>126</v>
      </c>
      <c r="E395" s="174" t="s">
        <v>943</v>
      </c>
      <c r="F395" s="175" t="s">
        <v>944</v>
      </c>
      <c r="G395" s="176" t="s">
        <v>171</v>
      </c>
      <c r="H395" s="177">
        <v>303.27999999999997</v>
      </c>
      <c r="I395" s="178"/>
      <c r="J395" s="179">
        <f>ROUND(I395*H395,2)</f>
        <v>0</v>
      </c>
      <c r="K395" s="180"/>
      <c r="L395" s="39"/>
      <c r="M395" s="181" t="s">
        <v>1</v>
      </c>
      <c r="N395" s="182" t="s">
        <v>40</v>
      </c>
      <c r="O395" s="77"/>
      <c r="P395" s="183">
        <f>O395*H395</f>
        <v>0</v>
      </c>
      <c r="Q395" s="183">
        <v>0</v>
      </c>
      <c r="R395" s="183">
        <f>Q395*H395</f>
        <v>0</v>
      </c>
      <c r="S395" s="183">
        <v>0</v>
      </c>
      <c r="T395" s="184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185" t="s">
        <v>241</v>
      </c>
      <c r="AT395" s="185" t="s">
        <v>126</v>
      </c>
      <c r="AU395" s="185" t="s">
        <v>131</v>
      </c>
      <c r="AY395" s="19" t="s">
        <v>123</v>
      </c>
      <c r="BE395" s="186">
        <f>IF(N395="základná",J395,0)</f>
        <v>0</v>
      </c>
      <c r="BF395" s="186">
        <f>IF(N395="znížená",J395,0)</f>
        <v>0</v>
      </c>
      <c r="BG395" s="186">
        <f>IF(N395="zákl. prenesená",J395,0)</f>
        <v>0</v>
      </c>
      <c r="BH395" s="186">
        <f>IF(N395="zníž. prenesená",J395,0)</f>
        <v>0</v>
      </c>
      <c r="BI395" s="186">
        <f>IF(N395="nulová",J395,0)</f>
        <v>0</v>
      </c>
      <c r="BJ395" s="19" t="s">
        <v>131</v>
      </c>
      <c r="BK395" s="186">
        <f>ROUND(I395*H395,2)</f>
        <v>0</v>
      </c>
      <c r="BL395" s="19" t="s">
        <v>241</v>
      </c>
      <c r="BM395" s="185" t="s">
        <v>945</v>
      </c>
    </row>
    <row r="396" s="13" customFormat="1">
      <c r="A396" s="13"/>
      <c r="B396" s="192"/>
      <c r="C396" s="13"/>
      <c r="D396" s="193" t="s">
        <v>173</v>
      </c>
      <c r="E396" s="13"/>
      <c r="F396" s="195" t="s">
        <v>946</v>
      </c>
      <c r="G396" s="13"/>
      <c r="H396" s="196">
        <v>303.27999999999997</v>
      </c>
      <c r="I396" s="197"/>
      <c r="J396" s="13"/>
      <c r="K396" s="13"/>
      <c r="L396" s="192"/>
      <c r="M396" s="198"/>
      <c r="N396" s="199"/>
      <c r="O396" s="199"/>
      <c r="P396" s="199"/>
      <c r="Q396" s="199"/>
      <c r="R396" s="199"/>
      <c r="S396" s="199"/>
      <c r="T396" s="200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4" t="s">
        <v>173</v>
      </c>
      <c r="AU396" s="194" t="s">
        <v>131</v>
      </c>
      <c r="AV396" s="13" t="s">
        <v>131</v>
      </c>
      <c r="AW396" s="13" t="s">
        <v>3</v>
      </c>
      <c r="AX396" s="13" t="s">
        <v>82</v>
      </c>
      <c r="AY396" s="194" t="s">
        <v>123</v>
      </c>
    </row>
    <row r="397" s="2" customFormat="1" ht="14.4" customHeight="1">
      <c r="A397" s="38"/>
      <c r="B397" s="172"/>
      <c r="C397" s="216" t="s">
        <v>947</v>
      </c>
      <c r="D397" s="216" t="s">
        <v>223</v>
      </c>
      <c r="E397" s="217" t="s">
        <v>948</v>
      </c>
      <c r="F397" s="218" t="s">
        <v>949</v>
      </c>
      <c r="G397" s="219" t="s">
        <v>248</v>
      </c>
      <c r="H397" s="220">
        <v>380.66399999999999</v>
      </c>
      <c r="I397" s="221"/>
      <c r="J397" s="222">
        <f>ROUND(I397*H397,2)</f>
        <v>0</v>
      </c>
      <c r="K397" s="223"/>
      <c r="L397" s="224"/>
      <c r="M397" s="225" t="s">
        <v>1</v>
      </c>
      <c r="N397" s="226" t="s">
        <v>40</v>
      </c>
      <c r="O397" s="77"/>
      <c r="P397" s="183">
        <f>O397*H397</f>
        <v>0</v>
      </c>
      <c r="Q397" s="183">
        <v>0.001</v>
      </c>
      <c r="R397" s="183">
        <f>Q397*H397</f>
        <v>0.380664</v>
      </c>
      <c r="S397" s="183">
        <v>0</v>
      </c>
      <c r="T397" s="184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85" t="s">
        <v>323</v>
      </c>
      <c r="AT397" s="185" t="s">
        <v>223</v>
      </c>
      <c r="AU397" s="185" t="s">
        <v>131</v>
      </c>
      <c r="AY397" s="19" t="s">
        <v>123</v>
      </c>
      <c r="BE397" s="186">
        <f>IF(N397="základná",J397,0)</f>
        <v>0</v>
      </c>
      <c r="BF397" s="186">
        <f>IF(N397="znížená",J397,0)</f>
        <v>0</v>
      </c>
      <c r="BG397" s="186">
        <f>IF(N397="zákl. prenesená",J397,0)</f>
        <v>0</v>
      </c>
      <c r="BH397" s="186">
        <f>IF(N397="zníž. prenesená",J397,0)</f>
        <v>0</v>
      </c>
      <c r="BI397" s="186">
        <f>IF(N397="nulová",J397,0)</f>
        <v>0</v>
      </c>
      <c r="BJ397" s="19" t="s">
        <v>131</v>
      </c>
      <c r="BK397" s="186">
        <f>ROUND(I397*H397,2)</f>
        <v>0</v>
      </c>
      <c r="BL397" s="19" t="s">
        <v>241</v>
      </c>
      <c r="BM397" s="185" t="s">
        <v>950</v>
      </c>
    </row>
    <row r="398" s="13" customFormat="1">
      <c r="A398" s="13"/>
      <c r="B398" s="192"/>
      <c r="C398" s="13"/>
      <c r="D398" s="193" t="s">
        <v>173</v>
      </c>
      <c r="E398" s="13"/>
      <c r="F398" s="195" t="s">
        <v>951</v>
      </c>
      <c r="G398" s="13"/>
      <c r="H398" s="196">
        <v>380.66399999999999</v>
      </c>
      <c r="I398" s="197"/>
      <c r="J398" s="13"/>
      <c r="K398" s="13"/>
      <c r="L398" s="192"/>
      <c r="M398" s="198"/>
      <c r="N398" s="199"/>
      <c r="O398" s="199"/>
      <c r="P398" s="199"/>
      <c r="Q398" s="199"/>
      <c r="R398" s="199"/>
      <c r="S398" s="199"/>
      <c r="T398" s="20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94" t="s">
        <v>173</v>
      </c>
      <c r="AU398" s="194" t="s">
        <v>131</v>
      </c>
      <c r="AV398" s="13" t="s">
        <v>131</v>
      </c>
      <c r="AW398" s="13" t="s">
        <v>3</v>
      </c>
      <c r="AX398" s="13" t="s">
        <v>82</v>
      </c>
      <c r="AY398" s="194" t="s">
        <v>123</v>
      </c>
    </row>
    <row r="399" s="2" customFormat="1" ht="24.15" customHeight="1">
      <c r="A399" s="38"/>
      <c r="B399" s="172"/>
      <c r="C399" s="173" t="s">
        <v>952</v>
      </c>
      <c r="D399" s="173" t="s">
        <v>126</v>
      </c>
      <c r="E399" s="174" t="s">
        <v>953</v>
      </c>
      <c r="F399" s="175" t="s">
        <v>954</v>
      </c>
      <c r="G399" s="176" t="s">
        <v>171</v>
      </c>
      <c r="H399" s="177">
        <v>51.840000000000003</v>
      </c>
      <c r="I399" s="178"/>
      <c r="J399" s="179">
        <f>ROUND(I399*H399,2)</f>
        <v>0</v>
      </c>
      <c r="K399" s="180"/>
      <c r="L399" s="39"/>
      <c r="M399" s="181" t="s">
        <v>1</v>
      </c>
      <c r="N399" s="182" t="s">
        <v>40</v>
      </c>
      <c r="O399" s="77"/>
      <c r="P399" s="183">
        <f>O399*H399</f>
        <v>0</v>
      </c>
      <c r="Q399" s="183">
        <v>0.00108</v>
      </c>
      <c r="R399" s="183">
        <f>Q399*H399</f>
        <v>0.055987200000000008</v>
      </c>
      <c r="S399" s="183">
        <v>0</v>
      </c>
      <c r="T399" s="184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85" t="s">
        <v>241</v>
      </c>
      <c r="AT399" s="185" t="s">
        <v>126</v>
      </c>
      <c r="AU399" s="185" t="s">
        <v>131</v>
      </c>
      <c r="AY399" s="19" t="s">
        <v>123</v>
      </c>
      <c r="BE399" s="186">
        <f>IF(N399="základná",J399,0)</f>
        <v>0</v>
      </c>
      <c r="BF399" s="186">
        <f>IF(N399="znížená",J399,0)</f>
        <v>0</v>
      </c>
      <c r="BG399" s="186">
        <f>IF(N399="zákl. prenesená",J399,0)</f>
        <v>0</v>
      </c>
      <c r="BH399" s="186">
        <f>IF(N399="zníž. prenesená",J399,0)</f>
        <v>0</v>
      </c>
      <c r="BI399" s="186">
        <f>IF(N399="nulová",J399,0)</f>
        <v>0</v>
      </c>
      <c r="BJ399" s="19" t="s">
        <v>131</v>
      </c>
      <c r="BK399" s="186">
        <f>ROUND(I399*H399,2)</f>
        <v>0</v>
      </c>
      <c r="BL399" s="19" t="s">
        <v>241</v>
      </c>
      <c r="BM399" s="185" t="s">
        <v>955</v>
      </c>
    </row>
    <row r="400" s="13" customFormat="1">
      <c r="A400" s="13"/>
      <c r="B400" s="192"/>
      <c r="C400" s="13"/>
      <c r="D400" s="193" t="s">
        <v>173</v>
      </c>
      <c r="E400" s="194" t="s">
        <v>1</v>
      </c>
      <c r="F400" s="195" t="s">
        <v>956</v>
      </c>
      <c r="G400" s="13"/>
      <c r="H400" s="196">
        <v>24.640000000000001</v>
      </c>
      <c r="I400" s="197"/>
      <c r="J400" s="13"/>
      <c r="K400" s="13"/>
      <c r="L400" s="192"/>
      <c r="M400" s="198"/>
      <c r="N400" s="199"/>
      <c r="O400" s="199"/>
      <c r="P400" s="199"/>
      <c r="Q400" s="199"/>
      <c r="R400" s="199"/>
      <c r="S400" s="199"/>
      <c r="T400" s="20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94" t="s">
        <v>173</v>
      </c>
      <c r="AU400" s="194" t="s">
        <v>131</v>
      </c>
      <c r="AV400" s="13" t="s">
        <v>131</v>
      </c>
      <c r="AW400" s="13" t="s">
        <v>31</v>
      </c>
      <c r="AX400" s="13" t="s">
        <v>74</v>
      </c>
      <c r="AY400" s="194" t="s">
        <v>123</v>
      </c>
    </row>
    <row r="401" s="13" customFormat="1">
      <c r="A401" s="13"/>
      <c r="B401" s="192"/>
      <c r="C401" s="13"/>
      <c r="D401" s="193" t="s">
        <v>173</v>
      </c>
      <c r="E401" s="194" t="s">
        <v>1</v>
      </c>
      <c r="F401" s="195" t="s">
        <v>957</v>
      </c>
      <c r="G401" s="13"/>
      <c r="H401" s="196">
        <v>27.199999999999999</v>
      </c>
      <c r="I401" s="197"/>
      <c r="J401" s="13"/>
      <c r="K401" s="13"/>
      <c r="L401" s="192"/>
      <c r="M401" s="198"/>
      <c r="N401" s="199"/>
      <c r="O401" s="199"/>
      <c r="P401" s="199"/>
      <c r="Q401" s="199"/>
      <c r="R401" s="199"/>
      <c r="S401" s="199"/>
      <c r="T401" s="200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94" t="s">
        <v>173</v>
      </c>
      <c r="AU401" s="194" t="s">
        <v>131</v>
      </c>
      <c r="AV401" s="13" t="s">
        <v>131</v>
      </c>
      <c r="AW401" s="13" t="s">
        <v>31</v>
      </c>
      <c r="AX401" s="13" t="s">
        <v>74</v>
      </c>
      <c r="AY401" s="194" t="s">
        <v>123</v>
      </c>
    </row>
    <row r="402" s="15" customFormat="1">
      <c r="A402" s="15"/>
      <c r="B402" s="208"/>
      <c r="C402" s="15"/>
      <c r="D402" s="193" t="s">
        <v>173</v>
      </c>
      <c r="E402" s="209" t="s">
        <v>1</v>
      </c>
      <c r="F402" s="210" t="s">
        <v>213</v>
      </c>
      <c r="G402" s="15"/>
      <c r="H402" s="211">
        <v>51.840000000000003</v>
      </c>
      <c r="I402" s="212"/>
      <c r="J402" s="15"/>
      <c r="K402" s="15"/>
      <c r="L402" s="208"/>
      <c r="M402" s="237"/>
      <c r="N402" s="238"/>
      <c r="O402" s="238"/>
      <c r="P402" s="238"/>
      <c r="Q402" s="238"/>
      <c r="R402" s="238"/>
      <c r="S402" s="238"/>
      <c r="T402" s="239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09" t="s">
        <v>173</v>
      </c>
      <c r="AU402" s="209" t="s">
        <v>131</v>
      </c>
      <c r="AV402" s="15" t="s">
        <v>122</v>
      </c>
      <c r="AW402" s="15" t="s">
        <v>31</v>
      </c>
      <c r="AX402" s="15" t="s">
        <v>82</v>
      </c>
      <c r="AY402" s="209" t="s">
        <v>123</v>
      </c>
    </row>
    <row r="403" s="2" customFormat="1" ht="6.96" customHeight="1">
      <c r="A403" s="38"/>
      <c r="B403" s="60"/>
      <c r="C403" s="61"/>
      <c r="D403" s="61"/>
      <c r="E403" s="61"/>
      <c r="F403" s="61"/>
      <c r="G403" s="61"/>
      <c r="H403" s="61"/>
      <c r="I403" s="61"/>
      <c r="J403" s="61"/>
      <c r="K403" s="61"/>
      <c r="L403" s="39"/>
      <c r="M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</row>
  </sheetData>
  <autoFilter ref="C132:K402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hidden="1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74</v>
      </c>
    </row>
    <row r="4" hidden="1" s="1" customFormat="1" ht="24.96" customHeight="1">
      <c r="B4" s="22"/>
      <c r="D4" s="23" t="s">
        <v>96</v>
      </c>
      <c r="L4" s="22"/>
      <c r="M4" s="120" t="s">
        <v>9</v>
      </c>
      <c r="AT4" s="19" t="s">
        <v>3</v>
      </c>
    </row>
    <row r="5" hidden="1" s="1" customFormat="1" ht="6.96" customHeight="1">
      <c r="B5" s="22"/>
      <c r="L5" s="22"/>
    </row>
    <row r="6" hidden="1" s="1" customFormat="1" ht="12" customHeight="1">
      <c r="B6" s="22"/>
      <c r="D6" s="32" t="s">
        <v>15</v>
      </c>
      <c r="L6" s="22"/>
    </row>
    <row r="7" hidden="1" s="1" customFormat="1" ht="16.5" customHeight="1">
      <c r="B7" s="22"/>
      <c r="E7" s="121" t="str">
        <f>'Rekapitulácia stavby'!K6</f>
        <v>Odstránenie havarijného stavu mostu ev. č. 2426-1, Moštenica</v>
      </c>
      <c r="F7" s="32"/>
      <c r="G7" s="32"/>
      <c r="H7" s="32"/>
      <c r="L7" s="22"/>
    </row>
    <row r="8" hidden="1" s="2" customFormat="1" ht="12" customHeight="1">
      <c r="A8" s="38"/>
      <c r="B8" s="39"/>
      <c r="C8" s="38"/>
      <c r="D8" s="32" t="s">
        <v>97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39"/>
      <c r="C9" s="38"/>
      <c r="D9" s="38"/>
      <c r="E9" s="67" t="s">
        <v>958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69" t="str">
        <f>'Rekapitulácia stavby'!AN8</f>
        <v>11. 12. 2020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39"/>
      <c r="C21" s="38"/>
      <c r="D21" s="38"/>
      <c r="E21" s="27" t="s">
        <v>30</v>
      </c>
      <c r="F21" s="38"/>
      <c r="G21" s="38"/>
      <c r="H21" s="38"/>
      <c r="I21" s="32" t="s">
        <v>26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39"/>
      <c r="C23" s="38"/>
      <c r="D23" s="32" t="s">
        <v>32</v>
      </c>
      <c r="E23" s="38"/>
      <c r="F23" s="38"/>
      <c r="G23" s="38"/>
      <c r="H23" s="38"/>
      <c r="I23" s="32" t="s">
        <v>24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39"/>
      <c r="C24" s="38"/>
      <c r="D24" s="38"/>
      <c r="E24" s="27" t="s">
        <v>30</v>
      </c>
      <c r="F24" s="38"/>
      <c r="G24" s="38"/>
      <c r="H24" s="38"/>
      <c r="I24" s="32" t="s">
        <v>26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39"/>
      <c r="C26" s="38"/>
      <c r="D26" s="32" t="s">
        <v>33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hidden="1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39"/>
      <c r="C30" s="38"/>
      <c r="D30" s="125" t="s">
        <v>34</v>
      </c>
      <c r="E30" s="38"/>
      <c r="F30" s="38"/>
      <c r="G30" s="38"/>
      <c r="H30" s="38"/>
      <c r="I30" s="38"/>
      <c r="J30" s="96">
        <f>ROUND(J121,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39"/>
      <c r="C32" s="38"/>
      <c r="D32" s="38"/>
      <c r="E32" s="38"/>
      <c r="F32" s="43" t="s">
        <v>36</v>
      </c>
      <c r="G32" s="38"/>
      <c r="H32" s="38"/>
      <c r="I32" s="43" t="s">
        <v>35</v>
      </c>
      <c r="J32" s="43" t="s">
        <v>37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39"/>
      <c r="C33" s="38"/>
      <c r="D33" s="126" t="s">
        <v>38</v>
      </c>
      <c r="E33" s="32" t="s">
        <v>39</v>
      </c>
      <c r="F33" s="127">
        <f>ROUND((SUM(BE121:BE236)),  2)</f>
        <v>0</v>
      </c>
      <c r="G33" s="38"/>
      <c r="H33" s="38"/>
      <c r="I33" s="128">
        <v>0.20000000000000001</v>
      </c>
      <c r="J33" s="127">
        <f>ROUND(((SUM(BE121:BE236))*I33),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39"/>
      <c r="C34" s="38"/>
      <c r="D34" s="38"/>
      <c r="E34" s="32" t="s">
        <v>40</v>
      </c>
      <c r="F34" s="127">
        <f>ROUND((SUM(BF121:BF236)),  2)</f>
        <v>0</v>
      </c>
      <c r="G34" s="38"/>
      <c r="H34" s="38"/>
      <c r="I34" s="128">
        <v>0.20000000000000001</v>
      </c>
      <c r="J34" s="127">
        <f>ROUND(((SUM(BF121:BF236))*I34),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41</v>
      </c>
      <c r="F35" s="127">
        <f>ROUND((SUM(BG121:BG236)),  2)</f>
        <v>0</v>
      </c>
      <c r="G35" s="38"/>
      <c r="H35" s="38"/>
      <c r="I35" s="128">
        <v>0.20000000000000001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42</v>
      </c>
      <c r="F36" s="127">
        <f>ROUND((SUM(BH121:BH236)),  2)</f>
        <v>0</v>
      </c>
      <c r="G36" s="38"/>
      <c r="H36" s="38"/>
      <c r="I36" s="128">
        <v>0.20000000000000001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43</v>
      </c>
      <c r="F37" s="127">
        <f>ROUND((SUM(BI121:BI236)),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39"/>
      <c r="C39" s="129"/>
      <c r="D39" s="130" t="s">
        <v>44</v>
      </c>
      <c r="E39" s="81"/>
      <c r="F39" s="81"/>
      <c r="G39" s="131" t="s">
        <v>45</v>
      </c>
      <c r="H39" s="132" t="s">
        <v>46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2"/>
      <c r="L41" s="22"/>
    </row>
    <row r="42" hidden="1" s="1" customFormat="1" ht="14.4" customHeight="1">
      <c r="B42" s="22"/>
      <c r="L42" s="22"/>
    </row>
    <row r="43" hidden="1" s="1" customFormat="1" ht="14.4" customHeight="1">
      <c r="B43" s="22"/>
      <c r="L43" s="22"/>
    </row>
    <row r="44" hidden="1" s="1" customFormat="1" ht="14.4" customHeight="1">
      <c r="B44" s="22"/>
      <c r="L44" s="22"/>
    </row>
    <row r="45" hidden="1" s="1" customFormat="1" ht="14.4" customHeight="1">
      <c r="B45" s="22"/>
      <c r="L45" s="22"/>
    </row>
    <row r="46" hidden="1" s="1" customFormat="1" ht="14.4" customHeight="1">
      <c r="B46" s="22"/>
      <c r="L46" s="22"/>
    </row>
    <row r="47" hidden="1" s="1" customFormat="1" ht="14.4" customHeight="1">
      <c r="B47" s="22"/>
      <c r="L47" s="22"/>
    </row>
    <row r="48" hidden="1" s="1" customFormat="1" ht="14.4" customHeight="1">
      <c r="B48" s="22"/>
      <c r="L48" s="22"/>
    </row>
    <row r="49" hidden="1" s="1" customFormat="1" ht="14.4" customHeight="1">
      <c r="B49" s="22"/>
      <c r="L49" s="22"/>
    </row>
    <row r="50" hidden="1" s="2" customFormat="1" ht="14.4" customHeight="1">
      <c r="B50" s="55"/>
      <c r="D50" s="56" t="s">
        <v>47</v>
      </c>
      <c r="E50" s="57"/>
      <c r="F50" s="57"/>
      <c r="G50" s="56" t="s">
        <v>48</v>
      </c>
      <c r="H50" s="57"/>
      <c r="I50" s="57"/>
      <c r="J50" s="57"/>
      <c r="K50" s="57"/>
      <c r="L50" s="55"/>
    </row>
    <row r="51" hidden="1">
      <c r="B51" s="22"/>
      <c r="L51" s="22"/>
    </row>
    <row r="52" hidden="1">
      <c r="B52" s="22"/>
      <c r="L52" s="22"/>
    </row>
    <row r="53" hidden="1">
      <c r="B53" s="22"/>
      <c r="L53" s="22"/>
    </row>
    <row r="54" hidden="1">
      <c r="B54" s="22"/>
      <c r="L54" s="22"/>
    </row>
    <row r="55" hidden="1">
      <c r="B55" s="22"/>
      <c r="L55" s="22"/>
    </row>
    <row r="56" hidden="1">
      <c r="B56" s="22"/>
      <c r="L56" s="22"/>
    </row>
    <row r="57" hidden="1">
      <c r="B57" s="22"/>
      <c r="L57" s="22"/>
    </row>
    <row r="58" hidden="1">
      <c r="B58" s="22"/>
      <c r="L58" s="22"/>
    </row>
    <row r="59" hidden="1">
      <c r="B59" s="22"/>
      <c r="L59" s="22"/>
    </row>
    <row r="60" hidden="1">
      <c r="B60" s="22"/>
      <c r="L60" s="22"/>
    </row>
    <row r="61" hidden="1" s="2" customFormat="1">
      <c r="A61" s="38"/>
      <c r="B61" s="39"/>
      <c r="C61" s="38"/>
      <c r="D61" s="58" t="s">
        <v>49</v>
      </c>
      <c r="E61" s="41"/>
      <c r="F61" s="135" t="s">
        <v>50</v>
      </c>
      <c r="G61" s="58" t="s">
        <v>49</v>
      </c>
      <c r="H61" s="41"/>
      <c r="I61" s="41"/>
      <c r="J61" s="136" t="s">
        <v>50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2"/>
      <c r="L62" s="22"/>
    </row>
    <row r="63" hidden="1">
      <c r="B63" s="22"/>
      <c r="L63" s="22"/>
    </row>
    <row r="64" hidden="1">
      <c r="B64" s="22"/>
      <c r="L64" s="22"/>
    </row>
    <row r="65" hidden="1" s="2" customFormat="1">
      <c r="A65" s="38"/>
      <c r="B65" s="39"/>
      <c r="C65" s="38"/>
      <c r="D65" s="56" t="s">
        <v>51</v>
      </c>
      <c r="E65" s="59"/>
      <c r="F65" s="59"/>
      <c r="G65" s="56" t="s">
        <v>52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2"/>
      <c r="L66" s="22"/>
    </row>
    <row r="67" hidden="1">
      <c r="B67" s="22"/>
      <c r="L67" s="22"/>
    </row>
    <row r="68" hidden="1">
      <c r="B68" s="22"/>
      <c r="L68" s="22"/>
    </row>
    <row r="69" hidden="1">
      <c r="B69" s="22"/>
      <c r="L69" s="22"/>
    </row>
    <row r="70" hidden="1">
      <c r="B70" s="22"/>
      <c r="L70" s="22"/>
    </row>
    <row r="71" hidden="1">
      <c r="B71" s="22"/>
      <c r="L71" s="22"/>
    </row>
    <row r="72" hidden="1">
      <c r="B72" s="22"/>
      <c r="L72" s="22"/>
    </row>
    <row r="73" hidden="1">
      <c r="B73" s="22"/>
      <c r="L73" s="22"/>
    </row>
    <row r="74" hidden="1">
      <c r="B74" s="22"/>
      <c r="L74" s="22"/>
    </row>
    <row r="75" hidden="1">
      <c r="B75" s="22"/>
      <c r="L75" s="22"/>
    </row>
    <row r="76" hidden="1" s="2" customFormat="1">
      <c r="A76" s="38"/>
      <c r="B76" s="39"/>
      <c r="C76" s="38"/>
      <c r="D76" s="58" t="s">
        <v>49</v>
      </c>
      <c r="E76" s="41"/>
      <c r="F76" s="135" t="s">
        <v>50</v>
      </c>
      <c r="G76" s="58" t="s">
        <v>49</v>
      </c>
      <c r="H76" s="41"/>
      <c r="I76" s="41"/>
      <c r="J76" s="136" t="s">
        <v>50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Odstránenie havarijného stavu mostu ev. č. 2426-1, Moštenica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201-01 - Demolácia mosta ev. č. 2426-01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okres Banská Bystrica</v>
      </c>
      <c r="G89" s="38"/>
      <c r="H89" s="38"/>
      <c r="I89" s="32" t="s">
        <v>21</v>
      </c>
      <c r="J89" s="69" t="str">
        <f>IF(J12="","",J12)</f>
        <v>11. 12. 2020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38"/>
      <c r="E91" s="38"/>
      <c r="F91" s="27" t="str">
        <f>E15</f>
        <v>Banskobystrický samosprávny kraj</v>
      </c>
      <c r="G91" s="38"/>
      <c r="H91" s="38"/>
      <c r="I91" s="32" t="s">
        <v>29</v>
      </c>
      <c r="J91" s="36" t="str">
        <f>E21</f>
        <v>Amberg Engineering Slovakia s.r.o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32</v>
      </c>
      <c r="J92" s="36" t="str">
        <f>E24</f>
        <v>Amberg Engineering Slovakia s.r.o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100</v>
      </c>
      <c r="D94" s="129"/>
      <c r="E94" s="129"/>
      <c r="F94" s="129"/>
      <c r="G94" s="129"/>
      <c r="H94" s="129"/>
      <c r="I94" s="129"/>
      <c r="J94" s="138" t="s">
        <v>101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102</v>
      </c>
      <c r="D96" s="38"/>
      <c r="E96" s="38"/>
      <c r="F96" s="38"/>
      <c r="G96" s="38"/>
      <c r="H96" s="38"/>
      <c r="I96" s="38"/>
      <c r="J96" s="96">
        <f>J121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103</v>
      </c>
    </row>
    <row r="97" s="9" customFormat="1" ht="24.96" customHeight="1">
      <c r="A97" s="9"/>
      <c r="B97" s="140"/>
      <c r="C97" s="9"/>
      <c r="D97" s="141" t="s">
        <v>160</v>
      </c>
      <c r="E97" s="142"/>
      <c r="F97" s="142"/>
      <c r="G97" s="142"/>
      <c r="H97" s="142"/>
      <c r="I97" s="142"/>
      <c r="J97" s="143">
        <f>J122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333</v>
      </c>
      <c r="E98" s="146"/>
      <c r="F98" s="146"/>
      <c r="G98" s="146"/>
      <c r="H98" s="146"/>
      <c r="I98" s="146"/>
      <c r="J98" s="147">
        <f>J123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959</v>
      </c>
      <c r="E99" s="146"/>
      <c r="F99" s="146"/>
      <c r="G99" s="146"/>
      <c r="H99" s="146"/>
      <c r="I99" s="146"/>
      <c r="J99" s="147">
        <f>J134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960</v>
      </c>
      <c r="E100" s="146"/>
      <c r="F100" s="146"/>
      <c r="G100" s="146"/>
      <c r="H100" s="146"/>
      <c r="I100" s="146"/>
      <c r="J100" s="147">
        <f>J185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961</v>
      </c>
      <c r="E101" s="146"/>
      <c r="F101" s="146"/>
      <c r="G101" s="146"/>
      <c r="H101" s="146"/>
      <c r="I101" s="146"/>
      <c r="J101" s="147">
        <f>J212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108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15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21" t="str">
        <f>E7</f>
        <v>Odstránenie havarijného stavu mostu ev. č. 2426-1, Moštenica</v>
      </c>
      <c r="F111" s="32"/>
      <c r="G111" s="32"/>
      <c r="H111" s="32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97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38"/>
      <c r="D113" s="38"/>
      <c r="E113" s="67" t="str">
        <f>E9</f>
        <v>201-01 - Demolácia mosta ev. č. 2426-01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19</v>
      </c>
      <c r="D115" s="38"/>
      <c r="E115" s="38"/>
      <c r="F115" s="27" t="str">
        <f>F12</f>
        <v>okres Banská Bystrica</v>
      </c>
      <c r="G115" s="38"/>
      <c r="H115" s="38"/>
      <c r="I115" s="32" t="s">
        <v>21</v>
      </c>
      <c r="J115" s="69" t="str">
        <f>IF(J12="","",J12)</f>
        <v>11. 12. 2020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40.05" customHeight="1">
      <c r="A117" s="38"/>
      <c r="B117" s="39"/>
      <c r="C117" s="32" t="s">
        <v>23</v>
      </c>
      <c r="D117" s="38"/>
      <c r="E117" s="38"/>
      <c r="F117" s="27" t="str">
        <f>E15</f>
        <v>Banskobystrický samosprávny kraj</v>
      </c>
      <c r="G117" s="38"/>
      <c r="H117" s="38"/>
      <c r="I117" s="32" t="s">
        <v>29</v>
      </c>
      <c r="J117" s="36" t="str">
        <f>E21</f>
        <v>Amberg Engineering Slovakia s.r.o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40.05" customHeight="1">
      <c r="A118" s="38"/>
      <c r="B118" s="39"/>
      <c r="C118" s="32" t="s">
        <v>27</v>
      </c>
      <c r="D118" s="38"/>
      <c r="E118" s="38"/>
      <c r="F118" s="27" t="str">
        <f>IF(E18="","",E18)</f>
        <v>Vyplň údaj</v>
      </c>
      <c r="G118" s="38"/>
      <c r="H118" s="38"/>
      <c r="I118" s="32" t="s">
        <v>32</v>
      </c>
      <c r="J118" s="36" t="str">
        <f>E24</f>
        <v>Amberg Engineering Slovakia s.r.o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38"/>
      <c r="D119" s="38"/>
      <c r="E119" s="38"/>
      <c r="F119" s="38"/>
      <c r="G119" s="38"/>
      <c r="H119" s="38"/>
      <c r="I119" s="38"/>
      <c r="J119" s="38"/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48"/>
      <c r="B120" s="149"/>
      <c r="C120" s="150" t="s">
        <v>109</v>
      </c>
      <c r="D120" s="151" t="s">
        <v>59</v>
      </c>
      <c r="E120" s="151" t="s">
        <v>55</v>
      </c>
      <c r="F120" s="151" t="s">
        <v>56</v>
      </c>
      <c r="G120" s="151" t="s">
        <v>110</v>
      </c>
      <c r="H120" s="151" t="s">
        <v>111</v>
      </c>
      <c r="I120" s="151" t="s">
        <v>112</v>
      </c>
      <c r="J120" s="152" t="s">
        <v>101</v>
      </c>
      <c r="K120" s="153" t="s">
        <v>113</v>
      </c>
      <c r="L120" s="154"/>
      <c r="M120" s="86" t="s">
        <v>1</v>
      </c>
      <c r="N120" s="87" t="s">
        <v>38</v>
      </c>
      <c r="O120" s="87" t="s">
        <v>114</v>
      </c>
      <c r="P120" s="87" t="s">
        <v>115</v>
      </c>
      <c r="Q120" s="87" t="s">
        <v>116</v>
      </c>
      <c r="R120" s="87" t="s">
        <v>117</v>
      </c>
      <c r="S120" s="87" t="s">
        <v>118</v>
      </c>
      <c r="T120" s="88" t="s">
        <v>119</v>
      </c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</row>
    <row r="121" s="2" customFormat="1" ht="22.8" customHeight="1">
      <c r="A121" s="38"/>
      <c r="B121" s="39"/>
      <c r="C121" s="93" t="s">
        <v>102</v>
      </c>
      <c r="D121" s="38"/>
      <c r="E121" s="38"/>
      <c r="F121" s="38"/>
      <c r="G121" s="38"/>
      <c r="H121" s="38"/>
      <c r="I121" s="38"/>
      <c r="J121" s="155">
        <f>BK121</f>
        <v>0</v>
      </c>
      <c r="K121" s="38"/>
      <c r="L121" s="39"/>
      <c r="M121" s="89"/>
      <c r="N121" s="73"/>
      <c r="O121" s="90"/>
      <c r="P121" s="156">
        <f>P122</f>
        <v>0</v>
      </c>
      <c r="Q121" s="90"/>
      <c r="R121" s="156">
        <f>R122</f>
        <v>130.9836133</v>
      </c>
      <c r="S121" s="90"/>
      <c r="T121" s="157">
        <f>T122</f>
        <v>276.42122000000001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9" t="s">
        <v>73</v>
      </c>
      <c r="AU121" s="19" t="s">
        <v>103</v>
      </c>
      <c r="BK121" s="158">
        <f>BK122</f>
        <v>0</v>
      </c>
    </row>
    <row r="122" s="12" customFormat="1" ht="25.92" customHeight="1">
      <c r="A122" s="12"/>
      <c r="B122" s="159"/>
      <c r="C122" s="12"/>
      <c r="D122" s="160" t="s">
        <v>73</v>
      </c>
      <c r="E122" s="161" t="s">
        <v>165</v>
      </c>
      <c r="F122" s="161" t="s">
        <v>166</v>
      </c>
      <c r="G122" s="12"/>
      <c r="H122" s="12"/>
      <c r="I122" s="162"/>
      <c r="J122" s="163">
        <f>BK122</f>
        <v>0</v>
      </c>
      <c r="K122" s="12"/>
      <c r="L122" s="159"/>
      <c r="M122" s="164"/>
      <c r="N122" s="165"/>
      <c r="O122" s="165"/>
      <c r="P122" s="166">
        <f>P123+P134+P185+P212</f>
        <v>0</v>
      </c>
      <c r="Q122" s="165"/>
      <c r="R122" s="166">
        <f>R123+R134+R185+R212</f>
        <v>130.9836133</v>
      </c>
      <c r="S122" s="165"/>
      <c r="T122" s="167">
        <f>T123+T134+T185+T212</f>
        <v>276.42122000000001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60" t="s">
        <v>82</v>
      </c>
      <c r="AT122" s="168" t="s">
        <v>73</v>
      </c>
      <c r="AU122" s="168" t="s">
        <v>74</v>
      </c>
      <c r="AY122" s="160" t="s">
        <v>123</v>
      </c>
      <c r="BK122" s="169">
        <f>BK123+BK134+BK185+BK212</f>
        <v>0</v>
      </c>
    </row>
    <row r="123" s="12" customFormat="1" ht="22.8" customHeight="1">
      <c r="A123" s="12"/>
      <c r="B123" s="159"/>
      <c r="C123" s="12"/>
      <c r="D123" s="160" t="s">
        <v>73</v>
      </c>
      <c r="E123" s="170" t="s">
        <v>349</v>
      </c>
      <c r="F123" s="170" t="s">
        <v>350</v>
      </c>
      <c r="G123" s="12"/>
      <c r="H123" s="12"/>
      <c r="I123" s="162"/>
      <c r="J123" s="171">
        <f>BK123</f>
        <v>0</v>
      </c>
      <c r="K123" s="12"/>
      <c r="L123" s="159"/>
      <c r="M123" s="164"/>
      <c r="N123" s="165"/>
      <c r="O123" s="165"/>
      <c r="P123" s="166">
        <f>SUM(P124:P133)</f>
        <v>0</v>
      </c>
      <c r="Q123" s="165"/>
      <c r="R123" s="166">
        <f>SUM(R124:R133)</f>
        <v>130.89975000000001</v>
      </c>
      <c r="S123" s="165"/>
      <c r="T123" s="167">
        <f>SUM(T124:T133)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82</v>
      </c>
      <c r="AT123" s="168" t="s">
        <v>73</v>
      </c>
      <c r="AU123" s="168" t="s">
        <v>82</v>
      </c>
      <c r="AY123" s="160" t="s">
        <v>123</v>
      </c>
      <c r="BK123" s="169">
        <f>SUM(BK124:BK133)</f>
        <v>0</v>
      </c>
    </row>
    <row r="124" s="2" customFormat="1" ht="24.15" customHeight="1">
      <c r="A124" s="38"/>
      <c r="B124" s="172"/>
      <c r="C124" s="173" t="s">
        <v>82</v>
      </c>
      <c r="D124" s="173" t="s">
        <v>126</v>
      </c>
      <c r="E124" s="174" t="s">
        <v>355</v>
      </c>
      <c r="F124" s="175" t="s">
        <v>356</v>
      </c>
      <c r="G124" s="176" t="s">
        <v>357</v>
      </c>
      <c r="H124" s="177">
        <v>200</v>
      </c>
      <c r="I124" s="178"/>
      <c r="J124" s="179">
        <f>ROUND(I124*H124,2)</f>
        <v>0</v>
      </c>
      <c r="K124" s="180"/>
      <c r="L124" s="39"/>
      <c r="M124" s="181" t="s">
        <v>1</v>
      </c>
      <c r="N124" s="182" t="s">
        <v>40</v>
      </c>
      <c r="O124" s="77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85" t="s">
        <v>122</v>
      </c>
      <c r="AT124" s="185" t="s">
        <v>126</v>
      </c>
      <c r="AU124" s="185" t="s">
        <v>131</v>
      </c>
      <c r="AY124" s="19" t="s">
        <v>123</v>
      </c>
      <c r="BE124" s="186">
        <f>IF(N124="základná",J124,0)</f>
        <v>0</v>
      </c>
      <c r="BF124" s="186">
        <f>IF(N124="znížená",J124,0)</f>
        <v>0</v>
      </c>
      <c r="BG124" s="186">
        <f>IF(N124="zákl. prenesená",J124,0)</f>
        <v>0</v>
      </c>
      <c r="BH124" s="186">
        <f>IF(N124="zníž. prenesená",J124,0)</f>
        <v>0</v>
      </c>
      <c r="BI124" s="186">
        <f>IF(N124="nulová",J124,0)</f>
        <v>0</v>
      </c>
      <c r="BJ124" s="19" t="s">
        <v>131</v>
      </c>
      <c r="BK124" s="186">
        <f>ROUND(I124*H124,2)</f>
        <v>0</v>
      </c>
      <c r="BL124" s="19" t="s">
        <v>122</v>
      </c>
      <c r="BM124" s="185" t="s">
        <v>962</v>
      </c>
    </row>
    <row r="125" s="2" customFormat="1" ht="24.15" customHeight="1">
      <c r="A125" s="38"/>
      <c r="B125" s="172"/>
      <c r="C125" s="173" t="s">
        <v>131</v>
      </c>
      <c r="D125" s="173" t="s">
        <v>126</v>
      </c>
      <c r="E125" s="174" t="s">
        <v>359</v>
      </c>
      <c r="F125" s="175" t="s">
        <v>360</v>
      </c>
      <c r="G125" s="176" t="s">
        <v>361</v>
      </c>
      <c r="H125" s="177">
        <v>20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40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122</v>
      </c>
      <c r="AT125" s="185" t="s">
        <v>126</v>
      </c>
      <c r="AU125" s="185" t="s">
        <v>131</v>
      </c>
      <c r="AY125" s="19" t="s">
        <v>123</v>
      </c>
      <c r="BE125" s="186">
        <f>IF(N125="základná",J125,0)</f>
        <v>0</v>
      </c>
      <c r="BF125" s="186">
        <f>IF(N125="znížená",J125,0)</f>
        <v>0</v>
      </c>
      <c r="BG125" s="186">
        <f>IF(N125="zákl. prenesená",J125,0)</f>
        <v>0</v>
      </c>
      <c r="BH125" s="186">
        <f>IF(N125="zníž. prenesená",J125,0)</f>
        <v>0</v>
      </c>
      <c r="BI125" s="186">
        <f>IF(N125="nulová",J125,0)</f>
        <v>0</v>
      </c>
      <c r="BJ125" s="19" t="s">
        <v>131</v>
      </c>
      <c r="BK125" s="186">
        <f>ROUND(I125*H125,2)</f>
        <v>0</v>
      </c>
      <c r="BL125" s="19" t="s">
        <v>122</v>
      </c>
      <c r="BM125" s="185" t="s">
        <v>963</v>
      </c>
    </row>
    <row r="126" s="2" customFormat="1" ht="24.15" customHeight="1">
      <c r="A126" s="38"/>
      <c r="B126" s="172"/>
      <c r="C126" s="173" t="s">
        <v>136</v>
      </c>
      <c r="D126" s="173" t="s">
        <v>126</v>
      </c>
      <c r="E126" s="174" t="s">
        <v>964</v>
      </c>
      <c r="F126" s="175" t="s">
        <v>965</v>
      </c>
      <c r="G126" s="176" t="s">
        <v>309</v>
      </c>
      <c r="H126" s="177">
        <v>25</v>
      </c>
      <c r="I126" s="178"/>
      <c r="J126" s="179">
        <f>ROUND(I126*H126,2)</f>
        <v>0</v>
      </c>
      <c r="K126" s="180"/>
      <c r="L126" s="39"/>
      <c r="M126" s="181" t="s">
        <v>1</v>
      </c>
      <c r="N126" s="182" t="s">
        <v>40</v>
      </c>
      <c r="O126" s="77"/>
      <c r="P126" s="183">
        <f>O126*H126</f>
        <v>0</v>
      </c>
      <c r="Q126" s="183">
        <v>0.017229999999999999</v>
      </c>
      <c r="R126" s="183">
        <f>Q126*H126</f>
        <v>0.43074999999999997</v>
      </c>
      <c r="S126" s="183">
        <v>0</v>
      </c>
      <c r="T126" s="18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85" t="s">
        <v>122</v>
      </c>
      <c r="AT126" s="185" t="s">
        <v>126</v>
      </c>
      <c r="AU126" s="185" t="s">
        <v>131</v>
      </c>
      <c r="AY126" s="19" t="s">
        <v>123</v>
      </c>
      <c r="BE126" s="186">
        <f>IF(N126="základná",J126,0)</f>
        <v>0</v>
      </c>
      <c r="BF126" s="186">
        <f>IF(N126="znížená",J126,0)</f>
        <v>0</v>
      </c>
      <c r="BG126" s="186">
        <f>IF(N126="zákl. prenesená",J126,0)</f>
        <v>0</v>
      </c>
      <c r="BH126" s="186">
        <f>IF(N126="zníž. prenesená",J126,0)</f>
        <v>0</v>
      </c>
      <c r="BI126" s="186">
        <f>IF(N126="nulová",J126,0)</f>
        <v>0</v>
      </c>
      <c r="BJ126" s="19" t="s">
        <v>131</v>
      </c>
      <c r="BK126" s="186">
        <f>ROUND(I126*H126,2)</f>
        <v>0</v>
      </c>
      <c r="BL126" s="19" t="s">
        <v>122</v>
      </c>
      <c r="BM126" s="185" t="s">
        <v>966</v>
      </c>
    </row>
    <row r="127" s="13" customFormat="1">
      <c r="A127" s="13"/>
      <c r="B127" s="192"/>
      <c r="C127" s="13"/>
      <c r="D127" s="193" t="s">
        <v>173</v>
      </c>
      <c r="E127" s="194" t="s">
        <v>1</v>
      </c>
      <c r="F127" s="195" t="s">
        <v>967</v>
      </c>
      <c r="G127" s="13"/>
      <c r="H127" s="196">
        <v>25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173</v>
      </c>
      <c r="AU127" s="194" t="s">
        <v>131</v>
      </c>
      <c r="AV127" s="13" t="s">
        <v>131</v>
      </c>
      <c r="AW127" s="13" t="s">
        <v>31</v>
      </c>
      <c r="AX127" s="13" t="s">
        <v>82</v>
      </c>
      <c r="AY127" s="194" t="s">
        <v>123</v>
      </c>
    </row>
    <row r="128" s="2" customFormat="1" ht="24.15" customHeight="1">
      <c r="A128" s="38"/>
      <c r="B128" s="172"/>
      <c r="C128" s="173" t="s">
        <v>122</v>
      </c>
      <c r="D128" s="173" t="s">
        <v>126</v>
      </c>
      <c r="E128" s="174" t="s">
        <v>968</v>
      </c>
      <c r="F128" s="175" t="s">
        <v>969</v>
      </c>
      <c r="G128" s="176" t="s">
        <v>177</v>
      </c>
      <c r="H128" s="177">
        <v>33</v>
      </c>
      <c r="I128" s="178"/>
      <c r="J128" s="179">
        <f>ROUND(I128*H128,2)</f>
        <v>0</v>
      </c>
      <c r="K128" s="180"/>
      <c r="L128" s="39"/>
      <c r="M128" s="181" t="s">
        <v>1</v>
      </c>
      <c r="N128" s="182" t="s">
        <v>40</v>
      </c>
      <c r="O128" s="77"/>
      <c r="P128" s="183">
        <f>O128*H128</f>
        <v>0</v>
      </c>
      <c r="Q128" s="183">
        <v>1.7034</v>
      </c>
      <c r="R128" s="183">
        <f>Q128*H128</f>
        <v>56.212200000000003</v>
      </c>
      <c r="S128" s="183">
        <v>0</v>
      </c>
      <c r="T128" s="184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85" t="s">
        <v>122</v>
      </c>
      <c r="AT128" s="185" t="s">
        <v>126</v>
      </c>
      <c r="AU128" s="185" t="s">
        <v>131</v>
      </c>
      <c r="AY128" s="19" t="s">
        <v>123</v>
      </c>
      <c r="BE128" s="186">
        <f>IF(N128="základná",J128,0)</f>
        <v>0</v>
      </c>
      <c r="BF128" s="186">
        <f>IF(N128="znížená",J128,0)</f>
        <v>0</v>
      </c>
      <c r="BG128" s="186">
        <f>IF(N128="zákl. prenesená",J128,0)</f>
        <v>0</v>
      </c>
      <c r="BH128" s="186">
        <f>IF(N128="zníž. prenesená",J128,0)</f>
        <v>0</v>
      </c>
      <c r="BI128" s="186">
        <f>IF(N128="nulová",J128,0)</f>
        <v>0</v>
      </c>
      <c r="BJ128" s="19" t="s">
        <v>131</v>
      </c>
      <c r="BK128" s="186">
        <f>ROUND(I128*H128,2)</f>
        <v>0</v>
      </c>
      <c r="BL128" s="19" t="s">
        <v>122</v>
      </c>
      <c r="BM128" s="185" t="s">
        <v>970</v>
      </c>
    </row>
    <row r="129" s="13" customFormat="1">
      <c r="A129" s="13"/>
      <c r="B129" s="192"/>
      <c r="C129" s="13"/>
      <c r="D129" s="193" t="s">
        <v>173</v>
      </c>
      <c r="E129" s="194" t="s">
        <v>1</v>
      </c>
      <c r="F129" s="195" t="s">
        <v>971</v>
      </c>
      <c r="G129" s="13"/>
      <c r="H129" s="196">
        <v>33</v>
      </c>
      <c r="I129" s="197"/>
      <c r="J129" s="13"/>
      <c r="K129" s="13"/>
      <c r="L129" s="192"/>
      <c r="M129" s="198"/>
      <c r="N129" s="199"/>
      <c r="O129" s="199"/>
      <c r="P129" s="199"/>
      <c r="Q129" s="199"/>
      <c r="R129" s="199"/>
      <c r="S129" s="199"/>
      <c r="T129" s="20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4" t="s">
        <v>173</v>
      </c>
      <c r="AU129" s="194" t="s">
        <v>131</v>
      </c>
      <c r="AV129" s="13" t="s">
        <v>131</v>
      </c>
      <c r="AW129" s="13" t="s">
        <v>31</v>
      </c>
      <c r="AX129" s="13" t="s">
        <v>82</v>
      </c>
      <c r="AY129" s="194" t="s">
        <v>123</v>
      </c>
    </row>
    <row r="130" s="2" customFormat="1" ht="24.15" customHeight="1">
      <c r="A130" s="38"/>
      <c r="B130" s="172"/>
      <c r="C130" s="173" t="s">
        <v>145</v>
      </c>
      <c r="D130" s="173" t="s">
        <v>126</v>
      </c>
      <c r="E130" s="174" t="s">
        <v>972</v>
      </c>
      <c r="F130" s="175" t="s">
        <v>973</v>
      </c>
      <c r="G130" s="176" t="s">
        <v>309</v>
      </c>
      <c r="H130" s="177">
        <v>40</v>
      </c>
      <c r="I130" s="178"/>
      <c r="J130" s="179">
        <f>ROUND(I130*H130,2)</f>
        <v>0</v>
      </c>
      <c r="K130" s="180"/>
      <c r="L130" s="39"/>
      <c r="M130" s="181" t="s">
        <v>1</v>
      </c>
      <c r="N130" s="182" t="s">
        <v>40</v>
      </c>
      <c r="O130" s="77"/>
      <c r="P130" s="183">
        <f>O130*H130</f>
        <v>0</v>
      </c>
      <c r="Q130" s="183">
        <v>0.0064200000000000004</v>
      </c>
      <c r="R130" s="183">
        <f>Q130*H130</f>
        <v>0.25680000000000003</v>
      </c>
      <c r="S130" s="183">
        <v>0</v>
      </c>
      <c r="T130" s="18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5" t="s">
        <v>122</v>
      </c>
      <c r="AT130" s="185" t="s">
        <v>126</v>
      </c>
      <c r="AU130" s="185" t="s">
        <v>131</v>
      </c>
      <c r="AY130" s="19" t="s">
        <v>123</v>
      </c>
      <c r="BE130" s="186">
        <f>IF(N130="základná",J130,0)</f>
        <v>0</v>
      </c>
      <c r="BF130" s="186">
        <f>IF(N130="znížená",J130,0)</f>
        <v>0</v>
      </c>
      <c r="BG130" s="186">
        <f>IF(N130="zákl. prenesená",J130,0)</f>
        <v>0</v>
      </c>
      <c r="BH130" s="186">
        <f>IF(N130="zníž. prenesená",J130,0)</f>
        <v>0</v>
      </c>
      <c r="BI130" s="186">
        <f>IF(N130="nulová",J130,0)</f>
        <v>0</v>
      </c>
      <c r="BJ130" s="19" t="s">
        <v>131</v>
      </c>
      <c r="BK130" s="186">
        <f>ROUND(I130*H130,2)</f>
        <v>0</v>
      </c>
      <c r="BL130" s="19" t="s">
        <v>122</v>
      </c>
      <c r="BM130" s="185" t="s">
        <v>974</v>
      </c>
    </row>
    <row r="131" s="14" customFormat="1">
      <c r="A131" s="14"/>
      <c r="B131" s="201"/>
      <c r="C131" s="14"/>
      <c r="D131" s="193" t="s">
        <v>173</v>
      </c>
      <c r="E131" s="202" t="s">
        <v>1</v>
      </c>
      <c r="F131" s="203" t="s">
        <v>975</v>
      </c>
      <c r="G131" s="14"/>
      <c r="H131" s="202" t="s">
        <v>1</v>
      </c>
      <c r="I131" s="204"/>
      <c r="J131" s="14"/>
      <c r="K131" s="14"/>
      <c r="L131" s="201"/>
      <c r="M131" s="205"/>
      <c r="N131" s="206"/>
      <c r="O131" s="206"/>
      <c r="P131" s="206"/>
      <c r="Q131" s="206"/>
      <c r="R131" s="206"/>
      <c r="S131" s="206"/>
      <c r="T131" s="207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173</v>
      </c>
      <c r="AU131" s="202" t="s">
        <v>131</v>
      </c>
      <c r="AV131" s="14" t="s">
        <v>82</v>
      </c>
      <c r="AW131" s="14" t="s">
        <v>31</v>
      </c>
      <c r="AX131" s="14" t="s">
        <v>74</v>
      </c>
      <c r="AY131" s="202" t="s">
        <v>123</v>
      </c>
    </row>
    <row r="132" s="13" customFormat="1">
      <c r="A132" s="13"/>
      <c r="B132" s="192"/>
      <c r="C132" s="13"/>
      <c r="D132" s="193" t="s">
        <v>173</v>
      </c>
      <c r="E132" s="194" t="s">
        <v>1</v>
      </c>
      <c r="F132" s="195" t="s">
        <v>976</v>
      </c>
      <c r="G132" s="13"/>
      <c r="H132" s="196">
        <v>40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173</v>
      </c>
      <c r="AU132" s="194" t="s">
        <v>131</v>
      </c>
      <c r="AV132" s="13" t="s">
        <v>131</v>
      </c>
      <c r="AW132" s="13" t="s">
        <v>31</v>
      </c>
      <c r="AX132" s="13" t="s">
        <v>82</v>
      </c>
      <c r="AY132" s="194" t="s">
        <v>123</v>
      </c>
    </row>
    <row r="133" s="2" customFormat="1" ht="24.15" customHeight="1">
      <c r="A133" s="38"/>
      <c r="B133" s="172"/>
      <c r="C133" s="216" t="s">
        <v>151</v>
      </c>
      <c r="D133" s="216" t="s">
        <v>223</v>
      </c>
      <c r="E133" s="217" t="s">
        <v>977</v>
      </c>
      <c r="F133" s="218" t="s">
        <v>978</v>
      </c>
      <c r="G133" s="219" t="s">
        <v>300</v>
      </c>
      <c r="H133" s="220">
        <v>16</v>
      </c>
      <c r="I133" s="221"/>
      <c r="J133" s="222">
        <f>ROUND(I133*H133,2)</f>
        <v>0</v>
      </c>
      <c r="K133" s="223"/>
      <c r="L133" s="224"/>
      <c r="M133" s="225" t="s">
        <v>1</v>
      </c>
      <c r="N133" s="226" t="s">
        <v>40</v>
      </c>
      <c r="O133" s="77"/>
      <c r="P133" s="183">
        <f>O133*H133</f>
        <v>0</v>
      </c>
      <c r="Q133" s="183">
        <v>4.625</v>
      </c>
      <c r="R133" s="183">
        <f>Q133*H133</f>
        <v>74</v>
      </c>
      <c r="S133" s="183">
        <v>0</v>
      </c>
      <c r="T133" s="18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5" t="s">
        <v>198</v>
      </c>
      <c r="AT133" s="185" t="s">
        <v>223</v>
      </c>
      <c r="AU133" s="185" t="s">
        <v>131</v>
      </c>
      <c r="AY133" s="19" t="s">
        <v>123</v>
      </c>
      <c r="BE133" s="186">
        <f>IF(N133="základná",J133,0)</f>
        <v>0</v>
      </c>
      <c r="BF133" s="186">
        <f>IF(N133="znížená",J133,0)</f>
        <v>0</v>
      </c>
      <c r="BG133" s="186">
        <f>IF(N133="zákl. prenesená",J133,0)</f>
        <v>0</v>
      </c>
      <c r="BH133" s="186">
        <f>IF(N133="zníž. prenesená",J133,0)</f>
        <v>0</v>
      </c>
      <c r="BI133" s="186">
        <f>IF(N133="nulová",J133,0)</f>
        <v>0</v>
      </c>
      <c r="BJ133" s="19" t="s">
        <v>131</v>
      </c>
      <c r="BK133" s="186">
        <f>ROUND(I133*H133,2)</f>
        <v>0</v>
      </c>
      <c r="BL133" s="19" t="s">
        <v>122</v>
      </c>
      <c r="BM133" s="185" t="s">
        <v>979</v>
      </c>
    </row>
    <row r="134" s="12" customFormat="1" ht="22.8" customHeight="1">
      <c r="A134" s="12"/>
      <c r="B134" s="159"/>
      <c r="C134" s="12"/>
      <c r="D134" s="160" t="s">
        <v>73</v>
      </c>
      <c r="E134" s="170" t="s">
        <v>980</v>
      </c>
      <c r="F134" s="170" t="s">
        <v>981</v>
      </c>
      <c r="G134" s="12"/>
      <c r="H134" s="12"/>
      <c r="I134" s="162"/>
      <c r="J134" s="171">
        <f>BK134</f>
        <v>0</v>
      </c>
      <c r="K134" s="12"/>
      <c r="L134" s="159"/>
      <c r="M134" s="164"/>
      <c r="N134" s="165"/>
      <c r="O134" s="165"/>
      <c r="P134" s="166">
        <f>SUM(P135:P184)</f>
        <v>0</v>
      </c>
      <c r="Q134" s="165"/>
      <c r="R134" s="166">
        <f>SUM(R135:R184)</f>
        <v>0</v>
      </c>
      <c r="S134" s="165"/>
      <c r="T134" s="167">
        <f>SUM(T135:T184)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0" t="s">
        <v>82</v>
      </c>
      <c r="AT134" s="168" t="s">
        <v>73</v>
      </c>
      <c r="AU134" s="168" t="s">
        <v>82</v>
      </c>
      <c r="AY134" s="160" t="s">
        <v>123</v>
      </c>
      <c r="BK134" s="169">
        <f>SUM(BK135:BK184)</f>
        <v>0</v>
      </c>
    </row>
    <row r="135" s="2" customFormat="1" ht="24.15" customHeight="1">
      <c r="A135" s="38"/>
      <c r="B135" s="172"/>
      <c r="C135" s="173" t="s">
        <v>155</v>
      </c>
      <c r="D135" s="173" t="s">
        <v>126</v>
      </c>
      <c r="E135" s="174" t="s">
        <v>982</v>
      </c>
      <c r="F135" s="175" t="s">
        <v>983</v>
      </c>
      <c r="G135" s="176" t="s">
        <v>177</v>
      </c>
      <c r="H135" s="177">
        <v>65.700000000000003</v>
      </c>
      <c r="I135" s="178"/>
      <c r="J135" s="179">
        <f>ROUND(I135*H135,2)</f>
        <v>0</v>
      </c>
      <c r="K135" s="180"/>
      <c r="L135" s="39"/>
      <c r="M135" s="181" t="s">
        <v>1</v>
      </c>
      <c r="N135" s="182" t="s">
        <v>40</v>
      </c>
      <c r="O135" s="77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5" t="s">
        <v>122</v>
      </c>
      <c r="AT135" s="185" t="s">
        <v>126</v>
      </c>
      <c r="AU135" s="185" t="s">
        <v>131</v>
      </c>
      <c r="AY135" s="19" t="s">
        <v>123</v>
      </c>
      <c r="BE135" s="186">
        <f>IF(N135="základná",J135,0)</f>
        <v>0</v>
      </c>
      <c r="BF135" s="186">
        <f>IF(N135="znížená",J135,0)</f>
        <v>0</v>
      </c>
      <c r="BG135" s="186">
        <f>IF(N135="zákl. prenesená",J135,0)</f>
        <v>0</v>
      </c>
      <c r="BH135" s="186">
        <f>IF(N135="zníž. prenesená",J135,0)</f>
        <v>0</v>
      </c>
      <c r="BI135" s="186">
        <f>IF(N135="nulová",J135,0)</f>
        <v>0</v>
      </c>
      <c r="BJ135" s="19" t="s">
        <v>131</v>
      </c>
      <c r="BK135" s="186">
        <f>ROUND(I135*H135,2)</f>
        <v>0</v>
      </c>
      <c r="BL135" s="19" t="s">
        <v>122</v>
      </c>
      <c r="BM135" s="185" t="s">
        <v>984</v>
      </c>
    </row>
    <row r="136" s="14" customFormat="1">
      <c r="A136" s="14"/>
      <c r="B136" s="201"/>
      <c r="C136" s="14"/>
      <c r="D136" s="193" t="s">
        <v>173</v>
      </c>
      <c r="E136" s="202" t="s">
        <v>1</v>
      </c>
      <c r="F136" s="203" t="s">
        <v>985</v>
      </c>
      <c r="G136" s="14"/>
      <c r="H136" s="202" t="s">
        <v>1</v>
      </c>
      <c r="I136" s="204"/>
      <c r="J136" s="14"/>
      <c r="K136" s="14"/>
      <c r="L136" s="201"/>
      <c r="M136" s="205"/>
      <c r="N136" s="206"/>
      <c r="O136" s="206"/>
      <c r="P136" s="206"/>
      <c r="Q136" s="206"/>
      <c r="R136" s="206"/>
      <c r="S136" s="206"/>
      <c r="T136" s="20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173</v>
      </c>
      <c r="AU136" s="202" t="s">
        <v>131</v>
      </c>
      <c r="AV136" s="14" t="s">
        <v>82</v>
      </c>
      <c r="AW136" s="14" t="s">
        <v>31</v>
      </c>
      <c r="AX136" s="14" t="s">
        <v>74</v>
      </c>
      <c r="AY136" s="202" t="s">
        <v>123</v>
      </c>
    </row>
    <row r="137" s="14" customFormat="1">
      <c r="A137" s="14"/>
      <c r="B137" s="201"/>
      <c r="C137" s="14"/>
      <c r="D137" s="193" t="s">
        <v>173</v>
      </c>
      <c r="E137" s="202" t="s">
        <v>1</v>
      </c>
      <c r="F137" s="203" t="s">
        <v>986</v>
      </c>
      <c r="G137" s="14"/>
      <c r="H137" s="202" t="s">
        <v>1</v>
      </c>
      <c r="I137" s="204"/>
      <c r="J137" s="14"/>
      <c r="K137" s="14"/>
      <c r="L137" s="201"/>
      <c r="M137" s="205"/>
      <c r="N137" s="206"/>
      <c r="O137" s="206"/>
      <c r="P137" s="206"/>
      <c r="Q137" s="206"/>
      <c r="R137" s="206"/>
      <c r="S137" s="206"/>
      <c r="T137" s="207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173</v>
      </c>
      <c r="AU137" s="202" t="s">
        <v>131</v>
      </c>
      <c r="AV137" s="14" t="s">
        <v>82</v>
      </c>
      <c r="AW137" s="14" t="s">
        <v>31</v>
      </c>
      <c r="AX137" s="14" t="s">
        <v>74</v>
      </c>
      <c r="AY137" s="202" t="s">
        <v>123</v>
      </c>
    </row>
    <row r="138" s="13" customFormat="1">
      <c r="A138" s="13"/>
      <c r="B138" s="192"/>
      <c r="C138" s="13"/>
      <c r="D138" s="193" t="s">
        <v>173</v>
      </c>
      <c r="E138" s="194" t="s">
        <v>1</v>
      </c>
      <c r="F138" s="195" t="s">
        <v>987</v>
      </c>
      <c r="G138" s="13"/>
      <c r="H138" s="196">
        <v>109.5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173</v>
      </c>
      <c r="AU138" s="194" t="s">
        <v>131</v>
      </c>
      <c r="AV138" s="13" t="s">
        <v>131</v>
      </c>
      <c r="AW138" s="13" t="s">
        <v>31</v>
      </c>
      <c r="AX138" s="13" t="s">
        <v>74</v>
      </c>
      <c r="AY138" s="194" t="s">
        <v>123</v>
      </c>
    </row>
    <row r="139" s="13" customFormat="1">
      <c r="A139" s="13"/>
      <c r="B139" s="192"/>
      <c r="C139" s="13"/>
      <c r="D139" s="193" t="s">
        <v>173</v>
      </c>
      <c r="E139" s="194" t="s">
        <v>1</v>
      </c>
      <c r="F139" s="195" t="s">
        <v>988</v>
      </c>
      <c r="G139" s="13"/>
      <c r="H139" s="196">
        <v>-43.799999999999997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173</v>
      </c>
      <c r="AU139" s="194" t="s">
        <v>131</v>
      </c>
      <c r="AV139" s="13" t="s">
        <v>131</v>
      </c>
      <c r="AW139" s="13" t="s">
        <v>31</v>
      </c>
      <c r="AX139" s="13" t="s">
        <v>74</v>
      </c>
      <c r="AY139" s="194" t="s">
        <v>123</v>
      </c>
    </row>
    <row r="140" s="15" customFormat="1">
      <c r="A140" s="15"/>
      <c r="B140" s="208"/>
      <c r="C140" s="15"/>
      <c r="D140" s="193" t="s">
        <v>173</v>
      </c>
      <c r="E140" s="209" t="s">
        <v>1</v>
      </c>
      <c r="F140" s="210" t="s">
        <v>213</v>
      </c>
      <c r="G140" s="15"/>
      <c r="H140" s="211">
        <v>65.700000000000003</v>
      </c>
      <c r="I140" s="212"/>
      <c r="J140" s="15"/>
      <c r="K140" s="15"/>
      <c r="L140" s="208"/>
      <c r="M140" s="213"/>
      <c r="N140" s="214"/>
      <c r="O140" s="214"/>
      <c r="P140" s="214"/>
      <c r="Q140" s="214"/>
      <c r="R140" s="214"/>
      <c r="S140" s="214"/>
      <c r="T140" s="2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09" t="s">
        <v>173</v>
      </c>
      <c r="AU140" s="209" t="s">
        <v>131</v>
      </c>
      <c r="AV140" s="15" t="s">
        <v>122</v>
      </c>
      <c r="AW140" s="15" t="s">
        <v>31</v>
      </c>
      <c r="AX140" s="15" t="s">
        <v>82</v>
      </c>
      <c r="AY140" s="209" t="s">
        <v>123</v>
      </c>
    </row>
    <row r="141" s="2" customFormat="1" ht="24.15" customHeight="1">
      <c r="A141" s="38"/>
      <c r="B141" s="172"/>
      <c r="C141" s="173" t="s">
        <v>198</v>
      </c>
      <c r="D141" s="173" t="s">
        <v>126</v>
      </c>
      <c r="E141" s="174" t="s">
        <v>989</v>
      </c>
      <c r="F141" s="175" t="s">
        <v>990</v>
      </c>
      <c r="G141" s="176" t="s">
        <v>177</v>
      </c>
      <c r="H141" s="177">
        <v>32.850000000000001</v>
      </c>
      <c r="I141" s="178"/>
      <c r="J141" s="179">
        <f>ROUND(I141*H141,2)</f>
        <v>0</v>
      </c>
      <c r="K141" s="180"/>
      <c r="L141" s="39"/>
      <c r="M141" s="181" t="s">
        <v>1</v>
      </c>
      <c r="N141" s="182" t="s">
        <v>40</v>
      </c>
      <c r="O141" s="77"/>
      <c r="P141" s="183">
        <f>O141*H141</f>
        <v>0</v>
      </c>
      <c r="Q141" s="183">
        <v>0</v>
      </c>
      <c r="R141" s="183">
        <f>Q141*H141</f>
        <v>0</v>
      </c>
      <c r="S141" s="183">
        <v>0</v>
      </c>
      <c r="T141" s="18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85" t="s">
        <v>122</v>
      </c>
      <c r="AT141" s="185" t="s">
        <v>126</v>
      </c>
      <c r="AU141" s="185" t="s">
        <v>131</v>
      </c>
      <c r="AY141" s="19" t="s">
        <v>123</v>
      </c>
      <c r="BE141" s="186">
        <f>IF(N141="základná",J141,0)</f>
        <v>0</v>
      </c>
      <c r="BF141" s="186">
        <f>IF(N141="znížená",J141,0)</f>
        <v>0</v>
      </c>
      <c r="BG141" s="186">
        <f>IF(N141="zákl. prenesená",J141,0)</f>
        <v>0</v>
      </c>
      <c r="BH141" s="186">
        <f>IF(N141="zníž. prenesená",J141,0)</f>
        <v>0</v>
      </c>
      <c r="BI141" s="186">
        <f>IF(N141="nulová",J141,0)</f>
        <v>0</v>
      </c>
      <c r="BJ141" s="19" t="s">
        <v>131</v>
      </c>
      <c r="BK141" s="186">
        <f>ROUND(I141*H141,2)</f>
        <v>0</v>
      </c>
      <c r="BL141" s="19" t="s">
        <v>122</v>
      </c>
      <c r="BM141" s="185" t="s">
        <v>991</v>
      </c>
    </row>
    <row r="142" s="13" customFormat="1">
      <c r="A142" s="13"/>
      <c r="B142" s="192"/>
      <c r="C142" s="13"/>
      <c r="D142" s="193" t="s">
        <v>173</v>
      </c>
      <c r="E142" s="13"/>
      <c r="F142" s="195" t="s">
        <v>992</v>
      </c>
      <c r="G142" s="13"/>
      <c r="H142" s="196">
        <v>32.850000000000001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173</v>
      </c>
      <c r="AU142" s="194" t="s">
        <v>131</v>
      </c>
      <c r="AV142" s="13" t="s">
        <v>131</v>
      </c>
      <c r="AW142" s="13" t="s">
        <v>3</v>
      </c>
      <c r="AX142" s="13" t="s">
        <v>82</v>
      </c>
      <c r="AY142" s="194" t="s">
        <v>123</v>
      </c>
    </row>
    <row r="143" s="2" customFormat="1" ht="24.15" customHeight="1">
      <c r="A143" s="38"/>
      <c r="B143" s="172"/>
      <c r="C143" s="173" t="s">
        <v>206</v>
      </c>
      <c r="D143" s="173" t="s">
        <v>126</v>
      </c>
      <c r="E143" s="174" t="s">
        <v>993</v>
      </c>
      <c r="F143" s="175" t="s">
        <v>994</v>
      </c>
      <c r="G143" s="176" t="s">
        <v>177</v>
      </c>
      <c r="H143" s="177">
        <v>43.799999999999997</v>
      </c>
      <c r="I143" s="178"/>
      <c r="J143" s="179">
        <f>ROUND(I143*H143,2)</f>
        <v>0</v>
      </c>
      <c r="K143" s="180"/>
      <c r="L143" s="39"/>
      <c r="M143" s="181" t="s">
        <v>1</v>
      </c>
      <c r="N143" s="182" t="s">
        <v>40</v>
      </c>
      <c r="O143" s="77"/>
      <c r="P143" s="183">
        <f>O143*H143</f>
        <v>0</v>
      </c>
      <c r="Q143" s="183">
        <v>0</v>
      </c>
      <c r="R143" s="183">
        <f>Q143*H143</f>
        <v>0</v>
      </c>
      <c r="S143" s="183">
        <v>0</v>
      </c>
      <c r="T143" s="18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85" t="s">
        <v>122</v>
      </c>
      <c r="AT143" s="185" t="s">
        <v>126</v>
      </c>
      <c r="AU143" s="185" t="s">
        <v>131</v>
      </c>
      <c r="AY143" s="19" t="s">
        <v>123</v>
      </c>
      <c r="BE143" s="186">
        <f>IF(N143="základná",J143,0)</f>
        <v>0</v>
      </c>
      <c r="BF143" s="186">
        <f>IF(N143="znížená",J143,0)</f>
        <v>0</v>
      </c>
      <c r="BG143" s="186">
        <f>IF(N143="zákl. prenesená",J143,0)</f>
        <v>0</v>
      </c>
      <c r="BH143" s="186">
        <f>IF(N143="zníž. prenesená",J143,0)</f>
        <v>0</v>
      </c>
      <c r="BI143" s="186">
        <f>IF(N143="nulová",J143,0)</f>
        <v>0</v>
      </c>
      <c r="BJ143" s="19" t="s">
        <v>131</v>
      </c>
      <c r="BK143" s="186">
        <f>ROUND(I143*H143,2)</f>
        <v>0</v>
      </c>
      <c r="BL143" s="19" t="s">
        <v>122</v>
      </c>
      <c r="BM143" s="185" t="s">
        <v>995</v>
      </c>
    </row>
    <row r="144" s="14" customFormat="1">
      <c r="A144" s="14"/>
      <c r="B144" s="201"/>
      <c r="C144" s="14"/>
      <c r="D144" s="193" t="s">
        <v>173</v>
      </c>
      <c r="E144" s="202" t="s">
        <v>1</v>
      </c>
      <c r="F144" s="203" t="s">
        <v>985</v>
      </c>
      <c r="G144" s="14"/>
      <c r="H144" s="202" t="s">
        <v>1</v>
      </c>
      <c r="I144" s="204"/>
      <c r="J144" s="14"/>
      <c r="K144" s="14"/>
      <c r="L144" s="201"/>
      <c r="M144" s="205"/>
      <c r="N144" s="206"/>
      <c r="O144" s="206"/>
      <c r="P144" s="206"/>
      <c r="Q144" s="206"/>
      <c r="R144" s="206"/>
      <c r="S144" s="206"/>
      <c r="T144" s="207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2" t="s">
        <v>173</v>
      </c>
      <c r="AU144" s="202" t="s">
        <v>131</v>
      </c>
      <c r="AV144" s="14" t="s">
        <v>82</v>
      </c>
      <c r="AW144" s="14" t="s">
        <v>31</v>
      </c>
      <c r="AX144" s="14" t="s">
        <v>74</v>
      </c>
      <c r="AY144" s="202" t="s">
        <v>123</v>
      </c>
    </row>
    <row r="145" s="14" customFormat="1">
      <c r="A145" s="14"/>
      <c r="B145" s="201"/>
      <c r="C145" s="14"/>
      <c r="D145" s="193" t="s">
        <v>173</v>
      </c>
      <c r="E145" s="202" t="s">
        <v>1</v>
      </c>
      <c r="F145" s="203" t="s">
        <v>996</v>
      </c>
      <c r="G145" s="14"/>
      <c r="H145" s="202" t="s">
        <v>1</v>
      </c>
      <c r="I145" s="204"/>
      <c r="J145" s="14"/>
      <c r="K145" s="14"/>
      <c r="L145" s="201"/>
      <c r="M145" s="205"/>
      <c r="N145" s="206"/>
      <c r="O145" s="206"/>
      <c r="P145" s="206"/>
      <c r="Q145" s="206"/>
      <c r="R145" s="206"/>
      <c r="S145" s="206"/>
      <c r="T145" s="20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02" t="s">
        <v>173</v>
      </c>
      <c r="AU145" s="202" t="s">
        <v>131</v>
      </c>
      <c r="AV145" s="14" t="s">
        <v>82</v>
      </c>
      <c r="AW145" s="14" t="s">
        <v>31</v>
      </c>
      <c r="AX145" s="14" t="s">
        <v>74</v>
      </c>
      <c r="AY145" s="202" t="s">
        <v>123</v>
      </c>
    </row>
    <row r="146" s="13" customFormat="1">
      <c r="A146" s="13"/>
      <c r="B146" s="192"/>
      <c r="C146" s="13"/>
      <c r="D146" s="193" t="s">
        <v>173</v>
      </c>
      <c r="E146" s="194" t="s">
        <v>1</v>
      </c>
      <c r="F146" s="195" t="s">
        <v>987</v>
      </c>
      <c r="G146" s="13"/>
      <c r="H146" s="196">
        <v>109.5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173</v>
      </c>
      <c r="AU146" s="194" t="s">
        <v>131</v>
      </c>
      <c r="AV146" s="13" t="s">
        <v>131</v>
      </c>
      <c r="AW146" s="13" t="s">
        <v>31</v>
      </c>
      <c r="AX146" s="13" t="s">
        <v>74</v>
      </c>
      <c r="AY146" s="194" t="s">
        <v>123</v>
      </c>
    </row>
    <row r="147" s="13" customFormat="1">
      <c r="A147" s="13"/>
      <c r="B147" s="192"/>
      <c r="C147" s="13"/>
      <c r="D147" s="193" t="s">
        <v>173</v>
      </c>
      <c r="E147" s="194" t="s">
        <v>1</v>
      </c>
      <c r="F147" s="195" t="s">
        <v>997</v>
      </c>
      <c r="G147" s="13"/>
      <c r="H147" s="196">
        <v>-65.700000000000003</v>
      </c>
      <c r="I147" s="197"/>
      <c r="J147" s="13"/>
      <c r="K147" s="13"/>
      <c r="L147" s="192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173</v>
      </c>
      <c r="AU147" s="194" t="s">
        <v>131</v>
      </c>
      <c r="AV147" s="13" t="s">
        <v>131</v>
      </c>
      <c r="AW147" s="13" t="s">
        <v>31</v>
      </c>
      <c r="AX147" s="13" t="s">
        <v>74</v>
      </c>
      <c r="AY147" s="194" t="s">
        <v>123</v>
      </c>
    </row>
    <row r="148" s="15" customFormat="1">
      <c r="A148" s="15"/>
      <c r="B148" s="208"/>
      <c r="C148" s="15"/>
      <c r="D148" s="193" t="s">
        <v>173</v>
      </c>
      <c r="E148" s="209" t="s">
        <v>1</v>
      </c>
      <c r="F148" s="210" t="s">
        <v>213</v>
      </c>
      <c r="G148" s="15"/>
      <c r="H148" s="211">
        <v>43.799999999999997</v>
      </c>
      <c r="I148" s="212"/>
      <c r="J148" s="15"/>
      <c r="K148" s="15"/>
      <c r="L148" s="208"/>
      <c r="M148" s="213"/>
      <c r="N148" s="214"/>
      <c r="O148" s="214"/>
      <c r="P148" s="214"/>
      <c r="Q148" s="214"/>
      <c r="R148" s="214"/>
      <c r="S148" s="214"/>
      <c r="T148" s="2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09" t="s">
        <v>173</v>
      </c>
      <c r="AU148" s="209" t="s">
        <v>131</v>
      </c>
      <c r="AV148" s="15" t="s">
        <v>122</v>
      </c>
      <c r="AW148" s="15" t="s">
        <v>31</v>
      </c>
      <c r="AX148" s="15" t="s">
        <v>82</v>
      </c>
      <c r="AY148" s="209" t="s">
        <v>123</v>
      </c>
    </row>
    <row r="149" s="2" customFormat="1" ht="24.15" customHeight="1">
      <c r="A149" s="38"/>
      <c r="B149" s="172"/>
      <c r="C149" s="173" t="s">
        <v>214</v>
      </c>
      <c r="D149" s="173" t="s">
        <v>126</v>
      </c>
      <c r="E149" s="174" t="s">
        <v>998</v>
      </c>
      <c r="F149" s="175" t="s">
        <v>999</v>
      </c>
      <c r="G149" s="176" t="s">
        <v>177</v>
      </c>
      <c r="H149" s="177">
        <v>21.899999999999999</v>
      </c>
      <c r="I149" s="178"/>
      <c r="J149" s="179">
        <f>ROUND(I149*H149,2)</f>
        <v>0</v>
      </c>
      <c r="K149" s="180"/>
      <c r="L149" s="39"/>
      <c r="M149" s="181" t="s">
        <v>1</v>
      </c>
      <c r="N149" s="182" t="s">
        <v>40</v>
      </c>
      <c r="O149" s="77"/>
      <c r="P149" s="183">
        <f>O149*H149</f>
        <v>0</v>
      </c>
      <c r="Q149" s="183">
        <v>0</v>
      </c>
      <c r="R149" s="183">
        <f>Q149*H149</f>
        <v>0</v>
      </c>
      <c r="S149" s="183">
        <v>0</v>
      </c>
      <c r="T149" s="18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5" t="s">
        <v>122</v>
      </c>
      <c r="AT149" s="185" t="s">
        <v>126</v>
      </c>
      <c r="AU149" s="185" t="s">
        <v>131</v>
      </c>
      <c r="AY149" s="19" t="s">
        <v>123</v>
      </c>
      <c r="BE149" s="186">
        <f>IF(N149="základná",J149,0)</f>
        <v>0</v>
      </c>
      <c r="BF149" s="186">
        <f>IF(N149="znížená",J149,0)</f>
        <v>0</v>
      </c>
      <c r="BG149" s="186">
        <f>IF(N149="zákl. prenesená",J149,0)</f>
        <v>0</v>
      </c>
      <c r="BH149" s="186">
        <f>IF(N149="zníž. prenesená",J149,0)</f>
        <v>0</v>
      </c>
      <c r="BI149" s="186">
        <f>IF(N149="nulová",J149,0)</f>
        <v>0</v>
      </c>
      <c r="BJ149" s="19" t="s">
        <v>131</v>
      </c>
      <c r="BK149" s="186">
        <f>ROUND(I149*H149,2)</f>
        <v>0</v>
      </c>
      <c r="BL149" s="19" t="s">
        <v>122</v>
      </c>
      <c r="BM149" s="185" t="s">
        <v>1000</v>
      </c>
    </row>
    <row r="150" s="13" customFormat="1">
      <c r="A150" s="13"/>
      <c r="B150" s="192"/>
      <c r="C150" s="13"/>
      <c r="D150" s="193" t="s">
        <v>173</v>
      </c>
      <c r="E150" s="13"/>
      <c r="F150" s="195" t="s">
        <v>1001</v>
      </c>
      <c r="G150" s="13"/>
      <c r="H150" s="196">
        <v>21.899999999999999</v>
      </c>
      <c r="I150" s="197"/>
      <c r="J150" s="13"/>
      <c r="K150" s="13"/>
      <c r="L150" s="192"/>
      <c r="M150" s="198"/>
      <c r="N150" s="199"/>
      <c r="O150" s="199"/>
      <c r="P150" s="199"/>
      <c r="Q150" s="199"/>
      <c r="R150" s="199"/>
      <c r="S150" s="199"/>
      <c r="T150" s="20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4" t="s">
        <v>173</v>
      </c>
      <c r="AU150" s="194" t="s">
        <v>131</v>
      </c>
      <c r="AV150" s="13" t="s">
        <v>131</v>
      </c>
      <c r="AW150" s="13" t="s">
        <v>3</v>
      </c>
      <c r="AX150" s="13" t="s">
        <v>82</v>
      </c>
      <c r="AY150" s="194" t="s">
        <v>123</v>
      </c>
    </row>
    <row r="151" s="2" customFormat="1" ht="24.15" customHeight="1">
      <c r="A151" s="38"/>
      <c r="B151" s="172"/>
      <c r="C151" s="173" t="s">
        <v>218</v>
      </c>
      <c r="D151" s="173" t="s">
        <v>126</v>
      </c>
      <c r="E151" s="174" t="s">
        <v>1002</v>
      </c>
      <c r="F151" s="175" t="s">
        <v>1003</v>
      </c>
      <c r="G151" s="176" t="s">
        <v>177</v>
      </c>
      <c r="H151" s="177">
        <v>204</v>
      </c>
      <c r="I151" s="178"/>
      <c r="J151" s="179">
        <f>ROUND(I151*H151,2)</f>
        <v>0</v>
      </c>
      <c r="K151" s="180"/>
      <c r="L151" s="39"/>
      <c r="M151" s="181" t="s">
        <v>1</v>
      </c>
      <c r="N151" s="182" t="s">
        <v>40</v>
      </c>
      <c r="O151" s="77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85" t="s">
        <v>122</v>
      </c>
      <c r="AT151" s="185" t="s">
        <v>126</v>
      </c>
      <c r="AU151" s="185" t="s">
        <v>131</v>
      </c>
      <c r="AY151" s="19" t="s">
        <v>123</v>
      </c>
      <c r="BE151" s="186">
        <f>IF(N151="základná",J151,0)</f>
        <v>0</v>
      </c>
      <c r="BF151" s="186">
        <f>IF(N151="znížená",J151,0)</f>
        <v>0</v>
      </c>
      <c r="BG151" s="186">
        <f>IF(N151="zákl. prenesená",J151,0)</f>
        <v>0</v>
      </c>
      <c r="BH151" s="186">
        <f>IF(N151="zníž. prenesená",J151,0)</f>
        <v>0</v>
      </c>
      <c r="BI151" s="186">
        <f>IF(N151="nulová",J151,0)</f>
        <v>0</v>
      </c>
      <c r="BJ151" s="19" t="s">
        <v>131</v>
      </c>
      <c r="BK151" s="186">
        <f>ROUND(I151*H151,2)</f>
        <v>0</v>
      </c>
      <c r="BL151" s="19" t="s">
        <v>122</v>
      </c>
      <c r="BM151" s="185" t="s">
        <v>1004</v>
      </c>
    </row>
    <row r="152" s="14" customFormat="1">
      <c r="A152" s="14"/>
      <c r="B152" s="201"/>
      <c r="C152" s="14"/>
      <c r="D152" s="193" t="s">
        <v>173</v>
      </c>
      <c r="E152" s="202" t="s">
        <v>1</v>
      </c>
      <c r="F152" s="203" t="s">
        <v>1005</v>
      </c>
      <c r="G152" s="14"/>
      <c r="H152" s="202" t="s">
        <v>1</v>
      </c>
      <c r="I152" s="204"/>
      <c r="J152" s="14"/>
      <c r="K152" s="14"/>
      <c r="L152" s="201"/>
      <c r="M152" s="205"/>
      <c r="N152" s="206"/>
      <c r="O152" s="206"/>
      <c r="P152" s="206"/>
      <c r="Q152" s="206"/>
      <c r="R152" s="206"/>
      <c r="S152" s="206"/>
      <c r="T152" s="207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2" t="s">
        <v>173</v>
      </c>
      <c r="AU152" s="202" t="s">
        <v>131</v>
      </c>
      <c r="AV152" s="14" t="s">
        <v>82</v>
      </c>
      <c r="AW152" s="14" t="s">
        <v>31</v>
      </c>
      <c r="AX152" s="14" t="s">
        <v>74</v>
      </c>
      <c r="AY152" s="202" t="s">
        <v>123</v>
      </c>
    </row>
    <row r="153" s="14" customFormat="1">
      <c r="A153" s="14"/>
      <c r="B153" s="201"/>
      <c r="C153" s="14"/>
      <c r="D153" s="193" t="s">
        <v>173</v>
      </c>
      <c r="E153" s="202" t="s">
        <v>1</v>
      </c>
      <c r="F153" s="203" t="s">
        <v>986</v>
      </c>
      <c r="G153" s="14"/>
      <c r="H153" s="202" t="s">
        <v>1</v>
      </c>
      <c r="I153" s="204"/>
      <c r="J153" s="14"/>
      <c r="K153" s="14"/>
      <c r="L153" s="201"/>
      <c r="M153" s="205"/>
      <c r="N153" s="206"/>
      <c r="O153" s="206"/>
      <c r="P153" s="206"/>
      <c r="Q153" s="206"/>
      <c r="R153" s="206"/>
      <c r="S153" s="206"/>
      <c r="T153" s="20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02" t="s">
        <v>173</v>
      </c>
      <c r="AU153" s="202" t="s">
        <v>131</v>
      </c>
      <c r="AV153" s="14" t="s">
        <v>82</v>
      </c>
      <c r="AW153" s="14" t="s">
        <v>31</v>
      </c>
      <c r="AX153" s="14" t="s">
        <v>74</v>
      </c>
      <c r="AY153" s="202" t="s">
        <v>123</v>
      </c>
    </row>
    <row r="154" s="13" customFormat="1">
      <c r="A154" s="13"/>
      <c r="B154" s="192"/>
      <c r="C154" s="13"/>
      <c r="D154" s="193" t="s">
        <v>173</v>
      </c>
      <c r="E154" s="194" t="s">
        <v>1</v>
      </c>
      <c r="F154" s="195" t="s">
        <v>1006</v>
      </c>
      <c r="G154" s="13"/>
      <c r="H154" s="196">
        <v>340</v>
      </c>
      <c r="I154" s="197"/>
      <c r="J154" s="13"/>
      <c r="K154" s="13"/>
      <c r="L154" s="192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4" t="s">
        <v>173</v>
      </c>
      <c r="AU154" s="194" t="s">
        <v>131</v>
      </c>
      <c r="AV154" s="13" t="s">
        <v>131</v>
      </c>
      <c r="AW154" s="13" t="s">
        <v>31</v>
      </c>
      <c r="AX154" s="13" t="s">
        <v>74</v>
      </c>
      <c r="AY154" s="194" t="s">
        <v>123</v>
      </c>
    </row>
    <row r="155" s="13" customFormat="1">
      <c r="A155" s="13"/>
      <c r="B155" s="192"/>
      <c r="C155" s="13"/>
      <c r="D155" s="193" t="s">
        <v>173</v>
      </c>
      <c r="E155" s="194" t="s">
        <v>1</v>
      </c>
      <c r="F155" s="195" t="s">
        <v>1007</v>
      </c>
      <c r="G155" s="13"/>
      <c r="H155" s="196">
        <v>-136</v>
      </c>
      <c r="I155" s="197"/>
      <c r="J155" s="13"/>
      <c r="K155" s="13"/>
      <c r="L155" s="192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4" t="s">
        <v>173</v>
      </c>
      <c r="AU155" s="194" t="s">
        <v>131</v>
      </c>
      <c r="AV155" s="13" t="s">
        <v>131</v>
      </c>
      <c r="AW155" s="13" t="s">
        <v>31</v>
      </c>
      <c r="AX155" s="13" t="s">
        <v>74</v>
      </c>
      <c r="AY155" s="194" t="s">
        <v>123</v>
      </c>
    </row>
    <row r="156" s="15" customFormat="1">
      <c r="A156" s="15"/>
      <c r="B156" s="208"/>
      <c r="C156" s="15"/>
      <c r="D156" s="193" t="s">
        <v>173</v>
      </c>
      <c r="E156" s="209" t="s">
        <v>1</v>
      </c>
      <c r="F156" s="210" t="s">
        <v>213</v>
      </c>
      <c r="G156" s="15"/>
      <c r="H156" s="211">
        <v>204</v>
      </c>
      <c r="I156" s="212"/>
      <c r="J156" s="15"/>
      <c r="K156" s="15"/>
      <c r="L156" s="208"/>
      <c r="M156" s="213"/>
      <c r="N156" s="214"/>
      <c r="O156" s="214"/>
      <c r="P156" s="214"/>
      <c r="Q156" s="214"/>
      <c r="R156" s="214"/>
      <c r="S156" s="214"/>
      <c r="T156" s="2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09" t="s">
        <v>173</v>
      </c>
      <c r="AU156" s="209" t="s">
        <v>131</v>
      </c>
      <c r="AV156" s="15" t="s">
        <v>122</v>
      </c>
      <c r="AW156" s="15" t="s">
        <v>31</v>
      </c>
      <c r="AX156" s="15" t="s">
        <v>82</v>
      </c>
      <c r="AY156" s="209" t="s">
        <v>123</v>
      </c>
    </row>
    <row r="157" s="2" customFormat="1" ht="24.15" customHeight="1">
      <c r="A157" s="38"/>
      <c r="B157" s="172"/>
      <c r="C157" s="173" t="s">
        <v>222</v>
      </c>
      <c r="D157" s="173" t="s">
        <v>126</v>
      </c>
      <c r="E157" s="174" t="s">
        <v>1008</v>
      </c>
      <c r="F157" s="175" t="s">
        <v>1009</v>
      </c>
      <c r="G157" s="176" t="s">
        <v>177</v>
      </c>
      <c r="H157" s="177">
        <v>102</v>
      </c>
      <c r="I157" s="178"/>
      <c r="J157" s="179">
        <f>ROUND(I157*H157,2)</f>
        <v>0</v>
      </c>
      <c r="K157" s="180"/>
      <c r="L157" s="39"/>
      <c r="M157" s="181" t="s">
        <v>1</v>
      </c>
      <c r="N157" s="182" t="s">
        <v>40</v>
      </c>
      <c r="O157" s="77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5" t="s">
        <v>122</v>
      </c>
      <c r="AT157" s="185" t="s">
        <v>126</v>
      </c>
      <c r="AU157" s="185" t="s">
        <v>131</v>
      </c>
      <c r="AY157" s="19" t="s">
        <v>123</v>
      </c>
      <c r="BE157" s="186">
        <f>IF(N157="základná",J157,0)</f>
        <v>0</v>
      </c>
      <c r="BF157" s="186">
        <f>IF(N157="znížená",J157,0)</f>
        <v>0</v>
      </c>
      <c r="BG157" s="186">
        <f>IF(N157="zákl. prenesená",J157,0)</f>
        <v>0</v>
      </c>
      <c r="BH157" s="186">
        <f>IF(N157="zníž. prenesená",J157,0)</f>
        <v>0</v>
      </c>
      <c r="BI157" s="186">
        <f>IF(N157="nulová",J157,0)</f>
        <v>0</v>
      </c>
      <c r="BJ157" s="19" t="s">
        <v>131</v>
      </c>
      <c r="BK157" s="186">
        <f>ROUND(I157*H157,2)</f>
        <v>0</v>
      </c>
      <c r="BL157" s="19" t="s">
        <v>122</v>
      </c>
      <c r="BM157" s="185" t="s">
        <v>1010</v>
      </c>
    </row>
    <row r="158" s="13" customFormat="1">
      <c r="A158" s="13"/>
      <c r="B158" s="192"/>
      <c r="C158" s="13"/>
      <c r="D158" s="193" t="s">
        <v>173</v>
      </c>
      <c r="E158" s="13"/>
      <c r="F158" s="195" t="s">
        <v>1011</v>
      </c>
      <c r="G158" s="13"/>
      <c r="H158" s="196">
        <v>102</v>
      </c>
      <c r="I158" s="197"/>
      <c r="J158" s="13"/>
      <c r="K158" s="13"/>
      <c r="L158" s="192"/>
      <c r="M158" s="198"/>
      <c r="N158" s="199"/>
      <c r="O158" s="199"/>
      <c r="P158" s="199"/>
      <c r="Q158" s="199"/>
      <c r="R158" s="199"/>
      <c r="S158" s="199"/>
      <c r="T158" s="20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4" t="s">
        <v>173</v>
      </c>
      <c r="AU158" s="194" t="s">
        <v>131</v>
      </c>
      <c r="AV158" s="13" t="s">
        <v>131</v>
      </c>
      <c r="AW158" s="13" t="s">
        <v>3</v>
      </c>
      <c r="AX158" s="13" t="s">
        <v>82</v>
      </c>
      <c r="AY158" s="194" t="s">
        <v>123</v>
      </c>
    </row>
    <row r="159" s="2" customFormat="1" ht="24.15" customHeight="1">
      <c r="A159" s="38"/>
      <c r="B159" s="172"/>
      <c r="C159" s="173" t="s">
        <v>228</v>
      </c>
      <c r="D159" s="173" t="s">
        <v>126</v>
      </c>
      <c r="E159" s="174" t="s">
        <v>1012</v>
      </c>
      <c r="F159" s="175" t="s">
        <v>1013</v>
      </c>
      <c r="G159" s="176" t="s">
        <v>177</v>
      </c>
      <c r="H159" s="177">
        <v>136</v>
      </c>
      <c r="I159" s="178"/>
      <c r="J159" s="179">
        <f>ROUND(I159*H159,2)</f>
        <v>0</v>
      </c>
      <c r="K159" s="180"/>
      <c r="L159" s="39"/>
      <c r="M159" s="181" t="s">
        <v>1</v>
      </c>
      <c r="N159" s="182" t="s">
        <v>40</v>
      </c>
      <c r="O159" s="77"/>
      <c r="P159" s="183">
        <f>O159*H159</f>
        <v>0</v>
      </c>
      <c r="Q159" s="183">
        <v>0</v>
      </c>
      <c r="R159" s="183">
        <f>Q159*H159</f>
        <v>0</v>
      </c>
      <c r="S159" s="183">
        <v>0</v>
      </c>
      <c r="T159" s="18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5" t="s">
        <v>122</v>
      </c>
      <c r="AT159" s="185" t="s">
        <v>126</v>
      </c>
      <c r="AU159" s="185" t="s">
        <v>131</v>
      </c>
      <c r="AY159" s="19" t="s">
        <v>123</v>
      </c>
      <c r="BE159" s="186">
        <f>IF(N159="základná",J159,0)</f>
        <v>0</v>
      </c>
      <c r="BF159" s="186">
        <f>IF(N159="znížená",J159,0)</f>
        <v>0</v>
      </c>
      <c r="BG159" s="186">
        <f>IF(N159="zákl. prenesená",J159,0)</f>
        <v>0</v>
      </c>
      <c r="BH159" s="186">
        <f>IF(N159="zníž. prenesená",J159,0)</f>
        <v>0</v>
      </c>
      <c r="BI159" s="186">
        <f>IF(N159="nulová",J159,0)</f>
        <v>0</v>
      </c>
      <c r="BJ159" s="19" t="s">
        <v>131</v>
      </c>
      <c r="BK159" s="186">
        <f>ROUND(I159*H159,2)</f>
        <v>0</v>
      </c>
      <c r="BL159" s="19" t="s">
        <v>122</v>
      </c>
      <c r="BM159" s="185" t="s">
        <v>1014</v>
      </c>
    </row>
    <row r="160" s="14" customFormat="1">
      <c r="A160" s="14"/>
      <c r="B160" s="201"/>
      <c r="C160" s="14"/>
      <c r="D160" s="193" t="s">
        <v>173</v>
      </c>
      <c r="E160" s="202" t="s">
        <v>1</v>
      </c>
      <c r="F160" s="203" t="s">
        <v>1005</v>
      </c>
      <c r="G160" s="14"/>
      <c r="H160" s="202" t="s">
        <v>1</v>
      </c>
      <c r="I160" s="204"/>
      <c r="J160" s="14"/>
      <c r="K160" s="14"/>
      <c r="L160" s="201"/>
      <c r="M160" s="205"/>
      <c r="N160" s="206"/>
      <c r="O160" s="206"/>
      <c r="P160" s="206"/>
      <c r="Q160" s="206"/>
      <c r="R160" s="206"/>
      <c r="S160" s="206"/>
      <c r="T160" s="207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02" t="s">
        <v>173</v>
      </c>
      <c r="AU160" s="202" t="s">
        <v>131</v>
      </c>
      <c r="AV160" s="14" t="s">
        <v>82</v>
      </c>
      <c r="AW160" s="14" t="s">
        <v>31</v>
      </c>
      <c r="AX160" s="14" t="s">
        <v>74</v>
      </c>
      <c r="AY160" s="202" t="s">
        <v>123</v>
      </c>
    </row>
    <row r="161" s="14" customFormat="1">
      <c r="A161" s="14"/>
      <c r="B161" s="201"/>
      <c r="C161" s="14"/>
      <c r="D161" s="193" t="s">
        <v>173</v>
      </c>
      <c r="E161" s="202" t="s">
        <v>1</v>
      </c>
      <c r="F161" s="203" t="s">
        <v>996</v>
      </c>
      <c r="G161" s="14"/>
      <c r="H161" s="202" t="s">
        <v>1</v>
      </c>
      <c r="I161" s="204"/>
      <c r="J161" s="14"/>
      <c r="K161" s="14"/>
      <c r="L161" s="201"/>
      <c r="M161" s="205"/>
      <c r="N161" s="206"/>
      <c r="O161" s="206"/>
      <c r="P161" s="206"/>
      <c r="Q161" s="206"/>
      <c r="R161" s="206"/>
      <c r="S161" s="206"/>
      <c r="T161" s="20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02" t="s">
        <v>173</v>
      </c>
      <c r="AU161" s="202" t="s">
        <v>131</v>
      </c>
      <c r="AV161" s="14" t="s">
        <v>82</v>
      </c>
      <c r="AW161" s="14" t="s">
        <v>31</v>
      </c>
      <c r="AX161" s="14" t="s">
        <v>74</v>
      </c>
      <c r="AY161" s="202" t="s">
        <v>123</v>
      </c>
    </row>
    <row r="162" s="13" customFormat="1">
      <c r="A162" s="13"/>
      <c r="B162" s="192"/>
      <c r="C162" s="13"/>
      <c r="D162" s="193" t="s">
        <v>173</v>
      </c>
      <c r="E162" s="194" t="s">
        <v>1</v>
      </c>
      <c r="F162" s="195" t="s">
        <v>1006</v>
      </c>
      <c r="G162" s="13"/>
      <c r="H162" s="196">
        <v>340</v>
      </c>
      <c r="I162" s="197"/>
      <c r="J162" s="13"/>
      <c r="K162" s="13"/>
      <c r="L162" s="192"/>
      <c r="M162" s="198"/>
      <c r="N162" s="199"/>
      <c r="O162" s="199"/>
      <c r="P162" s="199"/>
      <c r="Q162" s="199"/>
      <c r="R162" s="199"/>
      <c r="S162" s="199"/>
      <c r="T162" s="20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4" t="s">
        <v>173</v>
      </c>
      <c r="AU162" s="194" t="s">
        <v>131</v>
      </c>
      <c r="AV162" s="13" t="s">
        <v>131</v>
      </c>
      <c r="AW162" s="13" t="s">
        <v>31</v>
      </c>
      <c r="AX162" s="13" t="s">
        <v>74</v>
      </c>
      <c r="AY162" s="194" t="s">
        <v>123</v>
      </c>
    </row>
    <row r="163" s="13" customFormat="1">
      <c r="A163" s="13"/>
      <c r="B163" s="192"/>
      <c r="C163" s="13"/>
      <c r="D163" s="193" t="s">
        <v>173</v>
      </c>
      <c r="E163" s="194" t="s">
        <v>1</v>
      </c>
      <c r="F163" s="195" t="s">
        <v>1015</v>
      </c>
      <c r="G163" s="13"/>
      <c r="H163" s="196">
        <v>-204</v>
      </c>
      <c r="I163" s="197"/>
      <c r="J163" s="13"/>
      <c r="K163" s="13"/>
      <c r="L163" s="192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4" t="s">
        <v>173</v>
      </c>
      <c r="AU163" s="194" t="s">
        <v>131</v>
      </c>
      <c r="AV163" s="13" t="s">
        <v>131</v>
      </c>
      <c r="AW163" s="13" t="s">
        <v>31</v>
      </c>
      <c r="AX163" s="13" t="s">
        <v>74</v>
      </c>
      <c r="AY163" s="194" t="s">
        <v>123</v>
      </c>
    </row>
    <row r="164" s="15" customFormat="1">
      <c r="A164" s="15"/>
      <c r="B164" s="208"/>
      <c r="C164" s="15"/>
      <c r="D164" s="193" t="s">
        <v>173</v>
      </c>
      <c r="E164" s="209" t="s">
        <v>1</v>
      </c>
      <c r="F164" s="210" t="s">
        <v>213</v>
      </c>
      <c r="G164" s="15"/>
      <c r="H164" s="211">
        <v>136</v>
      </c>
      <c r="I164" s="212"/>
      <c r="J164" s="15"/>
      <c r="K164" s="15"/>
      <c r="L164" s="208"/>
      <c r="M164" s="213"/>
      <c r="N164" s="214"/>
      <c r="O164" s="214"/>
      <c r="P164" s="214"/>
      <c r="Q164" s="214"/>
      <c r="R164" s="214"/>
      <c r="S164" s="214"/>
      <c r="T164" s="2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09" t="s">
        <v>173</v>
      </c>
      <c r="AU164" s="209" t="s">
        <v>131</v>
      </c>
      <c r="AV164" s="15" t="s">
        <v>122</v>
      </c>
      <c r="AW164" s="15" t="s">
        <v>31</v>
      </c>
      <c r="AX164" s="15" t="s">
        <v>82</v>
      </c>
      <c r="AY164" s="209" t="s">
        <v>123</v>
      </c>
    </row>
    <row r="165" s="2" customFormat="1" ht="24.15" customHeight="1">
      <c r="A165" s="38"/>
      <c r="B165" s="172"/>
      <c r="C165" s="173" t="s">
        <v>232</v>
      </c>
      <c r="D165" s="173" t="s">
        <v>126</v>
      </c>
      <c r="E165" s="174" t="s">
        <v>1016</v>
      </c>
      <c r="F165" s="175" t="s">
        <v>1017</v>
      </c>
      <c r="G165" s="176" t="s">
        <v>177</v>
      </c>
      <c r="H165" s="177">
        <v>68</v>
      </c>
      <c r="I165" s="178"/>
      <c r="J165" s="179">
        <f>ROUND(I165*H165,2)</f>
        <v>0</v>
      </c>
      <c r="K165" s="180"/>
      <c r="L165" s="39"/>
      <c r="M165" s="181" t="s">
        <v>1</v>
      </c>
      <c r="N165" s="182" t="s">
        <v>40</v>
      </c>
      <c r="O165" s="77"/>
      <c r="P165" s="183">
        <f>O165*H165</f>
        <v>0</v>
      </c>
      <c r="Q165" s="183">
        <v>0</v>
      </c>
      <c r="R165" s="183">
        <f>Q165*H165</f>
        <v>0</v>
      </c>
      <c r="S165" s="183">
        <v>0</v>
      </c>
      <c r="T165" s="18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85" t="s">
        <v>122</v>
      </c>
      <c r="AT165" s="185" t="s">
        <v>126</v>
      </c>
      <c r="AU165" s="185" t="s">
        <v>131</v>
      </c>
      <c r="AY165" s="19" t="s">
        <v>123</v>
      </c>
      <c r="BE165" s="186">
        <f>IF(N165="základná",J165,0)</f>
        <v>0</v>
      </c>
      <c r="BF165" s="186">
        <f>IF(N165="znížená",J165,0)</f>
        <v>0</v>
      </c>
      <c r="BG165" s="186">
        <f>IF(N165="zákl. prenesená",J165,0)</f>
        <v>0</v>
      </c>
      <c r="BH165" s="186">
        <f>IF(N165="zníž. prenesená",J165,0)</f>
        <v>0</v>
      </c>
      <c r="BI165" s="186">
        <f>IF(N165="nulová",J165,0)</f>
        <v>0</v>
      </c>
      <c r="BJ165" s="19" t="s">
        <v>131</v>
      </c>
      <c r="BK165" s="186">
        <f>ROUND(I165*H165,2)</f>
        <v>0</v>
      </c>
      <c r="BL165" s="19" t="s">
        <v>122</v>
      </c>
      <c r="BM165" s="185" t="s">
        <v>1018</v>
      </c>
    </row>
    <row r="166" s="13" customFormat="1">
      <c r="A166" s="13"/>
      <c r="B166" s="192"/>
      <c r="C166" s="13"/>
      <c r="D166" s="193" t="s">
        <v>173</v>
      </c>
      <c r="E166" s="13"/>
      <c r="F166" s="195" t="s">
        <v>1019</v>
      </c>
      <c r="G166" s="13"/>
      <c r="H166" s="196">
        <v>68</v>
      </c>
      <c r="I166" s="197"/>
      <c r="J166" s="13"/>
      <c r="K166" s="13"/>
      <c r="L166" s="192"/>
      <c r="M166" s="198"/>
      <c r="N166" s="199"/>
      <c r="O166" s="199"/>
      <c r="P166" s="199"/>
      <c r="Q166" s="199"/>
      <c r="R166" s="199"/>
      <c r="S166" s="199"/>
      <c r="T166" s="20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4" t="s">
        <v>173</v>
      </c>
      <c r="AU166" s="194" t="s">
        <v>131</v>
      </c>
      <c r="AV166" s="13" t="s">
        <v>131</v>
      </c>
      <c r="AW166" s="13" t="s">
        <v>3</v>
      </c>
      <c r="AX166" s="13" t="s">
        <v>82</v>
      </c>
      <c r="AY166" s="194" t="s">
        <v>123</v>
      </c>
    </row>
    <row r="167" s="2" customFormat="1" ht="37.8" customHeight="1">
      <c r="A167" s="38"/>
      <c r="B167" s="172"/>
      <c r="C167" s="173" t="s">
        <v>237</v>
      </c>
      <c r="D167" s="173" t="s">
        <v>126</v>
      </c>
      <c r="E167" s="174" t="s">
        <v>215</v>
      </c>
      <c r="F167" s="175" t="s">
        <v>216</v>
      </c>
      <c r="G167" s="176" t="s">
        <v>177</v>
      </c>
      <c r="H167" s="177">
        <v>324.35000000000002</v>
      </c>
      <c r="I167" s="178"/>
      <c r="J167" s="179">
        <f>ROUND(I167*H167,2)</f>
        <v>0</v>
      </c>
      <c r="K167" s="180"/>
      <c r="L167" s="39"/>
      <c r="M167" s="181" t="s">
        <v>1</v>
      </c>
      <c r="N167" s="182" t="s">
        <v>40</v>
      </c>
      <c r="O167" s="77"/>
      <c r="P167" s="183">
        <f>O167*H167</f>
        <v>0</v>
      </c>
      <c r="Q167" s="183">
        <v>0</v>
      </c>
      <c r="R167" s="183">
        <f>Q167*H167</f>
        <v>0</v>
      </c>
      <c r="S167" s="183">
        <v>0</v>
      </c>
      <c r="T167" s="18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85" t="s">
        <v>122</v>
      </c>
      <c r="AT167" s="185" t="s">
        <v>126</v>
      </c>
      <c r="AU167" s="185" t="s">
        <v>131</v>
      </c>
      <c r="AY167" s="19" t="s">
        <v>123</v>
      </c>
      <c r="BE167" s="186">
        <f>IF(N167="základná",J167,0)</f>
        <v>0</v>
      </c>
      <c r="BF167" s="186">
        <f>IF(N167="znížená",J167,0)</f>
        <v>0</v>
      </c>
      <c r="BG167" s="186">
        <f>IF(N167="zákl. prenesená",J167,0)</f>
        <v>0</v>
      </c>
      <c r="BH167" s="186">
        <f>IF(N167="zníž. prenesená",J167,0)</f>
        <v>0</v>
      </c>
      <c r="BI167" s="186">
        <f>IF(N167="nulová",J167,0)</f>
        <v>0</v>
      </c>
      <c r="BJ167" s="19" t="s">
        <v>131</v>
      </c>
      <c r="BK167" s="186">
        <f>ROUND(I167*H167,2)</f>
        <v>0</v>
      </c>
      <c r="BL167" s="19" t="s">
        <v>122</v>
      </c>
      <c r="BM167" s="185" t="s">
        <v>1020</v>
      </c>
    </row>
    <row r="168" s="14" customFormat="1">
      <c r="A168" s="14"/>
      <c r="B168" s="201"/>
      <c r="C168" s="14"/>
      <c r="D168" s="193" t="s">
        <v>173</v>
      </c>
      <c r="E168" s="202" t="s">
        <v>1</v>
      </c>
      <c r="F168" s="203" t="s">
        <v>1021</v>
      </c>
      <c r="G168" s="14"/>
      <c r="H168" s="202" t="s">
        <v>1</v>
      </c>
      <c r="I168" s="204"/>
      <c r="J168" s="14"/>
      <c r="K168" s="14"/>
      <c r="L168" s="201"/>
      <c r="M168" s="205"/>
      <c r="N168" s="206"/>
      <c r="O168" s="206"/>
      <c r="P168" s="206"/>
      <c r="Q168" s="206"/>
      <c r="R168" s="206"/>
      <c r="S168" s="206"/>
      <c r="T168" s="207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02" t="s">
        <v>173</v>
      </c>
      <c r="AU168" s="202" t="s">
        <v>131</v>
      </c>
      <c r="AV168" s="14" t="s">
        <v>82</v>
      </c>
      <c r="AW168" s="14" t="s">
        <v>31</v>
      </c>
      <c r="AX168" s="14" t="s">
        <v>74</v>
      </c>
      <c r="AY168" s="202" t="s">
        <v>123</v>
      </c>
    </row>
    <row r="169" s="13" customFormat="1">
      <c r="A169" s="13"/>
      <c r="B169" s="192"/>
      <c r="C169" s="13"/>
      <c r="D169" s="193" t="s">
        <v>173</v>
      </c>
      <c r="E169" s="194" t="s">
        <v>1</v>
      </c>
      <c r="F169" s="195" t="s">
        <v>1022</v>
      </c>
      <c r="G169" s="13"/>
      <c r="H169" s="196">
        <v>140.65000000000001</v>
      </c>
      <c r="I169" s="197"/>
      <c r="J169" s="13"/>
      <c r="K169" s="13"/>
      <c r="L169" s="192"/>
      <c r="M169" s="198"/>
      <c r="N169" s="199"/>
      <c r="O169" s="199"/>
      <c r="P169" s="199"/>
      <c r="Q169" s="199"/>
      <c r="R169" s="199"/>
      <c r="S169" s="199"/>
      <c r="T169" s="20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4" t="s">
        <v>173</v>
      </c>
      <c r="AU169" s="194" t="s">
        <v>131</v>
      </c>
      <c r="AV169" s="13" t="s">
        <v>131</v>
      </c>
      <c r="AW169" s="13" t="s">
        <v>31</v>
      </c>
      <c r="AX169" s="13" t="s">
        <v>74</v>
      </c>
      <c r="AY169" s="194" t="s">
        <v>123</v>
      </c>
    </row>
    <row r="170" s="13" customFormat="1">
      <c r="A170" s="13"/>
      <c r="B170" s="192"/>
      <c r="C170" s="13"/>
      <c r="D170" s="193" t="s">
        <v>173</v>
      </c>
      <c r="E170" s="194" t="s">
        <v>1</v>
      </c>
      <c r="F170" s="195" t="s">
        <v>1023</v>
      </c>
      <c r="G170" s="13"/>
      <c r="H170" s="196">
        <v>183.69999999999999</v>
      </c>
      <c r="I170" s="197"/>
      <c r="J170" s="13"/>
      <c r="K170" s="13"/>
      <c r="L170" s="192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4" t="s">
        <v>173</v>
      </c>
      <c r="AU170" s="194" t="s">
        <v>131</v>
      </c>
      <c r="AV170" s="13" t="s">
        <v>131</v>
      </c>
      <c r="AW170" s="13" t="s">
        <v>31</v>
      </c>
      <c r="AX170" s="13" t="s">
        <v>74</v>
      </c>
      <c r="AY170" s="194" t="s">
        <v>123</v>
      </c>
    </row>
    <row r="171" s="15" customFormat="1">
      <c r="A171" s="15"/>
      <c r="B171" s="208"/>
      <c r="C171" s="15"/>
      <c r="D171" s="193" t="s">
        <v>173</v>
      </c>
      <c r="E171" s="209" t="s">
        <v>1</v>
      </c>
      <c r="F171" s="210" t="s">
        <v>213</v>
      </c>
      <c r="G171" s="15"/>
      <c r="H171" s="211">
        <v>324.35000000000002</v>
      </c>
      <c r="I171" s="212"/>
      <c r="J171" s="15"/>
      <c r="K171" s="15"/>
      <c r="L171" s="208"/>
      <c r="M171" s="213"/>
      <c r="N171" s="214"/>
      <c r="O171" s="214"/>
      <c r="P171" s="214"/>
      <c r="Q171" s="214"/>
      <c r="R171" s="214"/>
      <c r="S171" s="214"/>
      <c r="T171" s="2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09" t="s">
        <v>173</v>
      </c>
      <c r="AU171" s="209" t="s">
        <v>131</v>
      </c>
      <c r="AV171" s="15" t="s">
        <v>122</v>
      </c>
      <c r="AW171" s="15" t="s">
        <v>31</v>
      </c>
      <c r="AX171" s="15" t="s">
        <v>82</v>
      </c>
      <c r="AY171" s="209" t="s">
        <v>123</v>
      </c>
    </row>
    <row r="172" s="2" customFormat="1" ht="37.8" customHeight="1">
      <c r="A172" s="38"/>
      <c r="B172" s="172"/>
      <c r="C172" s="173" t="s">
        <v>241</v>
      </c>
      <c r="D172" s="173" t="s">
        <v>126</v>
      </c>
      <c r="E172" s="174" t="s">
        <v>188</v>
      </c>
      <c r="F172" s="175" t="s">
        <v>189</v>
      </c>
      <c r="G172" s="176" t="s">
        <v>177</v>
      </c>
      <c r="H172" s="177">
        <v>125.15000000000001</v>
      </c>
      <c r="I172" s="178"/>
      <c r="J172" s="179">
        <f>ROUND(I172*H172,2)</f>
        <v>0</v>
      </c>
      <c r="K172" s="180"/>
      <c r="L172" s="39"/>
      <c r="M172" s="181" t="s">
        <v>1</v>
      </c>
      <c r="N172" s="182" t="s">
        <v>40</v>
      </c>
      <c r="O172" s="77"/>
      <c r="P172" s="183">
        <f>O172*H172</f>
        <v>0</v>
      </c>
      <c r="Q172" s="183">
        <v>0</v>
      </c>
      <c r="R172" s="183">
        <f>Q172*H172</f>
        <v>0</v>
      </c>
      <c r="S172" s="183">
        <v>0</v>
      </c>
      <c r="T172" s="18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85" t="s">
        <v>122</v>
      </c>
      <c r="AT172" s="185" t="s">
        <v>126</v>
      </c>
      <c r="AU172" s="185" t="s">
        <v>131</v>
      </c>
      <c r="AY172" s="19" t="s">
        <v>123</v>
      </c>
      <c r="BE172" s="186">
        <f>IF(N172="základná",J172,0)</f>
        <v>0</v>
      </c>
      <c r="BF172" s="186">
        <f>IF(N172="znížená",J172,0)</f>
        <v>0</v>
      </c>
      <c r="BG172" s="186">
        <f>IF(N172="zákl. prenesená",J172,0)</f>
        <v>0</v>
      </c>
      <c r="BH172" s="186">
        <f>IF(N172="zníž. prenesená",J172,0)</f>
        <v>0</v>
      </c>
      <c r="BI172" s="186">
        <f>IF(N172="nulová",J172,0)</f>
        <v>0</v>
      </c>
      <c r="BJ172" s="19" t="s">
        <v>131</v>
      </c>
      <c r="BK172" s="186">
        <f>ROUND(I172*H172,2)</f>
        <v>0</v>
      </c>
      <c r="BL172" s="19" t="s">
        <v>122</v>
      </c>
      <c r="BM172" s="185" t="s">
        <v>1024</v>
      </c>
    </row>
    <row r="173" s="14" customFormat="1">
      <c r="A173" s="14"/>
      <c r="B173" s="201"/>
      <c r="C173" s="14"/>
      <c r="D173" s="193" t="s">
        <v>173</v>
      </c>
      <c r="E173" s="202" t="s">
        <v>1</v>
      </c>
      <c r="F173" s="203" t="s">
        <v>1025</v>
      </c>
      <c r="G173" s="14"/>
      <c r="H173" s="202" t="s">
        <v>1</v>
      </c>
      <c r="I173" s="204"/>
      <c r="J173" s="14"/>
      <c r="K173" s="14"/>
      <c r="L173" s="201"/>
      <c r="M173" s="205"/>
      <c r="N173" s="206"/>
      <c r="O173" s="206"/>
      <c r="P173" s="206"/>
      <c r="Q173" s="206"/>
      <c r="R173" s="206"/>
      <c r="S173" s="206"/>
      <c r="T173" s="207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02" t="s">
        <v>173</v>
      </c>
      <c r="AU173" s="202" t="s">
        <v>131</v>
      </c>
      <c r="AV173" s="14" t="s">
        <v>82</v>
      </c>
      <c r="AW173" s="14" t="s">
        <v>31</v>
      </c>
      <c r="AX173" s="14" t="s">
        <v>74</v>
      </c>
      <c r="AY173" s="202" t="s">
        <v>123</v>
      </c>
    </row>
    <row r="174" s="13" customFormat="1">
      <c r="A174" s="13"/>
      <c r="B174" s="192"/>
      <c r="C174" s="13"/>
      <c r="D174" s="193" t="s">
        <v>173</v>
      </c>
      <c r="E174" s="194" t="s">
        <v>1</v>
      </c>
      <c r="F174" s="195" t="s">
        <v>1026</v>
      </c>
      <c r="G174" s="13"/>
      <c r="H174" s="196">
        <v>449.5</v>
      </c>
      <c r="I174" s="197"/>
      <c r="J174" s="13"/>
      <c r="K174" s="13"/>
      <c r="L174" s="192"/>
      <c r="M174" s="198"/>
      <c r="N174" s="199"/>
      <c r="O174" s="199"/>
      <c r="P174" s="199"/>
      <c r="Q174" s="199"/>
      <c r="R174" s="199"/>
      <c r="S174" s="199"/>
      <c r="T174" s="20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4" t="s">
        <v>173</v>
      </c>
      <c r="AU174" s="194" t="s">
        <v>131</v>
      </c>
      <c r="AV174" s="13" t="s">
        <v>131</v>
      </c>
      <c r="AW174" s="13" t="s">
        <v>31</v>
      </c>
      <c r="AX174" s="13" t="s">
        <v>74</v>
      </c>
      <c r="AY174" s="194" t="s">
        <v>123</v>
      </c>
    </row>
    <row r="175" s="13" customFormat="1">
      <c r="A175" s="13"/>
      <c r="B175" s="192"/>
      <c r="C175" s="13"/>
      <c r="D175" s="193" t="s">
        <v>173</v>
      </c>
      <c r="E175" s="194" t="s">
        <v>1</v>
      </c>
      <c r="F175" s="195" t="s">
        <v>1027</v>
      </c>
      <c r="G175" s="13"/>
      <c r="H175" s="196">
        <v>-324.35000000000002</v>
      </c>
      <c r="I175" s="197"/>
      <c r="J175" s="13"/>
      <c r="K175" s="13"/>
      <c r="L175" s="192"/>
      <c r="M175" s="198"/>
      <c r="N175" s="199"/>
      <c r="O175" s="199"/>
      <c r="P175" s="199"/>
      <c r="Q175" s="199"/>
      <c r="R175" s="199"/>
      <c r="S175" s="199"/>
      <c r="T175" s="20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194" t="s">
        <v>173</v>
      </c>
      <c r="AU175" s="194" t="s">
        <v>131</v>
      </c>
      <c r="AV175" s="13" t="s">
        <v>131</v>
      </c>
      <c r="AW175" s="13" t="s">
        <v>31</v>
      </c>
      <c r="AX175" s="13" t="s">
        <v>74</v>
      </c>
      <c r="AY175" s="194" t="s">
        <v>123</v>
      </c>
    </row>
    <row r="176" s="15" customFormat="1">
      <c r="A176" s="15"/>
      <c r="B176" s="208"/>
      <c r="C176" s="15"/>
      <c r="D176" s="193" t="s">
        <v>173</v>
      </c>
      <c r="E176" s="209" t="s">
        <v>1</v>
      </c>
      <c r="F176" s="210" t="s">
        <v>213</v>
      </c>
      <c r="G176" s="15"/>
      <c r="H176" s="211">
        <v>125.15000000000001</v>
      </c>
      <c r="I176" s="212"/>
      <c r="J176" s="15"/>
      <c r="K176" s="15"/>
      <c r="L176" s="208"/>
      <c r="M176" s="213"/>
      <c r="N176" s="214"/>
      <c r="O176" s="214"/>
      <c r="P176" s="214"/>
      <c r="Q176" s="214"/>
      <c r="R176" s="214"/>
      <c r="S176" s="214"/>
      <c r="T176" s="2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09" t="s">
        <v>173</v>
      </c>
      <c r="AU176" s="209" t="s">
        <v>131</v>
      </c>
      <c r="AV176" s="15" t="s">
        <v>122</v>
      </c>
      <c r="AW176" s="15" t="s">
        <v>31</v>
      </c>
      <c r="AX176" s="15" t="s">
        <v>82</v>
      </c>
      <c r="AY176" s="209" t="s">
        <v>123</v>
      </c>
    </row>
    <row r="177" s="2" customFormat="1" ht="37.8" customHeight="1">
      <c r="A177" s="38"/>
      <c r="B177" s="172"/>
      <c r="C177" s="173" t="s">
        <v>245</v>
      </c>
      <c r="D177" s="173" t="s">
        <v>126</v>
      </c>
      <c r="E177" s="174" t="s">
        <v>191</v>
      </c>
      <c r="F177" s="175" t="s">
        <v>192</v>
      </c>
      <c r="G177" s="176" t="s">
        <v>177</v>
      </c>
      <c r="H177" s="177">
        <v>1126.3499999999999</v>
      </c>
      <c r="I177" s="178"/>
      <c r="J177" s="179">
        <f>ROUND(I177*H177,2)</f>
        <v>0</v>
      </c>
      <c r="K177" s="180"/>
      <c r="L177" s="39"/>
      <c r="M177" s="181" t="s">
        <v>1</v>
      </c>
      <c r="N177" s="182" t="s">
        <v>40</v>
      </c>
      <c r="O177" s="77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5" t="s">
        <v>122</v>
      </c>
      <c r="AT177" s="185" t="s">
        <v>126</v>
      </c>
      <c r="AU177" s="185" t="s">
        <v>131</v>
      </c>
      <c r="AY177" s="19" t="s">
        <v>123</v>
      </c>
      <c r="BE177" s="186">
        <f>IF(N177="základná",J177,0)</f>
        <v>0</v>
      </c>
      <c r="BF177" s="186">
        <f>IF(N177="znížená",J177,0)</f>
        <v>0</v>
      </c>
      <c r="BG177" s="186">
        <f>IF(N177="zákl. prenesená",J177,0)</f>
        <v>0</v>
      </c>
      <c r="BH177" s="186">
        <f>IF(N177="zníž. prenesená",J177,0)</f>
        <v>0</v>
      </c>
      <c r="BI177" s="186">
        <f>IF(N177="nulová",J177,0)</f>
        <v>0</v>
      </c>
      <c r="BJ177" s="19" t="s">
        <v>131</v>
      </c>
      <c r="BK177" s="186">
        <f>ROUND(I177*H177,2)</f>
        <v>0</v>
      </c>
      <c r="BL177" s="19" t="s">
        <v>122</v>
      </c>
      <c r="BM177" s="185" t="s">
        <v>1028</v>
      </c>
    </row>
    <row r="178" s="13" customFormat="1">
      <c r="A178" s="13"/>
      <c r="B178" s="192"/>
      <c r="C178" s="13"/>
      <c r="D178" s="193" t="s">
        <v>173</v>
      </c>
      <c r="E178" s="13"/>
      <c r="F178" s="195" t="s">
        <v>1029</v>
      </c>
      <c r="G178" s="13"/>
      <c r="H178" s="196">
        <v>1126.3499999999999</v>
      </c>
      <c r="I178" s="197"/>
      <c r="J178" s="13"/>
      <c r="K178" s="13"/>
      <c r="L178" s="192"/>
      <c r="M178" s="198"/>
      <c r="N178" s="199"/>
      <c r="O178" s="199"/>
      <c r="P178" s="199"/>
      <c r="Q178" s="199"/>
      <c r="R178" s="199"/>
      <c r="S178" s="199"/>
      <c r="T178" s="20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4" t="s">
        <v>173</v>
      </c>
      <c r="AU178" s="194" t="s">
        <v>131</v>
      </c>
      <c r="AV178" s="13" t="s">
        <v>131</v>
      </c>
      <c r="AW178" s="13" t="s">
        <v>3</v>
      </c>
      <c r="AX178" s="13" t="s">
        <v>82</v>
      </c>
      <c r="AY178" s="194" t="s">
        <v>123</v>
      </c>
    </row>
    <row r="179" s="2" customFormat="1" ht="14.4" customHeight="1">
      <c r="A179" s="38"/>
      <c r="B179" s="172"/>
      <c r="C179" s="173" t="s">
        <v>253</v>
      </c>
      <c r="D179" s="173" t="s">
        <v>126</v>
      </c>
      <c r="E179" s="174" t="s">
        <v>195</v>
      </c>
      <c r="F179" s="175" t="s">
        <v>196</v>
      </c>
      <c r="G179" s="176" t="s">
        <v>177</v>
      </c>
      <c r="H179" s="177">
        <v>449.5</v>
      </c>
      <c r="I179" s="178"/>
      <c r="J179" s="179">
        <f>ROUND(I179*H179,2)</f>
        <v>0</v>
      </c>
      <c r="K179" s="180"/>
      <c r="L179" s="39"/>
      <c r="M179" s="181" t="s">
        <v>1</v>
      </c>
      <c r="N179" s="182" t="s">
        <v>40</v>
      </c>
      <c r="O179" s="77"/>
      <c r="P179" s="183">
        <f>O179*H179</f>
        <v>0</v>
      </c>
      <c r="Q179" s="183">
        <v>0</v>
      </c>
      <c r="R179" s="183">
        <f>Q179*H179</f>
        <v>0</v>
      </c>
      <c r="S179" s="183">
        <v>0</v>
      </c>
      <c r="T179" s="18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85" t="s">
        <v>122</v>
      </c>
      <c r="AT179" s="185" t="s">
        <v>126</v>
      </c>
      <c r="AU179" s="185" t="s">
        <v>131</v>
      </c>
      <c r="AY179" s="19" t="s">
        <v>123</v>
      </c>
      <c r="BE179" s="186">
        <f>IF(N179="základná",J179,0)</f>
        <v>0</v>
      </c>
      <c r="BF179" s="186">
        <f>IF(N179="znížená",J179,0)</f>
        <v>0</v>
      </c>
      <c r="BG179" s="186">
        <f>IF(N179="zákl. prenesená",J179,0)</f>
        <v>0</v>
      </c>
      <c r="BH179" s="186">
        <f>IF(N179="zníž. prenesená",J179,0)</f>
        <v>0</v>
      </c>
      <c r="BI179" s="186">
        <f>IF(N179="nulová",J179,0)</f>
        <v>0</v>
      </c>
      <c r="BJ179" s="19" t="s">
        <v>131</v>
      </c>
      <c r="BK179" s="186">
        <f>ROUND(I179*H179,2)</f>
        <v>0</v>
      </c>
      <c r="BL179" s="19" t="s">
        <v>122</v>
      </c>
      <c r="BM179" s="185" t="s">
        <v>1030</v>
      </c>
    </row>
    <row r="180" s="13" customFormat="1">
      <c r="A180" s="13"/>
      <c r="B180" s="192"/>
      <c r="C180" s="13"/>
      <c r="D180" s="193" t="s">
        <v>173</v>
      </c>
      <c r="E180" s="194" t="s">
        <v>1</v>
      </c>
      <c r="F180" s="195" t="s">
        <v>1031</v>
      </c>
      <c r="G180" s="13"/>
      <c r="H180" s="196">
        <v>324.35000000000002</v>
      </c>
      <c r="I180" s="197"/>
      <c r="J180" s="13"/>
      <c r="K180" s="13"/>
      <c r="L180" s="192"/>
      <c r="M180" s="198"/>
      <c r="N180" s="199"/>
      <c r="O180" s="199"/>
      <c r="P180" s="199"/>
      <c r="Q180" s="199"/>
      <c r="R180" s="199"/>
      <c r="S180" s="199"/>
      <c r="T180" s="20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4" t="s">
        <v>173</v>
      </c>
      <c r="AU180" s="194" t="s">
        <v>131</v>
      </c>
      <c r="AV180" s="13" t="s">
        <v>131</v>
      </c>
      <c r="AW180" s="13" t="s">
        <v>31</v>
      </c>
      <c r="AX180" s="13" t="s">
        <v>74</v>
      </c>
      <c r="AY180" s="194" t="s">
        <v>123</v>
      </c>
    </row>
    <row r="181" s="13" customFormat="1">
      <c r="A181" s="13"/>
      <c r="B181" s="192"/>
      <c r="C181" s="13"/>
      <c r="D181" s="193" t="s">
        <v>173</v>
      </c>
      <c r="E181" s="194" t="s">
        <v>1</v>
      </c>
      <c r="F181" s="195" t="s">
        <v>1032</v>
      </c>
      <c r="G181" s="13"/>
      <c r="H181" s="196">
        <v>125.15000000000001</v>
      </c>
      <c r="I181" s="197"/>
      <c r="J181" s="13"/>
      <c r="K181" s="13"/>
      <c r="L181" s="192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4" t="s">
        <v>173</v>
      </c>
      <c r="AU181" s="194" t="s">
        <v>131</v>
      </c>
      <c r="AV181" s="13" t="s">
        <v>131</v>
      </c>
      <c r="AW181" s="13" t="s">
        <v>31</v>
      </c>
      <c r="AX181" s="13" t="s">
        <v>74</v>
      </c>
      <c r="AY181" s="194" t="s">
        <v>123</v>
      </c>
    </row>
    <row r="182" s="15" customFormat="1">
      <c r="A182" s="15"/>
      <c r="B182" s="208"/>
      <c r="C182" s="15"/>
      <c r="D182" s="193" t="s">
        <v>173</v>
      </c>
      <c r="E182" s="209" t="s">
        <v>1</v>
      </c>
      <c r="F182" s="210" t="s">
        <v>213</v>
      </c>
      <c r="G182" s="15"/>
      <c r="H182" s="211">
        <v>449.5</v>
      </c>
      <c r="I182" s="212"/>
      <c r="J182" s="15"/>
      <c r="K182" s="15"/>
      <c r="L182" s="208"/>
      <c r="M182" s="213"/>
      <c r="N182" s="214"/>
      <c r="O182" s="214"/>
      <c r="P182" s="214"/>
      <c r="Q182" s="214"/>
      <c r="R182" s="214"/>
      <c r="S182" s="214"/>
      <c r="T182" s="2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09" t="s">
        <v>173</v>
      </c>
      <c r="AU182" s="209" t="s">
        <v>131</v>
      </c>
      <c r="AV182" s="15" t="s">
        <v>122</v>
      </c>
      <c r="AW182" s="15" t="s">
        <v>31</v>
      </c>
      <c r="AX182" s="15" t="s">
        <v>82</v>
      </c>
      <c r="AY182" s="209" t="s">
        <v>123</v>
      </c>
    </row>
    <row r="183" s="2" customFormat="1" ht="24.15" customHeight="1">
      <c r="A183" s="38"/>
      <c r="B183" s="172"/>
      <c r="C183" s="173" t="s">
        <v>259</v>
      </c>
      <c r="D183" s="173" t="s">
        <v>126</v>
      </c>
      <c r="E183" s="174" t="s">
        <v>199</v>
      </c>
      <c r="F183" s="175" t="s">
        <v>200</v>
      </c>
      <c r="G183" s="176" t="s">
        <v>201</v>
      </c>
      <c r="H183" s="177">
        <v>225.27000000000001</v>
      </c>
      <c r="I183" s="178"/>
      <c r="J183" s="179">
        <f>ROUND(I183*H183,2)</f>
        <v>0</v>
      </c>
      <c r="K183" s="180"/>
      <c r="L183" s="39"/>
      <c r="M183" s="181" t="s">
        <v>1</v>
      </c>
      <c r="N183" s="182" t="s">
        <v>40</v>
      </c>
      <c r="O183" s="77"/>
      <c r="P183" s="183">
        <f>O183*H183</f>
        <v>0</v>
      </c>
      <c r="Q183" s="183">
        <v>0</v>
      </c>
      <c r="R183" s="183">
        <f>Q183*H183</f>
        <v>0</v>
      </c>
      <c r="S183" s="183">
        <v>0</v>
      </c>
      <c r="T183" s="18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85" t="s">
        <v>122</v>
      </c>
      <c r="AT183" s="185" t="s">
        <v>126</v>
      </c>
      <c r="AU183" s="185" t="s">
        <v>131</v>
      </c>
      <c r="AY183" s="19" t="s">
        <v>123</v>
      </c>
      <c r="BE183" s="186">
        <f>IF(N183="základná",J183,0)</f>
        <v>0</v>
      </c>
      <c r="BF183" s="186">
        <f>IF(N183="znížená",J183,0)</f>
        <v>0</v>
      </c>
      <c r="BG183" s="186">
        <f>IF(N183="zákl. prenesená",J183,0)</f>
        <v>0</v>
      </c>
      <c r="BH183" s="186">
        <f>IF(N183="zníž. prenesená",J183,0)</f>
        <v>0</v>
      </c>
      <c r="BI183" s="186">
        <f>IF(N183="nulová",J183,0)</f>
        <v>0</v>
      </c>
      <c r="BJ183" s="19" t="s">
        <v>131</v>
      </c>
      <c r="BK183" s="186">
        <f>ROUND(I183*H183,2)</f>
        <v>0</v>
      </c>
      <c r="BL183" s="19" t="s">
        <v>122</v>
      </c>
      <c r="BM183" s="185" t="s">
        <v>1033</v>
      </c>
    </row>
    <row r="184" s="13" customFormat="1">
      <c r="A184" s="13"/>
      <c r="B184" s="192"/>
      <c r="C184" s="13"/>
      <c r="D184" s="193" t="s">
        <v>173</v>
      </c>
      <c r="E184" s="13"/>
      <c r="F184" s="195" t="s">
        <v>1034</v>
      </c>
      <c r="G184" s="13"/>
      <c r="H184" s="196">
        <v>225.27000000000001</v>
      </c>
      <c r="I184" s="197"/>
      <c r="J184" s="13"/>
      <c r="K184" s="13"/>
      <c r="L184" s="192"/>
      <c r="M184" s="198"/>
      <c r="N184" s="199"/>
      <c r="O184" s="199"/>
      <c r="P184" s="199"/>
      <c r="Q184" s="199"/>
      <c r="R184" s="199"/>
      <c r="S184" s="199"/>
      <c r="T184" s="20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94" t="s">
        <v>173</v>
      </c>
      <c r="AU184" s="194" t="s">
        <v>131</v>
      </c>
      <c r="AV184" s="13" t="s">
        <v>131</v>
      </c>
      <c r="AW184" s="13" t="s">
        <v>3</v>
      </c>
      <c r="AX184" s="13" t="s">
        <v>82</v>
      </c>
      <c r="AY184" s="194" t="s">
        <v>123</v>
      </c>
    </row>
    <row r="185" s="12" customFormat="1" ht="22.8" customHeight="1">
      <c r="A185" s="12"/>
      <c r="B185" s="159"/>
      <c r="C185" s="12"/>
      <c r="D185" s="160" t="s">
        <v>73</v>
      </c>
      <c r="E185" s="170" t="s">
        <v>1035</v>
      </c>
      <c r="F185" s="170" t="s">
        <v>1036</v>
      </c>
      <c r="G185" s="12"/>
      <c r="H185" s="12"/>
      <c r="I185" s="162"/>
      <c r="J185" s="171">
        <f>BK185</f>
        <v>0</v>
      </c>
      <c r="K185" s="12"/>
      <c r="L185" s="159"/>
      <c r="M185" s="164"/>
      <c r="N185" s="165"/>
      <c r="O185" s="165"/>
      <c r="P185" s="166">
        <f>SUM(P186:P211)</f>
        <v>0</v>
      </c>
      <c r="Q185" s="165"/>
      <c r="R185" s="166">
        <f>SUM(R186:R211)</f>
        <v>0.049368300000000004</v>
      </c>
      <c r="S185" s="165"/>
      <c r="T185" s="167">
        <f>SUM(T186:T211)</f>
        <v>149.56022000000002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60" t="s">
        <v>82</v>
      </c>
      <c r="AT185" s="168" t="s">
        <v>73</v>
      </c>
      <c r="AU185" s="168" t="s">
        <v>82</v>
      </c>
      <c r="AY185" s="160" t="s">
        <v>123</v>
      </c>
      <c r="BK185" s="169">
        <f>SUM(BK186:BK211)</f>
        <v>0</v>
      </c>
    </row>
    <row r="186" s="2" customFormat="1" ht="37.8" customHeight="1">
      <c r="A186" s="38"/>
      <c r="B186" s="172"/>
      <c r="C186" s="173" t="s">
        <v>7</v>
      </c>
      <c r="D186" s="173" t="s">
        <v>126</v>
      </c>
      <c r="E186" s="174" t="s">
        <v>1037</v>
      </c>
      <c r="F186" s="175" t="s">
        <v>1038</v>
      </c>
      <c r="G186" s="176" t="s">
        <v>171</v>
      </c>
      <c r="H186" s="177">
        <v>175.87000000000001</v>
      </c>
      <c r="I186" s="178"/>
      <c r="J186" s="179">
        <f>ROUND(I186*H186,2)</f>
        <v>0</v>
      </c>
      <c r="K186" s="180"/>
      <c r="L186" s="39"/>
      <c r="M186" s="181" t="s">
        <v>1</v>
      </c>
      <c r="N186" s="182" t="s">
        <v>40</v>
      </c>
      <c r="O186" s="77"/>
      <c r="P186" s="183">
        <f>O186*H186</f>
        <v>0</v>
      </c>
      <c r="Q186" s="183">
        <v>0.00010000000000000001</v>
      </c>
      <c r="R186" s="183">
        <f>Q186*H186</f>
        <v>0.017587000000000002</v>
      </c>
      <c r="S186" s="183">
        <v>0.127</v>
      </c>
      <c r="T186" s="184">
        <f>S186*H186</f>
        <v>22.33549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85" t="s">
        <v>122</v>
      </c>
      <c r="AT186" s="185" t="s">
        <v>126</v>
      </c>
      <c r="AU186" s="185" t="s">
        <v>131</v>
      </c>
      <c r="AY186" s="19" t="s">
        <v>123</v>
      </c>
      <c r="BE186" s="186">
        <f>IF(N186="základná",J186,0)</f>
        <v>0</v>
      </c>
      <c r="BF186" s="186">
        <f>IF(N186="znížená",J186,0)</f>
        <v>0</v>
      </c>
      <c r="BG186" s="186">
        <f>IF(N186="zákl. prenesená",J186,0)</f>
        <v>0</v>
      </c>
      <c r="BH186" s="186">
        <f>IF(N186="zníž. prenesená",J186,0)</f>
        <v>0</v>
      </c>
      <c r="BI186" s="186">
        <f>IF(N186="nulová",J186,0)</f>
        <v>0</v>
      </c>
      <c r="BJ186" s="19" t="s">
        <v>131</v>
      </c>
      <c r="BK186" s="186">
        <f>ROUND(I186*H186,2)</f>
        <v>0</v>
      </c>
      <c r="BL186" s="19" t="s">
        <v>122</v>
      </c>
      <c r="BM186" s="185" t="s">
        <v>1039</v>
      </c>
    </row>
    <row r="187" s="14" customFormat="1">
      <c r="A187" s="14"/>
      <c r="B187" s="201"/>
      <c r="C187" s="14"/>
      <c r="D187" s="193" t="s">
        <v>173</v>
      </c>
      <c r="E187" s="202" t="s">
        <v>1</v>
      </c>
      <c r="F187" s="203" t="s">
        <v>1040</v>
      </c>
      <c r="G187" s="14"/>
      <c r="H187" s="202" t="s">
        <v>1</v>
      </c>
      <c r="I187" s="204"/>
      <c r="J187" s="14"/>
      <c r="K187" s="14"/>
      <c r="L187" s="201"/>
      <c r="M187" s="205"/>
      <c r="N187" s="206"/>
      <c r="O187" s="206"/>
      <c r="P187" s="206"/>
      <c r="Q187" s="206"/>
      <c r="R187" s="206"/>
      <c r="S187" s="206"/>
      <c r="T187" s="20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2" t="s">
        <v>173</v>
      </c>
      <c r="AU187" s="202" t="s">
        <v>131</v>
      </c>
      <c r="AV187" s="14" t="s">
        <v>82</v>
      </c>
      <c r="AW187" s="14" t="s">
        <v>31</v>
      </c>
      <c r="AX187" s="14" t="s">
        <v>74</v>
      </c>
      <c r="AY187" s="202" t="s">
        <v>123</v>
      </c>
    </row>
    <row r="188" s="13" customFormat="1">
      <c r="A188" s="13"/>
      <c r="B188" s="192"/>
      <c r="C188" s="13"/>
      <c r="D188" s="193" t="s">
        <v>173</v>
      </c>
      <c r="E188" s="194" t="s">
        <v>1</v>
      </c>
      <c r="F188" s="195" t="s">
        <v>1041</v>
      </c>
      <c r="G188" s="13"/>
      <c r="H188" s="196">
        <v>131.15000000000001</v>
      </c>
      <c r="I188" s="197"/>
      <c r="J188" s="13"/>
      <c r="K188" s="13"/>
      <c r="L188" s="192"/>
      <c r="M188" s="198"/>
      <c r="N188" s="199"/>
      <c r="O188" s="199"/>
      <c r="P188" s="199"/>
      <c r="Q188" s="199"/>
      <c r="R188" s="199"/>
      <c r="S188" s="199"/>
      <c r="T188" s="20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4" t="s">
        <v>173</v>
      </c>
      <c r="AU188" s="194" t="s">
        <v>131</v>
      </c>
      <c r="AV188" s="13" t="s">
        <v>131</v>
      </c>
      <c r="AW188" s="13" t="s">
        <v>31</v>
      </c>
      <c r="AX188" s="13" t="s">
        <v>74</v>
      </c>
      <c r="AY188" s="194" t="s">
        <v>123</v>
      </c>
    </row>
    <row r="189" s="13" customFormat="1">
      <c r="A189" s="13"/>
      <c r="B189" s="192"/>
      <c r="C189" s="13"/>
      <c r="D189" s="193" t="s">
        <v>173</v>
      </c>
      <c r="E189" s="194" t="s">
        <v>1</v>
      </c>
      <c r="F189" s="195" t="s">
        <v>1042</v>
      </c>
      <c r="G189" s="13"/>
      <c r="H189" s="196">
        <v>44.719999999999999</v>
      </c>
      <c r="I189" s="197"/>
      <c r="J189" s="13"/>
      <c r="K189" s="13"/>
      <c r="L189" s="192"/>
      <c r="M189" s="198"/>
      <c r="N189" s="199"/>
      <c r="O189" s="199"/>
      <c r="P189" s="199"/>
      <c r="Q189" s="199"/>
      <c r="R189" s="199"/>
      <c r="S189" s="199"/>
      <c r="T189" s="20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4" t="s">
        <v>173</v>
      </c>
      <c r="AU189" s="194" t="s">
        <v>131</v>
      </c>
      <c r="AV189" s="13" t="s">
        <v>131</v>
      </c>
      <c r="AW189" s="13" t="s">
        <v>31</v>
      </c>
      <c r="AX189" s="13" t="s">
        <v>74</v>
      </c>
      <c r="AY189" s="194" t="s">
        <v>123</v>
      </c>
    </row>
    <row r="190" s="15" customFormat="1">
      <c r="A190" s="15"/>
      <c r="B190" s="208"/>
      <c r="C190" s="15"/>
      <c r="D190" s="193" t="s">
        <v>173</v>
      </c>
      <c r="E190" s="209" t="s">
        <v>1</v>
      </c>
      <c r="F190" s="210" t="s">
        <v>213</v>
      </c>
      <c r="G190" s="15"/>
      <c r="H190" s="211">
        <v>175.87000000000001</v>
      </c>
      <c r="I190" s="212"/>
      <c r="J190" s="15"/>
      <c r="K190" s="15"/>
      <c r="L190" s="208"/>
      <c r="M190" s="213"/>
      <c r="N190" s="214"/>
      <c r="O190" s="214"/>
      <c r="P190" s="214"/>
      <c r="Q190" s="214"/>
      <c r="R190" s="214"/>
      <c r="S190" s="214"/>
      <c r="T190" s="2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9" t="s">
        <v>173</v>
      </c>
      <c r="AU190" s="209" t="s">
        <v>131</v>
      </c>
      <c r="AV190" s="15" t="s">
        <v>122</v>
      </c>
      <c r="AW190" s="15" t="s">
        <v>31</v>
      </c>
      <c r="AX190" s="15" t="s">
        <v>82</v>
      </c>
      <c r="AY190" s="209" t="s">
        <v>123</v>
      </c>
    </row>
    <row r="191" s="2" customFormat="1" ht="37.8" customHeight="1">
      <c r="A191" s="38"/>
      <c r="B191" s="172"/>
      <c r="C191" s="173" t="s">
        <v>267</v>
      </c>
      <c r="D191" s="173" t="s">
        <v>126</v>
      </c>
      <c r="E191" s="174" t="s">
        <v>1043</v>
      </c>
      <c r="F191" s="175" t="s">
        <v>1044</v>
      </c>
      <c r="G191" s="176" t="s">
        <v>171</v>
      </c>
      <c r="H191" s="177">
        <v>167.27000000000001</v>
      </c>
      <c r="I191" s="178"/>
      <c r="J191" s="179">
        <f>ROUND(I191*H191,2)</f>
        <v>0</v>
      </c>
      <c r="K191" s="180"/>
      <c r="L191" s="39"/>
      <c r="M191" s="181" t="s">
        <v>1</v>
      </c>
      <c r="N191" s="182" t="s">
        <v>40</v>
      </c>
      <c r="O191" s="77"/>
      <c r="P191" s="183">
        <f>O191*H191</f>
        <v>0</v>
      </c>
      <c r="Q191" s="183">
        <v>0.00019000000000000001</v>
      </c>
      <c r="R191" s="183">
        <f>Q191*H191</f>
        <v>0.031781300000000005</v>
      </c>
      <c r="S191" s="183">
        <v>0.254</v>
      </c>
      <c r="T191" s="184">
        <f>S191*H191</f>
        <v>42.486580000000004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85" t="s">
        <v>122</v>
      </c>
      <c r="AT191" s="185" t="s">
        <v>126</v>
      </c>
      <c r="AU191" s="185" t="s">
        <v>131</v>
      </c>
      <c r="AY191" s="19" t="s">
        <v>123</v>
      </c>
      <c r="BE191" s="186">
        <f>IF(N191="základná",J191,0)</f>
        <v>0</v>
      </c>
      <c r="BF191" s="186">
        <f>IF(N191="znížená",J191,0)</f>
        <v>0</v>
      </c>
      <c r="BG191" s="186">
        <f>IF(N191="zákl. prenesená",J191,0)</f>
        <v>0</v>
      </c>
      <c r="BH191" s="186">
        <f>IF(N191="zníž. prenesená",J191,0)</f>
        <v>0</v>
      </c>
      <c r="BI191" s="186">
        <f>IF(N191="nulová",J191,0)</f>
        <v>0</v>
      </c>
      <c r="BJ191" s="19" t="s">
        <v>131</v>
      </c>
      <c r="BK191" s="186">
        <f>ROUND(I191*H191,2)</f>
        <v>0</v>
      </c>
      <c r="BL191" s="19" t="s">
        <v>122</v>
      </c>
      <c r="BM191" s="185" t="s">
        <v>1045</v>
      </c>
    </row>
    <row r="192" s="14" customFormat="1">
      <c r="A192" s="14"/>
      <c r="B192" s="201"/>
      <c r="C192" s="14"/>
      <c r="D192" s="193" t="s">
        <v>173</v>
      </c>
      <c r="E192" s="202" t="s">
        <v>1</v>
      </c>
      <c r="F192" s="203" t="s">
        <v>1046</v>
      </c>
      <c r="G192" s="14"/>
      <c r="H192" s="202" t="s">
        <v>1</v>
      </c>
      <c r="I192" s="204"/>
      <c r="J192" s="14"/>
      <c r="K192" s="14"/>
      <c r="L192" s="201"/>
      <c r="M192" s="205"/>
      <c r="N192" s="206"/>
      <c r="O192" s="206"/>
      <c r="P192" s="206"/>
      <c r="Q192" s="206"/>
      <c r="R192" s="206"/>
      <c r="S192" s="206"/>
      <c r="T192" s="20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02" t="s">
        <v>173</v>
      </c>
      <c r="AU192" s="202" t="s">
        <v>131</v>
      </c>
      <c r="AV192" s="14" t="s">
        <v>82</v>
      </c>
      <c r="AW192" s="14" t="s">
        <v>31</v>
      </c>
      <c r="AX192" s="14" t="s">
        <v>74</v>
      </c>
      <c r="AY192" s="202" t="s">
        <v>123</v>
      </c>
    </row>
    <row r="193" s="13" customFormat="1">
      <c r="A193" s="13"/>
      <c r="B193" s="192"/>
      <c r="C193" s="13"/>
      <c r="D193" s="193" t="s">
        <v>173</v>
      </c>
      <c r="E193" s="194" t="s">
        <v>1</v>
      </c>
      <c r="F193" s="195" t="s">
        <v>1041</v>
      </c>
      <c r="G193" s="13"/>
      <c r="H193" s="196">
        <v>131.15000000000001</v>
      </c>
      <c r="I193" s="197"/>
      <c r="J193" s="13"/>
      <c r="K193" s="13"/>
      <c r="L193" s="192"/>
      <c r="M193" s="198"/>
      <c r="N193" s="199"/>
      <c r="O193" s="199"/>
      <c r="P193" s="199"/>
      <c r="Q193" s="199"/>
      <c r="R193" s="199"/>
      <c r="S193" s="199"/>
      <c r="T193" s="20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94" t="s">
        <v>173</v>
      </c>
      <c r="AU193" s="194" t="s">
        <v>131</v>
      </c>
      <c r="AV193" s="13" t="s">
        <v>131</v>
      </c>
      <c r="AW193" s="13" t="s">
        <v>31</v>
      </c>
      <c r="AX193" s="13" t="s">
        <v>74</v>
      </c>
      <c r="AY193" s="194" t="s">
        <v>123</v>
      </c>
    </row>
    <row r="194" s="13" customFormat="1">
      <c r="A194" s="13"/>
      <c r="B194" s="192"/>
      <c r="C194" s="13"/>
      <c r="D194" s="193" t="s">
        <v>173</v>
      </c>
      <c r="E194" s="194" t="s">
        <v>1</v>
      </c>
      <c r="F194" s="195" t="s">
        <v>1047</v>
      </c>
      <c r="G194" s="13"/>
      <c r="H194" s="196">
        <v>36.119999999999997</v>
      </c>
      <c r="I194" s="197"/>
      <c r="J194" s="13"/>
      <c r="K194" s="13"/>
      <c r="L194" s="192"/>
      <c r="M194" s="198"/>
      <c r="N194" s="199"/>
      <c r="O194" s="199"/>
      <c r="P194" s="199"/>
      <c r="Q194" s="199"/>
      <c r="R194" s="199"/>
      <c r="S194" s="199"/>
      <c r="T194" s="20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4" t="s">
        <v>173</v>
      </c>
      <c r="AU194" s="194" t="s">
        <v>131</v>
      </c>
      <c r="AV194" s="13" t="s">
        <v>131</v>
      </c>
      <c r="AW194" s="13" t="s">
        <v>31</v>
      </c>
      <c r="AX194" s="13" t="s">
        <v>74</v>
      </c>
      <c r="AY194" s="194" t="s">
        <v>123</v>
      </c>
    </row>
    <row r="195" s="15" customFormat="1">
      <c r="A195" s="15"/>
      <c r="B195" s="208"/>
      <c r="C195" s="15"/>
      <c r="D195" s="193" t="s">
        <v>173</v>
      </c>
      <c r="E195" s="209" t="s">
        <v>1</v>
      </c>
      <c r="F195" s="210" t="s">
        <v>213</v>
      </c>
      <c r="G195" s="15"/>
      <c r="H195" s="211">
        <v>167.27000000000001</v>
      </c>
      <c r="I195" s="212"/>
      <c r="J195" s="15"/>
      <c r="K195" s="15"/>
      <c r="L195" s="208"/>
      <c r="M195" s="213"/>
      <c r="N195" s="214"/>
      <c r="O195" s="214"/>
      <c r="P195" s="214"/>
      <c r="Q195" s="214"/>
      <c r="R195" s="214"/>
      <c r="S195" s="214"/>
      <c r="T195" s="2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09" t="s">
        <v>173</v>
      </c>
      <c r="AU195" s="209" t="s">
        <v>131</v>
      </c>
      <c r="AV195" s="15" t="s">
        <v>122</v>
      </c>
      <c r="AW195" s="15" t="s">
        <v>31</v>
      </c>
      <c r="AX195" s="15" t="s">
        <v>82</v>
      </c>
      <c r="AY195" s="209" t="s">
        <v>123</v>
      </c>
    </row>
    <row r="196" s="2" customFormat="1" ht="24.15" customHeight="1">
      <c r="A196" s="38"/>
      <c r="B196" s="172"/>
      <c r="C196" s="173" t="s">
        <v>272</v>
      </c>
      <c r="D196" s="173" t="s">
        <v>126</v>
      </c>
      <c r="E196" s="174" t="s">
        <v>1048</v>
      </c>
      <c r="F196" s="175" t="s">
        <v>1049</v>
      </c>
      <c r="G196" s="176" t="s">
        <v>171</v>
      </c>
      <c r="H196" s="177">
        <v>131.15000000000001</v>
      </c>
      <c r="I196" s="178"/>
      <c r="J196" s="179">
        <f>ROUND(I196*H196,2)</f>
        <v>0</v>
      </c>
      <c r="K196" s="180"/>
      <c r="L196" s="39"/>
      <c r="M196" s="181" t="s">
        <v>1</v>
      </c>
      <c r="N196" s="182" t="s">
        <v>40</v>
      </c>
      <c r="O196" s="77"/>
      <c r="P196" s="183">
        <f>O196*H196</f>
        <v>0</v>
      </c>
      <c r="Q196" s="183">
        <v>0</v>
      </c>
      <c r="R196" s="183">
        <f>Q196*H196</f>
        <v>0</v>
      </c>
      <c r="S196" s="183">
        <v>0.18099999999999999</v>
      </c>
      <c r="T196" s="184">
        <f>S196*H196</f>
        <v>23.738150000000001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85" t="s">
        <v>122</v>
      </c>
      <c r="AT196" s="185" t="s">
        <v>126</v>
      </c>
      <c r="AU196" s="185" t="s">
        <v>131</v>
      </c>
      <c r="AY196" s="19" t="s">
        <v>123</v>
      </c>
      <c r="BE196" s="186">
        <f>IF(N196="základná",J196,0)</f>
        <v>0</v>
      </c>
      <c r="BF196" s="186">
        <f>IF(N196="znížená",J196,0)</f>
        <v>0</v>
      </c>
      <c r="BG196" s="186">
        <f>IF(N196="zákl. prenesená",J196,0)</f>
        <v>0</v>
      </c>
      <c r="BH196" s="186">
        <f>IF(N196="zníž. prenesená",J196,0)</f>
        <v>0</v>
      </c>
      <c r="BI196" s="186">
        <f>IF(N196="nulová",J196,0)</f>
        <v>0</v>
      </c>
      <c r="BJ196" s="19" t="s">
        <v>131</v>
      </c>
      <c r="BK196" s="186">
        <f>ROUND(I196*H196,2)</f>
        <v>0</v>
      </c>
      <c r="BL196" s="19" t="s">
        <v>122</v>
      </c>
      <c r="BM196" s="185" t="s">
        <v>1050</v>
      </c>
    </row>
    <row r="197" s="14" customFormat="1">
      <c r="A197" s="14"/>
      <c r="B197" s="201"/>
      <c r="C197" s="14"/>
      <c r="D197" s="193" t="s">
        <v>173</v>
      </c>
      <c r="E197" s="202" t="s">
        <v>1</v>
      </c>
      <c r="F197" s="203" t="s">
        <v>1051</v>
      </c>
      <c r="G197" s="14"/>
      <c r="H197" s="202" t="s">
        <v>1</v>
      </c>
      <c r="I197" s="204"/>
      <c r="J197" s="14"/>
      <c r="K197" s="14"/>
      <c r="L197" s="201"/>
      <c r="M197" s="205"/>
      <c r="N197" s="206"/>
      <c r="O197" s="206"/>
      <c r="P197" s="206"/>
      <c r="Q197" s="206"/>
      <c r="R197" s="206"/>
      <c r="S197" s="206"/>
      <c r="T197" s="207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2" t="s">
        <v>173</v>
      </c>
      <c r="AU197" s="202" t="s">
        <v>131</v>
      </c>
      <c r="AV197" s="14" t="s">
        <v>82</v>
      </c>
      <c r="AW197" s="14" t="s">
        <v>31</v>
      </c>
      <c r="AX197" s="14" t="s">
        <v>74</v>
      </c>
      <c r="AY197" s="202" t="s">
        <v>123</v>
      </c>
    </row>
    <row r="198" s="13" customFormat="1">
      <c r="A198" s="13"/>
      <c r="B198" s="192"/>
      <c r="C198" s="13"/>
      <c r="D198" s="193" t="s">
        <v>173</v>
      </c>
      <c r="E198" s="194" t="s">
        <v>1</v>
      </c>
      <c r="F198" s="195" t="s">
        <v>1041</v>
      </c>
      <c r="G198" s="13"/>
      <c r="H198" s="196">
        <v>131.15000000000001</v>
      </c>
      <c r="I198" s="197"/>
      <c r="J198" s="13"/>
      <c r="K198" s="13"/>
      <c r="L198" s="192"/>
      <c r="M198" s="198"/>
      <c r="N198" s="199"/>
      <c r="O198" s="199"/>
      <c r="P198" s="199"/>
      <c r="Q198" s="199"/>
      <c r="R198" s="199"/>
      <c r="S198" s="199"/>
      <c r="T198" s="20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94" t="s">
        <v>173</v>
      </c>
      <c r="AU198" s="194" t="s">
        <v>131</v>
      </c>
      <c r="AV198" s="13" t="s">
        <v>131</v>
      </c>
      <c r="AW198" s="13" t="s">
        <v>31</v>
      </c>
      <c r="AX198" s="13" t="s">
        <v>82</v>
      </c>
      <c r="AY198" s="194" t="s">
        <v>123</v>
      </c>
    </row>
    <row r="199" s="2" customFormat="1" ht="24.15" customHeight="1">
      <c r="A199" s="38"/>
      <c r="B199" s="172"/>
      <c r="C199" s="173" t="s">
        <v>277</v>
      </c>
      <c r="D199" s="173" t="s">
        <v>126</v>
      </c>
      <c r="E199" s="174" t="s">
        <v>1052</v>
      </c>
      <c r="F199" s="175" t="s">
        <v>1053</v>
      </c>
      <c r="G199" s="176" t="s">
        <v>171</v>
      </c>
      <c r="H199" s="177">
        <v>152.5</v>
      </c>
      <c r="I199" s="178"/>
      <c r="J199" s="179">
        <f>ROUND(I199*H199,2)</f>
        <v>0</v>
      </c>
      <c r="K199" s="180"/>
      <c r="L199" s="39"/>
      <c r="M199" s="181" t="s">
        <v>1</v>
      </c>
      <c r="N199" s="182" t="s">
        <v>40</v>
      </c>
      <c r="O199" s="77"/>
      <c r="P199" s="183">
        <f>O199*H199</f>
        <v>0</v>
      </c>
      <c r="Q199" s="183">
        <v>0</v>
      </c>
      <c r="R199" s="183">
        <f>Q199*H199</f>
        <v>0</v>
      </c>
      <c r="S199" s="183">
        <v>0.40000000000000002</v>
      </c>
      <c r="T199" s="184">
        <f>S199*H199</f>
        <v>61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85" t="s">
        <v>122</v>
      </c>
      <c r="AT199" s="185" t="s">
        <v>126</v>
      </c>
      <c r="AU199" s="185" t="s">
        <v>131</v>
      </c>
      <c r="AY199" s="19" t="s">
        <v>123</v>
      </c>
      <c r="BE199" s="186">
        <f>IF(N199="základná",J199,0)</f>
        <v>0</v>
      </c>
      <c r="BF199" s="186">
        <f>IF(N199="znížená",J199,0)</f>
        <v>0</v>
      </c>
      <c r="BG199" s="186">
        <f>IF(N199="zákl. prenesená",J199,0)</f>
        <v>0</v>
      </c>
      <c r="BH199" s="186">
        <f>IF(N199="zníž. prenesená",J199,0)</f>
        <v>0</v>
      </c>
      <c r="BI199" s="186">
        <f>IF(N199="nulová",J199,0)</f>
        <v>0</v>
      </c>
      <c r="BJ199" s="19" t="s">
        <v>131</v>
      </c>
      <c r="BK199" s="186">
        <f>ROUND(I199*H199,2)</f>
        <v>0</v>
      </c>
      <c r="BL199" s="19" t="s">
        <v>122</v>
      </c>
      <c r="BM199" s="185" t="s">
        <v>1054</v>
      </c>
    </row>
    <row r="200" s="14" customFormat="1">
      <c r="A200" s="14"/>
      <c r="B200" s="201"/>
      <c r="C200" s="14"/>
      <c r="D200" s="193" t="s">
        <v>173</v>
      </c>
      <c r="E200" s="202" t="s">
        <v>1</v>
      </c>
      <c r="F200" s="203" t="s">
        <v>1055</v>
      </c>
      <c r="G200" s="14"/>
      <c r="H200" s="202" t="s">
        <v>1</v>
      </c>
      <c r="I200" s="204"/>
      <c r="J200" s="14"/>
      <c r="K200" s="14"/>
      <c r="L200" s="201"/>
      <c r="M200" s="205"/>
      <c r="N200" s="206"/>
      <c r="O200" s="206"/>
      <c r="P200" s="206"/>
      <c r="Q200" s="206"/>
      <c r="R200" s="206"/>
      <c r="S200" s="206"/>
      <c r="T200" s="20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02" t="s">
        <v>173</v>
      </c>
      <c r="AU200" s="202" t="s">
        <v>131</v>
      </c>
      <c r="AV200" s="14" t="s">
        <v>82</v>
      </c>
      <c r="AW200" s="14" t="s">
        <v>31</v>
      </c>
      <c r="AX200" s="14" t="s">
        <v>74</v>
      </c>
      <c r="AY200" s="202" t="s">
        <v>123</v>
      </c>
    </row>
    <row r="201" s="13" customFormat="1">
      <c r="A201" s="13"/>
      <c r="B201" s="192"/>
      <c r="C201" s="13"/>
      <c r="D201" s="193" t="s">
        <v>173</v>
      </c>
      <c r="E201" s="194" t="s">
        <v>1</v>
      </c>
      <c r="F201" s="195" t="s">
        <v>1056</v>
      </c>
      <c r="G201" s="13"/>
      <c r="H201" s="196">
        <v>152.5</v>
      </c>
      <c r="I201" s="197"/>
      <c r="J201" s="13"/>
      <c r="K201" s="13"/>
      <c r="L201" s="192"/>
      <c r="M201" s="198"/>
      <c r="N201" s="199"/>
      <c r="O201" s="199"/>
      <c r="P201" s="199"/>
      <c r="Q201" s="199"/>
      <c r="R201" s="199"/>
      <c r="S201" s="199"/>
      <c r="T201" s="20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94" t="s">
        <v>173</v>
      </c>
      <c r="AU201" s="194" t="s">
        <v>131</v>
      </c>
      <c r="AV201" s="13" t="s">
        <v>131</v>
      </c>
      <c r="AW201" s="13" t="s">
        <v>31</v>
      </c>
      <c r="AX201" s="13" t="s">
        <v>82</v>
      </c>
      <c r="AY201" s="194" t="s">
        <v>123</v>
      </c>
    </row>
    <row r="202" s="2" customFormat="1" ht="24.15" customHeight="1">
      <c r="A202" s="38"/>
      <c r="B202" s="172"/>
      <c r="C202" s="173" t="s">
        <v>283</v>
      </c>
      <c r="D202" s="173" t="s">
        <v>126</v>
      </c>
      <c r="E202" s="174" t="s">
        <v>1057</v>
      </c>
      <c r="F202" s="175" t="s">
        <v>1058</v>
      </c>
      <c r="G202" s="176" t="s">
        <v>201</v>
      </c>
      <c r="H202" s="177">
        <v>61</v>
      </c>
      <c r="I202" s="178"/>
      <c r="J202" s="179">
        <f>ROUND(I202*H202,2)</f>
        <v>0</v>
      </c>
      <c r="K202" s="180"/>
      <c r="L202" s="39"/>
      <c r="M202" s="181" t="s">
        <v>1</v>
      </c>
      <c r="N202" s="182" t="s">
        <v>40</v>
      </c>
      <c r="O202" s="77"/>
      <c r="P202" s="183">
        <f>O202*H202</f>
        <v>0</v>
      </c>
      <c r="Q202" s="183">
        <v>0</v>
      </c>
      <c r="R202" s="183">
        <f>Q202*H202</f>
        <v>0</v>
      </c>
      <c r="S202" s="183">
        <v>0</v>
      </c>
      <c r="T202" s="18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85" t="s">
        <v>122</v>
      </c>
      <c r="AT202" s="185" t="s">
        <v>126</v>
      </c>
      <c r="AU202" s="185" t="s">
        <v>131</v>
      </c>
      <c r="AY202" s="19" t="s">
        <v>123</v>
      </c>
      <c r="BE202" s="186">
        <f>IF(N202="základná",J202,0)</f>
        <v>0</v>
      </c>
      <c r="BF202" s="186">
        <f>IF(N202="znížená",J202,0)</f>
        <v>0</v>
      </c>
      <c r="BG202" s="186">
        <f>IF(N202="zákl. prenesená",J202,0)</f>
        <v>0</v>
      </c>
      <c r="BH202" s="186">
        <f>IF(N202="zníž. prenesená",J202,0)</f>
        <v>0</v>
      </c>
      <c r="BI202" s="186">
        <f>IF(N202="nulová",J202,0)</f>
        <v>0</v>
      </c>
      <c r="BJ202" s="19" t="s">
        <v>131</v>
      </c>
      <c r="BK202" s="186">
        <f>ROUND(I202*H202,2)</f>
        <v>0</v>
      </c>
      <c r="BL202" s="19" t="s">
        <v>122</v>
      </c>
      <c r="BM202" s="185" t="s">
        <v>1059</v>
      </c>
    </row>
    <row r="203" s="13" customFormat="1">
      <c r="A203" s="13"/>
      <c r="B203" s="192"/>
      <c r="C203" s="13"/>
      <c r="D203" s="193" t="s">
        <v>173</v>
      </c>
      <c r="E203" s="194" t="s">
        <v>1</v>
      </c>
      <c r="F203" s="195" t="s">
        <v>1060</v>
      </c>
      <c r="G203" s="13"/>
      <c r="H203" s="196">
        <v>61</v>
      </c>
      <c r="I203" s="197"/>
      <c r="J203" s="13"/>
      <c r="K203" s="13"/>
      <c r="L203" s="192"/>
      <c r="M203" s="198"/>
      <c r="N203" s="199"/>
      <c r="O203" s="199"/>
      <c r="P203" s="199"/>
      <c r="Q203" s="199"/>
      <c r="R203" s="199"/>
      <c r="S203" s="199"/>
      <c r="T203" s="20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4" t="s">
        <v>173</v>
      </c>
      <c r="AU203" s="194" t="s">
        <v>131</v>
      </c>
      <c r="AV203" s="13" t="s">
        <v>131</v>
      </c>
      <c r="AW203" s="13" t="s">
        <v>31</v>
      </c>
      <c r="AX203" s="13" t="s">
        <v>82</v>
      </c>
      <c r="AY203" s="194" t="s">
        <v>123</v>
      </c>
    </row>
    <row r="204" s="2" customFormat="1" ht="24.15" customHeight="1">
      <c r="A204" s="38"/>
      <c r="B204" s="172"/>
      <c r="C204" s="173" t="s">
        <v>288</v>
      </c>
      <c r="D204" s="173" t="s">
        <v>126</v>
      </c>
      <c r="E204" s="174" t="s">
        <v>1061</v>
      </c>
      <c r="F204" s="175" t="s">
        <v>1062</v>
      </c>
      <c r="G204" s="176" t="s">
        <v>201</v>
      </c>
      <c r="H204" s="177">
        <v>88.560000000000002</v>
      </c>
      <c r="I204" s="178"/>
      <c r="J204" s="179">
        <f>ROUND(I204*H204,2)</f>
        <v>0</v>
      </c>
      <c r="K204" s="180"/>
      <c r="L204" s="39"/>
      <c r="M204" s="181" t="s">
        <v>1</v>
      </c>
      <c r="N204" s="182" t="s">
        <v>40</v>
      </c>
      <c r="O204" s="77"/>
      <c r="P204" s="183">
        <f>O204*H204</f>
        <v>0</v>
      </c>
      <c r="Q204" s="183">
        <v>0</v>
      </c>
      <c r="R204" s="183">
        <f>Q204*H204</f>
        <v>0</v>
      </c>
      <c r="S204" s="183">
        <v>0</v>
      </c>
      <c r="T204" s="18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5" t="s">
        <v>122</v>
      </c>
      <c r="AT204" s="185" t="s">
        <v>126</v>
      </c>
      <c r="AU204" s="185" t="s">
        <v>131</v>
      </c>
      <c r="AY204" s="19" t="s">
        <v>123</v>
      </c>
      <c r="BE204" s="186">
        <f>IF(N204="základná",J204,0)</f>
        <v>0</v>
      </c>
      <c r="BF204" s="186">
        <f>IF(N204="znížená",J204,0)</f>
        <v>0</v>
      </c>
      <c r="BG204" s="186">
        <f>IF(N204="zákl. prenesená",J204,0)</f>
        <v>0</v>
      </c>
      <c r="BH204" s="186">
        <f>IF(N204="zníž. prenesená",J204,0)</f>
        <v>0</v>
      </c>
      <c r="BI204" s="186">
        <f>IF(N204="nulová",J204,0)</f>
        <v>0</v>
      </c>
      <c r="BJ204" s="19" t="s">
        <v>131</v>
      </c>
      <c r="BK204" s="186">
        <f>ROUND(I204*H204,2)</f>
        <v>0</v>
      </c>
      <c r="BL204" s="19" t="s">
        <v>122</v>
      </c>
      <c r="BM204" s="185" t="s">
        <v>1063</v>
      </c>
    </row>
    <row r="205" s="13" customFormat="1">
      <c r="A205" s="13"/>
      <c r="B205" s="192"/>
      <c r="C205" s="13"/>
      <c r="D205" s="193" t="s">
        <v>173</v>
      </c>
      <c r="E205" s="194" t="s">
        <v>1</v>
      </c>
      <c r="F205" s="195" t="s">
        <v>1064</v>
      </c>
      <c r="G205" s="13"/>
      <c r="H205" s="196">
        <v>64.822000000000003</v>
      </c>
      <c r="I205" s="197"/>
      <c r="J205" s="13"/>
      <c r="K205" s="13"/>
      <c r="L205" s="192"/>
      <c r="M205" s="198"/>
      <c r="N205" s="199"/>
      <c r="O205" s="199"/>
      <c r="P205" s="199"/>
      <c r="Q205" s="199"/>
      <c r="R205" s="199"/>
      <c r="S205" s="199"/>
      <c r="T205" s="20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4" t="s">
        <v>173</v>
      </c>
      <c r="AU205" s="194" t="s">
        <v>131</v>
      </c>
      <c r="AV205" s="13" t="s">
        <v>131</v>
      </c>
      <c r="AW205" s="13" t="s">
        <v>31</v>
      </c>
      <c r="AX205" s="13" t="s">
        <v>74</v>
      </c>
      <c r="AY205" s="194" t="s">
        <v>123</v>
      </c>
    </row>
    <row r="206" s="13" customFormat="1">
      <c r="A206" s="13"/>
      <c r="B206" s="192"/>
      <c r="C206" s="13"/>
      <c r="D206" s="193" t="s">
        <v>173</v>
      </c>
      <c r="E206" s="194" t="s">
        <v>1</v>
      </c>
      <c r="F206" s="195" t="s">
        <v>1065</v>
      </c>
      <c r="G206" s="13"/>
      <c r="H206" s="196">
        <v>23.738</v>
      </c>
      <c r="I206" s="197"/>
      <c r="J206" s="13"/>
      <c r="K206" s="13"/>
      <c r="L206" s="192"/>
      <c r="M206" s="198"/>
      <c r="N206" s="199"/>
      <c r="O206" s="199"/>
      <c r="P206" s="199"/>
      <c r="Q206" s="199"/>
      <c r="R206" s="199"/>
      <c r="S206" s="199"/>
      <c r="T206" s="20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94" t="s">
        <v>173</v>
      </c>
      <c r="AU206" s="194" t="s">
        <v>131</v>
      </c>
      <c r="AV206" s="13" t="s">
        <v>131</v>
      </c>
      <c r="AW206" s="13" t="s">
        <v>31</v>
      </c>
      <c r="AX206" s="13" t="s">
        <v>74</v>
      </c>
      <c r="AY206" s="194" t="s">
        <v>123</v>
      </c>
    </row>
    <row r="207" s="15" customFormat="1">
      <c r="A207" s="15"/>
      <c r="B207" s="208"/>
      <c r="C207" s="15"/>
      <c r="D207" s="193" t="s">
        <v>173</v>
      </c>
      <c r="E207" s="209" t="s">
        <v>1</v>
      </c>
      <c r="F207" s="210" t="s">
        <v>213</v>
      </c>
      <c r="G207" s="15"/>
      <c r="H207" s="211">
        <v>88.560000000000002</v>
      </c>
      <c r="I207" s="212"/>
      <c r="J207" s="15"/>
      <c r="K207" s="15"/>
      <c r="L207" s="208"/>
      <c r="M207" s="213"/>
      <c r="N207" s="214"/>
      <c r="O207" s="214"/>
      <c r="P207" s="214"/>
      <c r="Q207" s="214"/>
      <c r="R207" s="214"/>
      <c r="S207" s="214"/>
      <c r="T207" s="2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09" t="s">
        <v>173</v>
      </c>
      <c r="AU207" s="209" t="s">
        <v>131</v>
      </c>
      <c r="AV207" s="15" t="s">
        <v>122</v>
      </c>
      <c r="AW207" s="15" t="s">
        <v>31</v>
      </c>
      <c r="AX207" s="15" t="s">
        <v>82</v>
      </c>
      <c r="AY207" s="209" t="s">
        <v>123</v>
      </c>
    </row>
    <row r="208" s="2" customFormat="1" ht="24.15" customHeight="1">
      <c r="A208" s="38"/>
      <c r="B208" s="172"/>
      <c r="C208" s="173" t="s">
        <v>293</v>
      </c>
      <c r="D208" s="173" t="s">
        <v>126</v>
      </c>
      <c r="E208" s="174" t="s">
        <v>1066</v>
      </c>
      <c r="F208" s="175" t="s">
        <v>1067</v>
      </c>
      <c r="G208" s="176" t="s">
        <v>201</v>
      </c>
      <c r="H208" s="177">
        <v>974.15999999999997</v>
      </c>
      <c r="I208" s="178"/>
      <c r="J208" s="179">
        <f>ROUND(I208*H208,2)</f>
        <v>0</v>
      </c>
      <c r="K208" s="180"/>
      <c r="L208" s="39"/>
      <c r="M208" s="181" t="s">
        <v>1</v>
      </c>
      <c r="N208" s="182" t="s">
        <v>40</v>
      </c>
      <c r="O208" s="77"/>
      <c r="P208" s="183">
        <f>O208*H208</f>
        <v>0</v>
      </c>
      <c r="Q208" s="183">
        <v>0</v>
      </c>
      <c r="R208" s="183">
        <f>Q208*H208</f>
        <v>0</v>
      </c>
      <c r="S208" s="183">
        <v>0</v>
      </c>
      <c r="T208" s="18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85" t="s">
        <v>122</v>
      </c>
      <c r="AT208" s="185" t="s">
        <v>126</v>
      </c>
      <c r="AU208" s="185" t="s">
        <v>131</v>
      </c>
      <c r="AY208" s="19" t="s">
        <v>123</v>
      </c>
      <c r="BE208" s="186">
        <f>IF(N208="základná",J208,0)</f>
        <v>0</v>
      </c>
      <c r="BF208" s="186">
        <f>IF(N208="znížená",J208,0)</f>
        <v>0</v>
      </c>
      <c r="BG208" s="186">
        <f>IF(N208="zákl. prenesená",J208,0)</f>
        <v>0</v>
      </c>
      <c r="BH208" s="186">
        <f>IF(N208="zníž. prenesená",J208,0)</f>
        <v>0</v>
      </c>
      <c r="BI208" s="186">
        <f>IF(N208="nulová",J208,0)</f>
        <v>0</v>
      </c>
      <c r="BJ208" s="19" t="s">
        <v>131</v>
      </c>
      <c r="BK208" s="186">
        <f>ROUND(I208*H208,2)</f>
        <v>0</v>
      </c>
      <c r="BL208" s="19" t="s">
        <v>122</v>
      </c>
      <c r="BM208" s="185" t="s">
        <v>1068</v>
      </c>
    </row>
    <row r="209" s="13" customFormat="1">
      <c r="A209" s="13"/>
      <c r="B209" s="192"/>
      <c r="C209" s="13"/>
      <c r="D209" s="193" t="s">
        <v>173</v>
      </c>
      <c r="E209" s="13"/>
      <c r="F209" s="195" t="s">
        <v>1069</v>
      </c>
      <c r="G209" s="13"/>
      <c r="H209" s="196">
        <v>974.15999999999997</v>
      </c>
      <c r="I209" s="197"/>
      <c r="J209" s="13"/>
      <c r="K209" s="13"/>
      <c r="L209" s="192"/>
      <c r="M209" s="198"/>
      <c r="N209" s="199"/>
      <c r="O209" s="199"/>
      <c r="P209" s="199"/>
      <c r="Q209" s="199"/>
      <c r="R209" s="199"/>
      <c r="S209" s="199"/>
      <c r="T209" s="20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4" t="s">
        <v>173</v>
      </c>
      <c r="AU209" s="194" t="s">
        <v>131</v>
      </c>
      <c r="AV209" s="13" t="s">
        <v>131</v>
      </c>
      <c r="AW209" s="13" t="s">
        <v>3</v>
      </c>
      <c r="AX209" s="13" t="s">
        <v>82</v>
      </c>
      <c r="AY209" s="194" t="s">
        <v>123</v>
      </c>
    </row>
    <row r="210" s="2" customFormat="1" ht="24.15" customHeight="1">
      <c r="A210" s="38"/>
      <c r="B210" s="172"/>
      <c r="C210" s="173" t="s">
        <v>297</v>
      </c>
      <c r="D210" s="173" t="s">
        <v>126</v>
      </c>
      <c r="E210" s="174" t="s">
        <v>1070</v>
      </c>
      <c r="F210" s="175" t="s">
        <v>1071</v>
      </c>
      <c r="G210" s="176" t="s">
        <v>201</v>
      </c>
      <c r="H210" s="177">
        <v>88.560000000000002</v>
      </c>
      <c r="I210" s="178"/>
      <c r="J210" s="179">
        <f>ROUND(I210*H210,2)</f>
        <v>0</v>
      </c>
      <c r="K210" s="180"/>
      <c r="L210" s="39"/>
      <c r="M210" s="181" t="s">
        <v>1</v>
      </c>
      <c r="N210" s="182" t="s">
        <v>40</v>
      </c>
      <c r="O210" s="77"/>
      <c r="P210" s="183">
        <f>O210*H210</f>
        <v>0</v>
      </c>
      <c r="Q210" s="183">
        <v>0</v>
      </c>
      <c r="R210" s="183">
        <f>Q210*H210</f>
        <v>0</v>
      </c>
      <c r="S210" s="183">
        <v>0</v>
      </c>
      <c r="T210" s="18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85" t="s">
        <v>122</v>
      </c>
      <c r="AT210" s="185" t="s">
        <v>126</v>
      </c>
      <c r="AU210" s="185" t="s">
        <v>131</v>
      </c>
      <c r="AY210" s="19" t="s">
        <v>123</v>
      </c>
      <c r="BE210" s="186">
        <f>IF(N210="základná",J210,0)</f>
        <v>0</v>
      </c>
      <c r="BF210" s="186">
        <f>IF(N210="znížená",J210,0)</f>
        <v>0</v>
      </c>
      <c r="BG210" s="186">
        <f>IF(N210="zákl. prenesená",J210,0)</f>
        <v>0</v>
      </c>
      <c r="BH210" s="186">
        <f>IF(N210="zníž. prenesená",J210,0)</f>
        <v>0</v>
      </c>
      <c r="BI210" s="186">
        <f>IF(N210="nulová",J210,0)</f>
        <v>0</v>
      </c>
      <c r="BJ210" s="19" t="s">
        <v>131</v>
      </c>
      <c r="BK210" s="186">
        <f>ROUND(I210*H210,2)</f>
        <v>0</v>
      </c>
      <c r="BL210" s="19" t="s">
        <v>122</v>
      </c>
      <c r="BM210" s="185" t="s">
        <v>1072</v>
      </c>
    </row>
    <row r="211" s="2" customFormat="1" ht="24.15" customHeight="1">
      <c r="A211" s="38"/>
      <c r="B211" s="172"/>
      <c r="C211" s="173" t="s">
        <v>302</v>
      </c>
      <c r="D211" s="173" t="s">
        <v>126</v>
      </c>
      <c r="E211" s="174" t="s">
        <v>1073</v>
      </c>
      <c r="F211" s="175" t="s">
        <v>1074</v>
      </c>
      <c r="G211" s="176" t="s">
        <v>201</v>
      </c>
      <c r="H211" s="177">
        <v>88.560000000000002</v>
      </c>
      <c r="I211" s="178"/>
      <c r="J211" s="179">
        <f>ROUND(I211*H211,2)</f>
        <v>0</v>
      </c>
      <c r="K211" s="180"/>
      <c r="L211" s="39"/>
      <c r="M211" s="181" t="s">
        <v>1</v>
      </c>
      <c r="N211" s="182" t="s">
        <v>40</v>
      </c>
      <c r="O211" s="77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85" t="s">
        <v>122</v>
      </c>
      <c r="AT211" s="185" t="s">
        <v>126</v>
      </c>
      <c r="AU211" s="185" t="s">
        <v>131</v>
      </c>
      <c r="AY211" s="19" t="s">
        <v>123</v>
      </c>
      <c r="BE211" s="186">
        <f>IF(N211="základná",J211,0)</f>
        <v>0</v>
      </c>
      <c r="BF211" s="186">
        <f>IF(N211="znížená",J211,0)</f>
        <v>0</v>
      </c>
      <c r="BG211" s="186">
        <f>IF(N211="zákl. prenesená",J211,0)</f>
        <v>0</v>
      </c>
      <c r="BH211" s="186">
        <f>IF(N211="zníž. prenesená",J211,0)</f>
        <v>0</v>
      </c>
      <c r="BI211" s="186">
        <f>IF(N211="nulová",J211,0)</f>
        <v>0</v>
      </c>
      <c r="BJ211" s="19" t="s">
        <v>131</v>
      </c>
      <c r="BK211" s="186">
        <f>ROUND(I211*H211,2)</f>
        <v>0</v>
      </c>
      <c r="BL211" s="19" t="s">
        <v>122</v>
      </c>
      <c r="BM211" s="185" t="s">
        <v>1075</v>
      </c>
    </row>
    <row r="212" s="12" customFormat="1" ht="22.8" customHeight="1">
      <c r="A212" s="12"/>
      <c r="B212" s="159"/>
      <c r="C212" s="12"/>
      <c r="D212" s="160" t="s">
        <v>73</v>
      </c>
      <c r="E212" s="170" t="s">
        <v>1076</v>
      </c>
      <c r="F212" s="170" t="s">
        <v>1077</v>
      </c>
      <c r="G212" s="12"/>
      <c r="H212" s="12"/>
      <c r="I212" s="162"/>
      <c r="J212" s="171">
        <f>BK212</f>
        <v>0</v>
      </c>
      <c r="K212" s="12"/>
      <c r="L212" s="159"/>
      <c r="M212" s="164"/>
      <c r="N212" s="165"/>
      <c r="O212" s="165"/>
      <c r="P212" s="166">
        <f>SUM(P213:P236)</f>
        <v>0</v>
      </c>
      <c r="Q212" s="165"/>
      <c r="R212" s="166">
        <f>SUM(R213:R236)</f>
        <v>0.034494999999999998</v>
      </c>
      <c r="S212" s="165"/>
      <c r="T212" s="167">
        <f>SUM(T213:T236)</f>
        <v>126.86099999999999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160" t="s">
        <v>82</v>
      </c>
      <c r="AT212" s="168" t="s">
        <v>73</v>
      </c>
      <c r="AU212" s="168" t="s">
        <v>82</v>
      </c>
      <c r="AY212" s="160" t="s">
        <v>123</v>
      </c>
      <c r="BK212" s="169">
        <f>SUM(BK213:BK236)</f>
        <v>0</v>
      </c>
    </row>
    <row r="213" s="2" customFormat="1" ht="24.15" customHeight="1">
      <c r="A213" s="38"/>
      <c r="B213" s="172"/>
      <c r="C213" s="173" t="s">
        <v>306</v>
      </c>
      <c r="D213" s="173" t="s">
        <v>126</v>
      </c>
      <c r="E213" s="174" t="s">
        <v>1078</v>
      </c>
      <c r="F213" s="175" t="s">
        <v>1079</v>
      </c>
      <c r="G213" s="176" t="s">
        <v>309</v>
      </c>
      <c r="H213" s="177">
        <v>9.5</v>
      </c>
      <c r="I213" s="178"/>
      <c r="J213" s="179">
        <f>ROUND(I213*H213,2)</f>
        <v>0</v>
      </c>
      <c r="K213" s="180"/>
      <c r="L213" s="39"/>
      <c r="M213" s="181" t="s">
        <v>1</v>
      </c>
      <c r="N213" s="182" t="s">
        <v>40</v>
      </c>
      <c r="O213" s="77"/>
      <c r="P213" s="183">
        <f>O213*H213</f>
        <v>0</v>
      </c>
      <c r="Q213" s="183">
        <v>8.0000000000000007E-05</v>
      </c>
      <c r="R213" s="183">
        <f>Q213*H213</f>
        <v>0.00076000000000000004</v>
      </c>
      <c r="S213" s="183">
        <v>0</v>
      </c>
      <c r="T213" s="18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85" t="s">
        <v>122</v>
      </c>
      <c r="AT213" s="185" t="s">
        <v>126</v>
      </c>
      <c r="AU213" s="185" t="s">
        <v>131</v>
      </c>
      <c r="AY213" s="19" t="s">
        <v>123</v>
      </c>
      <c r="BE213" s="186">
        <f>IF(N213="základná",J213,0)</f>
        <v>0</v>
      </c>
      <c r="BF213" s="186">
        <f>IF(N213="znížená",J213,0)</f>
        <v>0</v>
      </c>
      <c r="BG213" s="186">
        <f>IF(N213="zákl. prenesená",J213,0)</f>
        <v>0</v>
      </c>
      <c r="BH213" s="186">
        <f>IF(N213="zníž. prenesená",J213,0)</f>
        <v>0</v>
      </c>
      <c r="BI213" s="186">
        <f>IF(N213="nulová",J213,0)</f>
        <v>0</v>
      </c>
      <c r="BJ213" s="19" t="s">
        <v>131</v>
      </c>
      <c r="BK213" s="186">
        <f>ROUND(I213*H213,2)</f>
        <v>0</v>
      </c>
      <c r="BL213" s="19" t="s">
        <v>122</v>
      </c>
      <c r="BM213" s="185" t="s">
        <v>1080</v>
      </c>
    </row>
    <row r="214" s="2" customFormat="1" ht="24.15" customHeight="1">
      <c r="A214" s="38"/>
      <c r="B214" s="172"/>
      <c r="C214" s="173" t="s">
        <v>311</v>
      </c>
      <c r="D214" s="173" t="s">
        <v>126</v>
      </c>
      <c r="E214" s="174" t="s">
        <v>1081</v>
      </c>
      <c r="F214" s="175" t="s">
        <v>1082</v>
      </c>
      <c r="G214" s="176" t="s">
        <v>177</v>
      </c>
      <c r="H214" s="177">
        <v>13.65</v>
      </c>
      <c r="I214" s="178"/>
      <c r="J214" s="179">
        <f>ROUND(I214*H214,2)</f>
        <v>0</v>
      </c>
      <c r="K214" s="180"/>
      <c r="L214" s="39"/>
      <c r="M214" s="181" t="s">
        <v>1</v>
      </c>
      <c r="N214" s="182" t="s">
        <v>40</v>
      </c>
      <c r="O214" s="77"/>
      <c r="P214" s="183">
        <f>O214*H214</f>
        <v>0</v>
      </c>
      <c r="Q214" s="183">
        <v>0</v>
      </c>
      <c r="R214" s="183">
        <f>Q214*H214</f>
        <v>0</v>
      </c>
      <c r="S214" s="183">
        <v>2.5</v>
      </c>
      <c r="T214" s="184">
        <f>S214*H214</f>
        <v>34.125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85" t="s">
        <v>122</v>
      </c>
      <c r="AT214" s="185" t="s">
        <v>126</v>
      </c>
      <c r="AU214" s="185" t="s">
        <v>131</v>
      </c>
      <c r="AY214" s="19" t="s">
        <v>123</v>
      </c>
      <c r="BE214" s="186">
        <f>IF(N214="základná",J214,0)</f>
        <v>0</v>
      </c>
      <c r="BF214" s="186">
        <f>IF(N214="znížená",J214,0)</f>
        <v>0</v>
      </c>
      <c r="BG214" s="186">
        <f>IF(N214="zákl. prenesená",J214,0)</f>
        <v>0</v>
      </c>
      <c r="BH214" s="186">
        <f>IF(N214="zníž. prenesená",J214,0)</f>
        <v>0</v>
      </c>
      <c r="BI214" s="186">
        <f>IF(N214="nulová",J214,0)</f>
        <v>0</v>
      </c>
      <c r="BJ214" s="19" t="s">
        <v>131</v>
      </c>
      <c r="BK214" s="186">
        <f>ROUND(I214*H214,2)</f>
        <v>0</v>
      </c>
      <c r="BL214" s="19" t="s">
        <v>122</v>
      </c>
      <c r="BM214" s="185" t="s">
        <v>1083</v>
      </c>
    </row>
    <row r="215" s="13" customFormat="1">
      <c r="A215" s="13"/>
      <c r="B215" s="192"/>
      <c r="C215" s="13"/>
      <c r="D215" s="193" t="s">
        <v>173</v>
      </c>
      <c r="E215" s="194" t="s">
        <v>1</v>
      </c>
      <c r="F215" s="195" t="s">
        <v>1084</v>
      </c>
      <c r="G215" s="13"/>
      <c r="H215" s="196">
        <v>13.65</v>
      </c>
      <c r="I215" s="197"/>
      <c r="J215" s="13"/>
      <c r="K215" s="13"/>
      <c r="L215" s="192"/>
      <c r="M215" s="198"/>
      <c r="N215" s="199"/>
      <c r="O215" s="199"/>
      <c r="P215" s="199"/>
      <c r="Q215" s="199"/>
      <c r="R215" s="199"/>
      <c r="S215" s="199"/>
      <c r="T215" s="20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4" t="s">
        <v>173</v>
      </c>
      <c r="AU215" s="194" t="s">
        <v>131</v>
      </c>
      <c r="AV215" s="13" t="s">
        <v>131</v>
      </c>
      <c r="AW215" s="13" t="s">
        <v>31</v>
      </c>
      <c r="AX215" s="13" t="s">
        <v>82</v>
      </c>
      <c r="AY215" s="194" t="s">
        <v>123</v>
      </c>
    </row>
    <row r="216" s="2" customFormat="1" ht="24.15" customHeight="1">
      <c r="A216" s="38"/>
      <c r="B216" s="172"/>
      <c r="C216" s="173" t="s">
        <v>316</v>
      </c>
      <c r="D216" s="173" t="s">
        <v>126</v>
      </c>
      <c r="E216" s="174" t="s">
        <v>1085</v>
      </c>
      <c r="F216" s="175" t="s">
        <v>1086</v>
      </c>
      <c r="G216" s="176" t="s">
        <v>177</v>
      </c>
      <c r="H216" s="177">
        <v>20.879999999999999</v>
      </c>
      <c r="I216" s="178"/>
      <c r="J216" s="179">
        <f>ROUND(I216*H216,2)</f>
        <v>0</v>
      </c>
      <c r="K216" s="180"/>
      <c r="L216" s="39"/>
      <c r="M216" s="181" t="s">
        <v>1</v>
      </c>
      <c r="N216" s="182" t="s">
        <v>40</v>
      </c>
      <c r="O216" s="77"/>
      <c r="P216" s="183">
        <f>O216*H216</f>
        <v>0</v>
      </c>
      <c r="Q216" s="183">
        <v>0</v>
      </c>
      <c r="R216" s="183">
        <f>Q216*H216</f>
        <v>0</v>
      </c>
      <c r="S216" s="183">
        <v>2.2000000000000002</v>
      </c>
      <c r="T216" s="184">
        <f>S216*H216</f>
        <v>45.936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85" t="s">
        <v>122</v>
      </c>
      <c r="AT216" s="185" t="s">
        <v>126</v>
      </c>
      <c r="AU216" s="185" t="s">
        <v>131</v>
      </c>
      <c r="AY216" s="19" t="s">
        <v>123</v>
      </c>
      <c r="BE216" s="186">
        <f>IF(N216="základná",J216,0)</f>
        <v>0</v>
      </c>
      <c r="BF216" s="186">
        <f>IF(N216="znížená",J216,0)</f>
        <v>0</v>
      </c>
      <c r="BG216" s="186">
        <f>IF(N216="zákl. prenesená",J216,0)</f>
        <v>0</v>
      </c>
      <c r="BH216" s="186">
        <f>IF(N216="zníž. prenesená",J216,0)</f>
        <v>0</v>
      </c>
      <c r="BI216" s="186">
        <f>IF(N216="nulová",J216,0)</f>
        <v>0</v>
      </c>
      <c r="BJ216" s="19" t="s">
        <v>131</v>
      </c>
      <c r="BK216" s="186">
        <f>ROUND(I216*H216,2)</f>
        <v>0</v>
      </c>
      <c r="BL216" s="19" t="s">
        <v>122</v>
      </c>
      <c r="BM216" s="185" t="s">
        <v>1087</v>
      </c>
    </row>
    <row r="217" s="2" customFormat="1" ht="24.15" customHeight="1">
      <c r="A217" s="38"/>
      <c r="B217" s="172"/>
      <c r="C217" s="173" t="s">
        <v>323</v>
      </c>
      <c r="D217" s="173" t="s">
        <v>126</v>
      </c>
      <c r="E217" s="174" t="s">
        <v>1088</v>
      </c>
      <c r="F217" s="175" t="s">
        <v>1089</v>
      </c>
      <c r="G217" s="176" t="s">
        <v>177</v>
      </c>
      <c r="H217" s="177">
        <v>19.5</v>
      </c>
      <c r="I217" s="178"/>
      <c r="J217" s="179">
        <f>ROUND(I217*H217,2)</f>
        <v>0</v>
      </c>
      <c r="K217" s="180"/>
      <c r="L217" s="39"/>
      <c r="M217" s="181" t="s">
        <v>1</v>
      </c>
      <c r="N217" s="182" t="s">
        <v>40</v>
      </c>
      <c r="O217" s="77"/>
      <c r="P217" s="183">
        <f>O217*H217</f>
        <v>0</v>
      </c>
      <c r="Q217" s="183">
        <v>0.00173</v>
      </c>
      <c r="R217" s="183">
        <f>Q217*H217</f>
        <v>0.033735000000000001</v>
      </c>
      <c r="S217" s="183">
        <v>2.3999999999999999</v>
      </c>
      <c r="T217" s="184">
        <f>S217*H217</f>
        <v>46.799999999999997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85" t="s">
        <v>122</v>
      </c>
      <c r="AT217" s="185" t="s">
        <v>126</v>
      </c>
      <c r="AU217" s="185" t="s">
        <v>131</v>
      </c>
      <c r="AY217" s="19" t="s">
        <v>123</v>
      </c>
      <c r="BE217" s="186">
        <f>IF(N217="základná",J217,0)</f>
        <v>0</v>
      </c>
      <c r="BF217" s="186">
        <f>IF(N217="znížená",J217,0)</f>
        <v>0</v>
      </c>
      <c r="BG217" s="186">
        <f>IF(N217="zákl. prenesená",J217,0)</f>
        <v>0</v>
      </c>
      <c r="BH217" s="186">
        <f>IF(N217="zníž. prenesená",J217,0)</f>
        <v>0</v>
      </c>
      <c r="BI217" s="186">
        <f>IF(N217="nulová",J217,0)</f>
        <v>0</v>
      </c>
      <c r="BJ217" s="19" t="s">
        <v>131</v>
      </c>
      <c r="BK217" s="186">
        <f>ROUND(I217*H217,2)</f>
        <v>0</v>
      </c>
      <c r="BL217" s="19" t="s">
        <v>122</v>
      </c>
      <c r="BM217" s="185" t="s">
        <v>1090</v>
      </c>
    </row>
    <row r="218" s="14" customFormat="1">
      <c r="A218" s="14"/>
      <c r="B218" s="201"/>
      <c r="C218" s="14"/>
      <c r="D218" s="193" t="s">
        <v>173</v>
      </c>
      <c r="E218" s="202" t="s">
        <v>1</v>
      </c>
      <c r="F218" s="203" t="s">
        <v>1091</v>
      </c>
      <c r="G218" s="14"/>
      <c r="H218" s="202" t="s">
        <v>1</v>
      </c>
      <c r="I218" s="204"/>
      <c r="J218" s="14"/>
      <c r="K218" s="14"/>
      <c r="L218" s="201"/>
      <c r="M218" s="205"/>
      <c r="N218" s="206"/>
      <c r="O218" s="206"/>
      <c r="P218" s="206"/>
      <c r="Q218" s="206"/>
      <c r="R218" s="206"/>
      <c r="S218" s="206"/>
      <c r="T218" s="20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02" t="s">
        <v>173</v>
      </c>
      <c r="AU218" s="202" t="s">
        <v>131</v>
      </c>
      <c r="AV218" s="14" t="s">
        <v>82</v>
      </c>
      <c r="AW218" s="14" t="s">
        <v>31</v>
      </c>
      <c r="AX218" s="14" t="s">
        <v>74</v>
      </c>
      <c r="AY218" s="202" t="s">
        <v>123</v>
      </c>
    </row>
    <row r="219" s="13" customFormat="1">
      <c r="A219" s="13"/>
      <c r="B219" s="192"/>
      <c r="C219" s="13"/>
      <c r="D219" s="193" t="s">
        <v>173</v>
      </c>
      <c r="E219" s="194" t="s">
        <v>1</v>
      </c>
      <c r="F219" s="195" t="s">
        <v>1092</v>
      </c>
      <c r="G219" s="13"/>
      <c r="H219" s="196">
        <v>1.6000000000000001</v>
      </c>
      <c r="I219" s="197"/>
      <c r="J219" s="13"/>
      <c r="K219" s="13"/>
      <c r="L219" s="192"/>
      <c r="M219" s="198"/>
      <c r="N219" s="199"/>
      <c r="O219" s="199"/>
      <c r="P219" s="199"/>
      <c r="Q219" s="199"/>
      <c r="R219" s="199"/>
      <c r="S219" s="199"/>
      <c r="T219" s="20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94" t="s">
        <v>173</v>
      </c>
      <c r="AU219" s="194" t="s">
        <v>131</v>
      </c>
      <c r="AV219" s="13" t="s">
        <v>131</v>
      </c>
      <c r="AW219" s="13" t="s">
        <v>31</v>
      </c>
      <c r="AX219" s="13" t="s">
        <v>74</v>
      </c>
      <c r="AY219" s="194" t="s">
        <v>123</v>
      </c>
    </row>
    <row r="220" s="13" customFormat="1">
      <c r="A220" s="13"/>
      <c r="B220" s="192"/>
      <c r="C220" s="13"/>
      <c r="D220" s="193" t="s">
        <v>173</v>
      </c>
      <c r="E220" s="194" t="s">
        <v>1</v>
      </c>
      <c r="F220" s="195" t="s">
        <v>1093</v>
      </c>
      <c r="G220" s="13"/>
      <c r="H220" s="196">
        <v>17.899999999999999</v>
      </c>
      <c r="I220" s="197"/>
      <c r="J220" s="13"/>
      <c r="K220" s="13"/>
      <c r="L220" s="192"/>
      <c r="M220" s="198"/>
      <c r="N220" s="199"/>
      <c r="O220" s="199"/>
      <c r="P220" s="199"/>
      <c r="Q220" s="199"/>
      <c r="R220" s="199"/>
      <c r="S220" s="199"/>
      <c r="T220" s="20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4" t="s">
        <v>173</v>
      </c>
      <c r="AU220" s="194" t="s">
        <v>131</v>
      </c>
      <c r="AV220" s="13" t="s">
        <v>131</v>
      </c>
      <c r="AW220" s="13" t="s">
        <v>31</v>
      </c>
      <c r="AX220" s="13" t="s">
        <v>74</v>
      </c>
      <c r="AY220" s="194" t="s">
        <v>123</v>
      </c>
    </row>
    <row r="221" s="15" customFormat="1">
      <c r="A221" s="15"/>
      <c r="B221" s="208"/>
      <c r="C221" s="15"/>
      <c r="D221" s="193" t="s">
        <v>173</v>
      </c>
      <c r="E221" s="209" t="s">
        <v>1</v>
      </c>
      <c r="F221" s="210" t="s">
        <v>213</v>
      </c>
      <c r="G221" s="15"/>
      <c r="H221" s="211">
        <v>19.5</v>
      </c>
      <c r="I221" s="212"/>
      <c r="J221" s="15"/>
      <c r="K221" s="15"/>
      <c r="L221" s="208"/>
      <c r="M221" s="213"/>
      <c r="N221" s="214"/>
      <c r="O221" s="214"/>
      <c r="P221" s="214"/>
      <c r="Q221" s="214"/>
      <c r="R221" s="214"/>
      <c r="S221" s="214"/>
      <c r="T221" s="2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9" t="s">
        <v>173</v>
      </c>
      <c r="AU221" s="209" t="s">
        <v>131</v>
      </c>
      <c r="AV221" s="15" t="s">
        <v>122</v>
      </c>
      <c r="AW221" s="15" t="s">
        <v>31</v>
      </c>
      <c r="AX221" s="15" t="s">
        <v>82</v>
      </c>
      <c r="AY221" s="209" t="s">
        <v>123</v>
      </c>
    </row>
    <row r="222" s="2" customFormat="1" ht="24.15" customHeight="1">
      <c r="A222" s="38"/>
      <c r="B222" s="172"/>
      <c r="C222" s="173" t="s">
        <v>328</v>
      </c>
      <c r="D222" s="173" t="s">
        <v>126</v>
      </c>
      <c r="E222" s="174" t="s">
        <v>1094</v>
      </c>
      <c r="F222" s="175" t="s">
        <v>1095</v>
      </c>
      <c r="G222" s="176" t="s">
        <v>201</v>
      </c>
      <c r="H222" s="177">
        <v>126.861</v>
      </c>
      <c r="I222" s="178"/>
      <c r="J222" s="179">
        <f>ROUND(I222*H222,2)</f>
        <v>0</v>
      </c>
      <c r="K222" s="180"/>
      <c r="L222" s="39"/>
      <c r="M222" s="181" t="s">
        <v>1</v>
      </c>
      <c r="N222" s="182" t="s">
        <v>40</v>
      </c>
      <c r="O222" s="77"/>
      <c r="P222" s="183">
        <f>O222*H222</f>
        <v>0</v>
      </c>
      <c r="Q222" s="183">
        <v>0</v>
      </c>
      <c r="R222" s="183">
        <f>Q222*H222</f>
        <v>0</v>
      </c>
      <c r="S222" s="183">
        <v>0</v>
      </c>
      <c r="T222" s="184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85" t="s">
        <v>122</v>
      </c>
      <c r="AT222" s="185" t="s">
        <v>126</v>
      </c>
      <c r="AU222" s="185" t="s">
        <v>131</v>
      </c>
      <c r="AY222" s="19" t="s">
        <v>123</v>
      </c>
      <c r="BE222" s="186">
        <f>IF(N222="základná",J222,0)</f>
        <v>0</v>
      </c>
      <c r="BF222" s="186">
        <f>IF(N222="znížená",J222,0)</f>
        <v>0</v>
      </c>
      <c r="BG222" s="186">
        <f>IF(N222="zákl. prenesená",J222,0)</f>
        <v>0</v>
      </c>
      <c r="BH222" s="186">
        <f>IF(N222="zníž. prenesená",J222,0)</f>
        <v>0</v>
      </c>
      <c r="BI222" s="186">
        <f>IF(N222="nulová",J222,0)</f>
        <v>0</v>
      </c>
      <c r="BJ222" s="19" t="s">
        <v>131</v>
      </c>
      <c r="BK222" s="186">
        <f>ROUND(I222*H222,2)</f>
        <v>0</v>
      </c>
      <c r="BL222" s="19" t="s">
        <v>122</v>
      </c>
      <c r="BM222" s="185" t="s">
        <v>1096</v>
      </c>
    </row>
    <row r="223" s="13" customFormat="1">
      <c r="A223" s="13"/>
      <c r="B223" s="192"/>
      <c r="C223" s="13"/>
      <c r="D223" s="193" t="s">
        <v>173</v>
      </c>
      <c r="E223" s="194" t="s">
        <v>1</v>
      </c>
      <c r="F223" s="195" t="s">
        <v>1097</v>
      </c>
      <c r="G223" s="13"/>
      <c r="H223" s="196">
        <v>34.125</v>
      </c>
      <c r="I223" s="197"/>
      <c r="J223" s="13"/>
      <c r="K223" s="13"/>
      <c r="L223" s="192"/>
      <c r="M223" s="198"/>
      <c r="N223" s="199"/>
      <c r="O223" s="199"/>
      <c r="P223" s="199"/>
      <c r="Q223" s="199"/>
      <c r="R223" s="199"/>
      <c r="S223" s="199"/>
      <c r="T223" s="20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94" t="s">
        <v>173</v>
      </c>
      <c r="AU223" s="194" t="s">
        <v>131</v>
      </c>
      <c r="AV223" s="13" t="s">
        <v>131</v>
      </c>
      <c r="AW223" s="13" t="s">
        <v>31</v>
      </c>
      <c r="AX223" s="13" t="s">
        <v>74</v>
      </c>
      <c r="AY223" s="194" t="s">
        <v>123</v>
      </c>
    </row>
    <row r="224" s="13" customFormat="1">
      <c r="A224" s="13"/>
      <c r="B224" s="192"/>
      <c r="C224" s="13"/>
      <c r="D224" s="193" t="s">
        <v>173</v>
      </c>
      <c r="E224" s="194" t="s">
        <v>1</v>
      </c>
      <c r="F224" s="195" t="s">
        <v>1098</v>
      </c>
      <c r="G224" s="13"/>
      <c r="H224" s="196">
        <v>45.936</v>
      </c>
      <c r="I224" s="197"/>
      <c r="J224" s="13"/>
      <c r="K224" s="13"/>
      <c r="L224" s="192"/>
      <c r="M224" s="198"/>
      <c r="N224" s="199"/>
      <c r="O224" s="199"/>
      <c r="P224" s="199"/>
      <c r="Q224" s="199"/>
      <c r="R224" s="199"/>
      <c r="S224" s="199"/>
      <c r="T224" s="20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4" t="s">
        <v>173</v>
      </c>
      <c r="AU224" s="194" t="s">
        <v>131</v>
      </c>
      <c r="AV224" s="13" t="s">
        <v>131</v>
      </c>
      <c r="AW224" s="13" t="s">
        <v>31</v>
      </c>
      <c r="AX224" s="13" t="s">
        <v>74</v>
      </c>
      <c r="AY224" s="194" t="s">
        <v>123</v>
      </c>
    </row>
    <row r="225" s="13" customFormat="1">
      <c r="A225" s="13"/>
      <c r="B225" s="192"/>
      <c r="C225" s="13"/>
      <c r="D225" s="193" t="s">
        <v>173</v>
      </c>
      <c r="E225" s="194" t="s">
        <v>1</v>
      </c>
      <c r="F225" s="195" t="s">
        <v>1099</v>
      </c>
      <c r="G225" s="13"/>
      <c r="H225" s="196">
        <v>46.799999999999997</v>
      </c>
      <c r="I225" s="197"/>
      <c r="J225" s="13"/>
      <c r="K225" s="13"/>
      <c r="L225" s="192"/>
      <c r="M225" s="198"/>
      <c r="N225" s="199"/>
      <c r="O225" s="199"/>
      <c r="P225" s="199"/>
      <c r="Q225" s="199"/>
      <c r="R225" s="199"/>
      <c r="S225" s="199"/>
      <c r="T225" s="20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4" t="s">
        <v>173</v>
      </c>
      <c r="AU225" s="194" t="s">
        <v>131</v>
      </c>
      <c r="AV225" s="13" t="s">
        <v>131</v>
      </c>
      <c r="AW225" s="13" t="s">
        <v>31</v>
      </c>
      <c r="AX225" s="13" t="s">
        <v>74</v>
      </c>
      <c r="AY225" s="194" t="s">
        <v>123</v>
      </c>
    </row>
    <row r="226" s="15" customFormat="1">
      <c r="A226" s="15"/>
      <c r="B226" s="208"/>
      <c r="C226" s="15"/>
      <c r="D226" s="193" t="s">
        <v>173</v>
      </c>
      <c r="E226" s="209" t="s">
        <v>1</v>
      </c>
      <c r="F226" s="210" t="s">
        <v>213</v>
      </c>
      <c r="G226" s="15"/>
      <c r="H226" s="211">
        <v>126.861</v>
      </c>
      <c r="I226" s="212"/>
      <c r="J226" s="15"/>
      <c r="K226" s="15"/>
      <c r="L226" s="208"/>
      <c r="M226" s="213"/>
      <c r="N226" s="214"/>
      <c r="O226" s="214"/>
      <c r="P226" s="214"/>
      <c r="Q226" s="214"/>
      <c r="R226" s="214"/>
      <c r="S226" s="214"/>
      <c r="T226" s="2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09" t="s">
        <v>173</v>
      </c>
      <c r="AU226" s="209" t="s">
        <v>131</v>
      </c>
      <c r="AV226" s="15" t="s">
        <v>122</v>
      </c>
      <c r="AW226" s="15" t="s">
        <v>31</v>
      </c>
      <c r="AX226" s="15" t="s">
        <v>82</v>
      </c>
      <c r="AY226" s="209" t="s">
        <v>123</v>
      </c>
    </row>
    <row r="227" s="2" customFormat="1" ht="24.15" customHeight="1">
      <c r="A227" s="38"/>
      <c r="B227" s="172"/>
      <c r="C227" s="173" t="s">
        <v>476</v>
      </c>
      <c r="D227" s="173" t="s">
        <v>126</v>
      </c>
      <c r="E227" s="174" t="s">
        <v>1100</v>
      </c>
      <c r="F227" s="175" t="s">
        <v>1101</v>
      </c>
      <c r="G227" s="176" t="s">
        <v>201</v>
      </c>
      <c r="H227" s="177">
        <v>1395.471</v>
      </c>
      <c r="I227" s="178"/>
      <c r="J227" s="179">
        <f>ROUND(I227*H227,2)</f>
        <v>0</v>
      </c>
      <c r="K227" s="180"/>
      <c r="L227" s="39"/>
      <c r="M227" s="181" t="s">
        <v>1</v>
      </c>
      <c r="N227" s="182" t="s">
        <v>40</v>
      </c>
      <c r="O227" s="77"/>
      <c r="P227" s="183">
        <f>O227*H227</f>
        <v>0</v>
      </c>
      <c r="Q227" s="183">
        <v>0</v>
      </c>
      <c r="R227" s="183">
        <f>Q227*H227</f>
        <v>0</v>
      </c>
      <c r="S227" s="183">
        <v>0</v>
      </c>
      <c r="T227" s="18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85" t="s">
        <v>122</v>
      </c>
      <c r="AT227" s="185" t="s">
        <v>126</v>
      </c>
      <c r="AU227" s="185" t="s">
        <v>131</v>
      </c>
      <c r="AY227" s="19" t="s">
        <v>123</v>
      </c>
      <c r="BE227" s="186">
        <f>IF(N227="základná",J227,0)</f>
        <v>0</v>
      </c>
      <c r="BF227" s="186">
        <f>IF(N227="znížená",J227,0)</f>
        <v>0</v>
      </c>
      <c r="BG227" s="186">
        <f>IF(N227="zákl. prenesená",J227,0)</f>
        <v>0</v>
      </c>
      <c r="BH227" s="186">
        <f>IF(N227="zníž. prenesená",J227,0)</f>
        <v>0</v>
      </c>
      <c r="BI227" s="186">
        <f>IF(N227="nulová",J227,0)</f>
        <v>0</v>
      </c>
      <c r="BJ227" s="19" t="s">
        <v>131</v>
      </c>
      <c r="BK227" s="186">
        <f>ROUND(I227*H227,2)</f>
        <v>0</v>
      </c>
      <c r="BL227" s="19" t="s">
        <v>122</v>
      </c>
      <c r="BM227" s="185" t="s">
        <v>1102</v>
      </c>
    </row>
    <row r="228" s="13" customFormat="1">
      <c r="A228" s="13"/>
      <c r="B228" s="192"/>
      <c r="C228" s="13"/>
      <c r="D228" s="193" t="s">
        <v>173</v>
      </c>
      <c r="E228" s="13"/>
      <c r="F228" s="195" t="s">
        <v>1103</v>
      </c>
      <c r="G228" s="13"/>
      <c r="H228" s="196">
        <v>1395.471</v>
      </c>
      <c r="I228" s="197"/>
      <c r="J228" s="13"/>
      <c r="K228" s="13"/>
      <c r="L228" s="192"/>
      <c r="M228" s="198"/>
      <c r="N228" s="199"/>
      <c r="O228" s="199"/>
      <c r="P228" s="199"/>
      <c r="Q228" s="199"/>
      <c r="R228" s="199"/>
      <c r="S228" s="199"/>
      <c r="T228" s="20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94" t="s">
        <v>173</v>
      </c>
      <c r="AU228" s="194" t="s">
        <v>131</v>
      </c>
      <c r="AV228" s="13" t="s">
        <v>131</v>
      </c>
      <c r="AW228" s="13" t="s">
        <v>3</v>
      </c>
      <c r="AX228" s="13" t="s">
        <v>82</v>
      </c>
      <c r="AY228" s="194" t="s">
        <v>123</v>
      </c>
    </row>
    <row r="229" s="2" customFormat="1" ht="24.15" customHeight="1">
      <c r="A229" s="38"/>
      <c r="B229" s="172"/>
      <c r="C229" s="173" t="s">
        <v>482</v>
      </c>
      <c r="D229" s="173" t="s">
        <v>126</v>
      </c>
      <c r="E229" s="174" t="s">
        <v>1104</v>
      </c>
      <c r="F229" s="175" t="s">
        <v>1105</v>
      </c>
      <c r="G229" s="176" t="s">
        <v>201</v>
      </c>
      <c r="H229" s="177">
        <v>126.861</v>
      </c>
      <c r="I229" s="178"/>
      <c r="J229" s="179">
        <f>ROUND(I229*H229,2)</f>
        <v>0</v>
      </c>
      <c r="K229" s="180"/>
      <c r="L229" s="39"/>
      <c r="M229" s="181" t="s">
        <v>1</v>
      </c>
      <c r="N229" s="182" t="s">
        <v>40</v>
      </c>
      <c r="O229" s="77"/>
      <c r="P229" s="183">
        <f>O229*H229</f>
        <v>0</v>
      </c>
      <c r="Q229" s="183">
        <v>0</v>
      </c>
      <c r="R229" s="183">
        <f>Q229*H229</f>
        <v>0</v>
      </c>
      <c r="S229" s="183">
        <v>0</v>
      </c>
      <c r="T229" s="184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185" t="s">
        <v>122</v>
      </c>
      <c r="AT229" s="185" t="s">
        <v>126</v>
      </c>
      <c r="AU229" s="185" t="s">
        <v>131</v>
      </c>
      <c r="AY229" s="19" t="s">
        <v>123</v>
      </c>
      <c r="BE229" s="186">
        <f>IF(N229="základná",J229,0)</f>
        <v>0</v>
      </c>
      <c r="BF229" s="186">
        <f>IF(N229="znížená",J229,0)</f>
        <v>0</v>
      </c>
      <c r="BG229" s="186">
        <f>IF(N229="zákl. prenesená",J229,0)</f>
        <v>0</v>
      </c>
      <c r="BH229" s="186">
        <f>IF(N229="zníž. prenesená",J229,0)</f>
        <v>0</v>
      </c>
      <c r="BI229" s="186">
        <f>IF(N229="nulová",J229,0)</f>
        <v>0</v>
      </c>
      <c r="BJ229" s="19" t="s">
        <v>131</v>
      </c>
      <c r="BK229" s="186">
        <f>ROUND(I229*H229,2)</f>
        <v>0</v>
      </c>
      <c r="BL229" s="19" t="s">
        <v>122</v>
      </c>
      <c r="BM229" s="185" t="s">
        <v>1106</v>
      </c>
    </row>
    <row r="230" s="2" customFormat="1" ht="24.15" customHeight="1">
      <c r="A230" s="38"/>
      <c r="B230" s="172"/>
      <c r="C230" s="173" t="s">
        <v>486</v>
      </c>
      <c r="D230" s="173" t="s">
        <v>126</v>
      </c>
      <c r="E230" s="174" t="s">
        <v>1107</v>
      </c>
      <c r="F230" s="175" t="s">
        <v>1108</v>
      </c>
      <c r="G230" s="176" t="s">
        <v>201</v>
      </c>
      <c r="H230" s="177">
        <v>126.861</v>
      </c>
      <c r="I230" s="178"/>
      <c r="J230" s="179">
        <f>ROUND(I230*H230,2)</f>
        <v>0</v>
      </c>
      <c r="K230" s="180"/>
      <c r="L230" s="39"/>
      <c r="M230" s="181" t="s">
        <v>1</v>
      </c>
      <c r="N230" s="182" t="s">
        <v>40</v>
      </c>
      <c r="O230" s="77"/>
      <c r="P230" s="183">
        <f>O230*H230</f>
        <v>0</v>
      </c>
      <c r="Q230" s="183">
        <v>0</v>
      </c>
      <c r="R230" s="183">
        <f>Q230*H230</f>
        <v>0</v>
      </c>
      <c r="S230" s="183">
        <v>0</v>
      </c>
      <c r="T230" s="18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85" t="s">
        <v>122</v>
      </c>
      <c r="AT230" s="185" t="s">
        <v>126</v>
      </c>
      <c r="AU230" s="185" t="s">
        <v>131</v>
      </c>
      <c r="AY230" s="19" t="s">
        <v>123</v>
      </c>
      <c r="BE230" s="186">
        <f>IF(N230="základná",J230,0)</f>
        <v>0</v>
      </c>
      <c r="BF230" s="186">
        <f>IF(N230="znížená",J230,0)</f>
        <v>0</v>
      </c>
      <c r="BG230" s="186">
        <f>IF(N230="zákl. prenesená",J230,0)</f>
        <v>0</v>
      </c>
      <c r="BH230" s="186">
        <f>IF(N230="zníž. prenesená",J230,0)</f>
        <v>0</v>
      </c>
      <c r="BI230" s="186">
        <f>IF(N230="nulová",J230,0)</f>
        <v>0</v>
      </c>
      <c r="BJ230" s="19" t="s">
        <v>131</v>
      </c>
      <c r="BK230" s="186">
        <f>ROUND(I230*H230,2)</f>
        <v>0</v>
      </c>
      <c r="BL230" s="19" t="s">
        <v>122</v>
      </c>
      <c r="BM230" s="185" t="s">
        <v>1109</v>
      </c>
    </row>
    <row r="231" s="2" customFormat="1" ht="24.15" customHeight="1">
      <c r="A231" s="38"/>
      <c r="B231" s="172"/>
      <c r="C231" s="173" t="s">
        <v>490</v>
      </c>
      <c r="D231" s="173" t="s">
        <v>126</v>
      </c>
      <c r="E231" s="174" t="s">
        <v>1110</v>
      </c>
      <c r="F231" s="175" t="s">
        <v>1111</v>
      </c>
      <c r="G231" s="176" t="s">
        <v>201</v>
      </c>
      <c r="H231" s="177">
        <v>80.061000000000007</v>
      </c>
      <c r="I231" s="178"/>
      <c r="J231" s="179">
        <f>ROUND(I231*H231,2)</f>
        <v>0</v>
      </c>
      <c r="K231" s="180"/>
      <c r="L231" s="39"/>
      <c r="M231" s="181" t="s">
        <v>1</v>
      </c>
      <c r="N231" s="182" t="s">
        <v>40</v>
      </c>
      <c r="O231" s="77"/>
      <c r="P231" s="183">
        <f>O231*H231</f>
        <v>0</v>
      </c>
      <c r="Q231" s="183">
        <v>0</v>
      </c>
      <c r="R231" s="183">
        <f>Q231*H231</f>
        <v>0</v>
      </c>
      <c r="S231" s="183">
        <v>0</v>
      </c>
      <c r="T231" s="18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85" t="s">
        <v>122</v>
      </c>
      <c r="AT231" s="185" t="s">
        <v>126</v>
      </c>
      <c r="AU231" s="185" t="s">
        <v>131</v>
      </c>
      <c r="AY231" s="19" t="s">
        <v>123</v>
      </c>
      <c r="BE231" s="186">
        <f>IF(N231="základná",J231,0)</f>
        <v>0</v>
      </c>
      <c r="BF231" s="186">
        <f>IF(N231="znížená",J231,0)</f>
        <v>0</v>
      </c>
      <c r="BG231" s="186">
        <f>IF(N231="zákl. prenesená",J231,0)</f>
        <v>0</v>
      </c>
      <c r="BH231" s="186">
        <f>IF(N231="zníž. prenesená",J231,0)</f>
        <v>0</v>
      </c>
      <c r="BI231" s="186">
        <f>IF(N231="nulová",J231,0)</f>
        <v>0</v>
      </c>
      <c r="BJ231" s="19" t="s">
        <v>131</v>
      </c>
      <c r="BK231" s="186">
        <f>ROUND(I231*H231,2)</f>
        <v>0</v>
      </c>
      <c r="BL231" s="19" t="s">
        <v>122</v>
      </c>
      <c r="BM231" s="185" t="s">
        <v>1112</v>
      </c>
    </row>
    <row r="232" s="13" customFormat="1">
      <c r="A232" s="13"/>
      <c r="B232" s="192"/>
      <c r="C232" s="13"/>
      <c r="D232" s="193" t="s">
        <v>173</v>
      </c>
      <c r="E232" s="194" t="s">
        <v>1</v>
      </c>
      <c r="F232" s="195" t="s">
        <v>1113</v>
      </c>
      <c r="G232" s="13"/>
      <c r="H232" s="196">
        <v>34.125</v>
      </c>
      <c r="I232" s="197"/>
      <c r="J232" s="13"/>
      <c r="K232" s="13"/>
      <c r="L232" s="192"/>
      <c r="M232" s="198"/>
      <c r="N232" s="199"/>
      <c r="O232" s="199"/>
      <c r="P232" s="199"/>
      <c r="Q232" s="199"/>
      <c r="R232" s="199"/>
      <c r="S232" s="199"/>
      <c r="T232" s="20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4" t="s">
        <v>173</v>
      </c>
      <c r="AU232" s="194" t="s">
        <v>131</v>
      </c>
      <c r="AV232" s="13" t="s">
        <v>131</v>
      </c>
      <c r="AW232" s="13" t="s">
        <v>31</v>
      </c>
      <c r="AX232" s="13" t="s">
        <v>74</v>
      </c>
      <c r="AY232" s="194" t="s">
        <v>123</v>
      </c>
    </row>
    <row r="233" s="13" customFormat="1">
      <c r="A233" s="13"/>
      <c r="B233" s="192"/>
      <c r="C233" s="13"/>
      <c r="D233" s="193" t="s">
        <v>173</v>
      </c>
      <c r="E233" s="194" t="s">
        <v>1</v>
      </c>
      <c r="F233" s="195" t="s">
        <v>1114</v>
      </c>
      <c r="G233" s="13"/>
      <c r="H233" s="196">
        <v>45.936</v>
      </c>
      <c r="I233" s="197"/>
      <c r="J233" s="13"/>
      <c r="K233" s="13"/>
      <c r="L233" s="192"/>
      <c r="M233" s="198"/>
      <c r="N233" s="199"/>
      <c r="O233" s="199"/>
      <c r="P233" s="199"/>
      <c r="Q233" s="199"/>
      <c r="R233" s="199"/>
      <c r="S233" s="199"/>
      <c r="T233" s="20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94" t="s">
        <v>173</v>
      </c>
      <c r="AU233" s="194" t="s">
        <v>131</v>
      </c>
      <c r="AV233" s="13" t="s">
        <v>131</v>
      </c>
      <c r="AW233" s="13" t="s">
        <v>31</v>
      </c>
      <c r="AX233" s="13" t="s">
        <v>74</v>
      </c>
      <c r="AY233" s="194" t="s">
        <v>123</v>
      </c>
    </row>
    <row r="234" s="15" customFormat="1">
      <c r="A234" s="15"/>
      <c r="B234" s="208"/>
      <c r="C234" s="15"/>
      <c r="D234" s="193" t="s">
        <v>173</v>
      </c>
      <c r="E234" s="209" t="s">
        <v>1</v>
      </c>
      <c r="F234" s="210" t="s">
        <v>213</v>
      </c>
      <c r="G234" s="15"/>
      <c r="H234" s="211">
        <v>80.061000000000007</v>
      </c>
      <c r="I234" s="212"/>
      <c r="J234" s="15"/>
      <c r="K234" s="15"/>
      <c r="L234" s="208"/>
      <c r="M234" s="213"/>
      <c r="N234" s="214"/>
      <c r="O234" s="214"/>
      <c r="P234" s="214"/>
      <c r="Q234" s="214"/>
      <c r="R234" s="214"/>
      <c r="S234" s="214"/>
      <c r="T234" s="2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09" t="s">
        <v>173</v>
      </c>
      <c r="AU234" s="209" t="s">
        <v>131</v>
      </c>
      <c r="AV234" s="15" t="s">
        <v>122</v>
      </c>
      <c r="AW234" s="15" t="s">
        <v>31</v>
      </c>
      <c r="AX234" s="15" t="s">
        <v>82</v>
      </c>
      <c r="AY234" s="209" t="s">
        <v>123</v>
      </c>
    </row>
    <row r="235" s="2" customFormat="1" ht="24.15" customHeight="1">
      <c r="A235" s="38"/>
      <c r="B235" s="172"/>
      <c r="C235" s="173" t="s">
        <v>495</v>
      </c>
      <c r="D235" s="173" t="s">
        <v>126</v>
      </c>
      <c r="E235" s="174" t="s">
        <v>1115</v>
      </c>
      <c r="F235" s="175" t="s">
        <v>1116</v>
      </c>
      <c r="G235" s="176" t="s">
        <v>201</v>
      </c>
      <c r="H235" s="177">
        <v>46.799999999999997</v>
      </c>
      <c r="I235" s="178"/>
      <c r="J235" s="179">
        <f>ROUND(I235*H235,2)</f>
        <v>0</v>
      </c>
      <c r="K235" s="180"/>
      <c r="L235" s="39"/>
      <c r="M235" s="181" t="s">
        <v>1</v>
      </c>
      <c r="N235" s="182" t="s">
        <v>40</v>
      </c>
      <c r="O235" s="77"/>
      <c r="P235" s="183">
        <f>O235*H235</f>
        <v>0</v>
      </c>
      <c r="Q235" s="183">
        <v>0</v>
      </c>
      <c r="R235" s="183">
        <f>Q235*H235</f>
        <v>0</v>
      </c>
      <c r="S235" s="183">
        <v>0</v>
      </c>
      <c r="T235" s="18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85" t="s">
        <v>122</v>
      </c>
      <c r="AT235" s="185" t="s">
        <v>126</v>
      </c>
      <c r="AU235" s="185" t="s">
        <v>131</v>
      </c>
      <c r="AY235" s="19" t="s">
        <v>123</v>
      </c>
      <c r="BE235" s="186">
        <f>IF(N235="základná",J235,0)</f>
        <v>0</v>
      </c>
      <c r="BF235" s="186">
        <f>IF(N235="znížená",J235,0)</f>
        <v>0</v>
      </c>
      <c r="BG235" s="186">
        <f>IF(N235="zákl. prenesená",J235,0)</f>
        <v>0</v>
      </c>
      <c r="BH235" s="186">
        <f>IF(N235="zníž. prenesená",J235,0)</f>
        <v>0</v>
      </c>
      <c r="BI235" s="186">
        <f>IF(N235="nulová",J235,0)</f>
        <v>0</v>
      </c>
      <c r="BJ235" s="19" t="s">
        <v>131</v>
      </c>
      <c r="BK235" s="186">
        <f>ROUND(I235*H235,2)</f>
        <v>0</v>
      </c>
      <c r="BL235" s="19" t="s">
        <v>122</v>
      </c>
      <c r="BM235" s="185" t="s">
        <v>1117</v>
      </c>
    </row>
    <row r="236" s="13" customFormat="1">
      <c r="A236" s="13"/>
      <c r="B236" s="192"/>
      <c r="C236" s="13"/>
      <c r="D236" s="193" t="s">
        <v>173</v>
      </c>
      <c r="E236" s="194" t="s">
        <v>1</v>
      </c>
      <c r="F236" s="195" t="s">
        <v>1099</v>
      </c>
      <c r="G236" s="13"/>
      <c r="H236" s="196">
        <v>46.799999999999997</v>
      </c>
      <c r="I236" s="197"/>
      <c r="J236" s="13"/>
      <c r="K236" s="13"/>
      <c r="L236" s="192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94" t="s">
        <v>173</v>
      </c>
      <c r="AU236" s="194" t="s">
        <v>131</v>
      </c>
      <c r="AV236" s="13" t="s">
        <v>131</v>
      </c>
      <c r="AW236" s="13" t="s">
        <v>31</v>
      </c>
      <c r="AX236" s="13" t="s">
        <v>82</v>
      </c>
      <c r="AY236" s="194" t="s">
        <v>123</v>
      </c>
    </row>
    <row r="237" s="2" customFormat="1" ht="6.96" customHeight="1">
      <c r="A237" s="38"/>
      <c r="B237" s="60"/>
      <c r="C237" s="61"/>
      <c r="D237" s="61"/>
      <c r="E237" s="61"/>
      <c r="F237" s="61"/>
      <c r="G237" s="61"/>
      <c r="H237" s="61"/>
      <c r="I237" s="61"/>
      <c r="J237" s="61"/>
      <c r="K237" s="61"/>
      <c r="L237" s="39"/>
      <c r="M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</row>
  </sheetData>
  <autoFilter ref="C120:K23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95</v>
      </c>
    </row>
    <row r="3" hidden="1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74</v>
      </c>
    </row>
    <row r="4" hidden="1" s="1" customFormat="1" ht="24.96" customHeight="1">
      <c r="B4" s="22"/>
      <c r="D4" s="23" t="s">
        <v>96</v>
      </c>
      <c r="L4" s="22"/>
      <c r="M4" s="120" t="s">
        <v>9</v>
      </c>
      <c r="AT4" s="19" t="s">
        <v>3</v>
      </c>
    </row>
    <row r="5" hidden="1" s="1" customFormat="1" ht="6.96" customHeight="1">
      <c r="B5" s="22"/>
      <c r="L5" s="22"/>
    </row>
    <row r="6" hidden="1" s="1" customFormat="1" ht="12" customHeight="1">
      <c r="B6" s="22"/>
      <c r="D6" s="32" t="s">
        <v>15</v>
      </c>
      <c r="L6" s="22"/>
    </row>
    <row r="7" hidden="1" s="1" customFormat="1" ht="16.5" customHeight="1">
      <c r="B7" s="22"/>
      <c r="E7" s="121" t="str">
        <f>'Rekapitulácia stavby'!K6</f>
        <v>Odstránenie havarijného stavu mostu ev. č. 2426-1, Moštenica</v>
      </c>
      <c r="F7" s="32"/>
      <c r="G7" s="32"/>
      <c r="H7" s="32"/>
      <c r="L7" s="22"/>
    </row>
    <row r="8" hidden="1" s="2" customFormat="1" ht="12" customHeight="1">
      <c r="A8" s="38"/>
      <c r="B8" s="39"/>
      <c r="C8" s="38"/>
      <c r="D8" s="32" t="s">
        <v>97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hidden="1" s="2" customFormat="1" ht="16.5" customHeight="1">
      <c r="A9" s="38"/>
      <c r="B9" s="39"/>
      <c r="C9" s="38"/>
      <c r="D9" s="38"/>
      <c r="E9" s="67" t="s">
        <v>1118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hidden="1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hidden="1" s="2" customFormat="1" ht="12" customHeight="1">
      <c r="A11" s="38"/>
      <c r="B11" s="39"/>
      <c r="C11" s="38"/>
      <c r="D11" s="32" t="s">
        <v>17</v>
      </c>
      <c r="E11" s="38"/>
      <c r="F11" s="27" t="s">
        <v>1</v>
      </c>
      <c r="G11" s="38"/>
      <c r="H11" s="38"/>
      <c r="I11" s="32" t="s">
        <v>18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hidden="1" s="2" customFormat="1" ht="12" customHeight="1">
      <c r="A12" s="38"/>
      <c r="B12" s="39"/>
      <c r="C12" s="38"/>
      <c r="D12" s="32" t="s">
        <v>19</v>
      </c>
      <c r="E12" s="38"/>
      <c r="F12" s="27" t="s">
        <v>20</v>
      </c>
      <c r="G12" s="38"/>
      <c r="H12" s="38"/>
      <c r="I12" s="32" t="s">
        <v>21</v>
      </c>
      <c r="J12" s="69" t="str">
        <f>'Rekapitulácia stavby'!AN8</f>
        <v>11. 12. 2020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hidden="1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hidden="1" s="2" customFormat="1" ht="12" customHeight="1">
      <c r="A14" s="38"/>
      <c r="B14" s="39"/>
      <c r="C14" s="38"/>
      <c r="D14" s="32" t="s">
        <v>23</v>
      </c>
      <c r="E14" s="38"/>
      <c r="F14" s="38"/>
      <c r="G14" s="38"/>
      <c r="H14" s="38"/>
      <c r="I14" s="32" t="s">
        <v>24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hidden="1" s="2" customFormat="1" ht="18" customHeight="1">
      <c r="A15" s="38"/>
      <c r="B15" s="39"/>
      <c r="C15" s="38"/>
      <c r="D15" s="38"/>
      <c r="E15" s="27" t="s">
        <v>25</v>
      </c>
      <c r="F15" s="38"/>
      <c r="G15" s="38"/>
      <c r="H15" s="38"/>
      <c r="I15" s="32" t="s">
        <v>26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idden="1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idden="1" s="2" customFormat="1" ht="12" customHeight="1">
      <c r="A17" s="38"/>
      <c r="B17" s="39"/>
      <c r="C17" s="38"/>
      <c r="D17" s="32" t="s">
        <v>27</v>
      </c>
      <c r="E17" s="38"/>
      <c r="F17" s="38"/>
      <c r="G17" s="38"/>
      <c r="H17" s="38"/>
      <c r="I17" s="32" t="s">
        <v>24</v>
      </c>
      <c r="J17" s="33" t="str">
        <f>'Rekapitulácia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idden="1" s="2" customFormat="1" ht="18" customHeight="1">
      <c r="A18" s="38"/>
      <c r="B18" s="39"/>
      <c r="C18" s="38"/>
      <c r="D18" s="38"/>
      <c r="E18" s="33" t="str">
        <f>'Rekapitulácia stavby'!E14</f>
        <v>Vyplň údaj</v>
      </c>
      <c r="F18" s="27"/>
      <c r="G18" s="27"/>
      <c r="H18" s="27"/>
      <c r="I18" s="32" t="s">
        <v>26</v>
      </c>
      <c r="J18" s="33" t="str">
        <f>'Rekapitulácia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idden="1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idden="1" s="2" customFormat="1" ht="12" customHeight="1">
      <c r="A20" s="38"/>
      <c r="B20" s="39"/>
      <c r="C20" s="38"/>
      <c r="D20" s="32" t="s">
        <v>29</v>
      </c>
      <c r="E20" s="38"/>
      <c r="F20" s="38"/>
      <c r="G20" s="38"/>
      <c r="H20" s="38"/>
      <c r="I20" s="32" t="s">
        <v>24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idden="1" s="2" customFormat="1" ht="18" customHeight="1">
      <c r="A21" s="38"/>
      <c r="B21" s="39"/>
      <c r="C21" s="38"/>
      <c r="D21" s="38"/>
      <c r="E21" s="27" t="s">
        <v>30</v>
      </c>
      <c r="F21" s="38"/>
      <c r="G21" s="38"/>
      <c r="H21" s="38"/>
      <c r="I21" s="32" t="s">
        <v>26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idden="1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idden="1" s="2" customFormat="1" ht="12" customHeight="1">
      <c r="A23" s="38"/>
      <c r="B23" s="39"/>
      <c r="C23" s="38"/>
      <c r="D23" s="32" t="s">
        <v>32</v>
      </c>
      <c r="E23" s="38"/>
      <c r="F23" s="38"/>
      <c r="G23" s="38"/>
      <c r="H23" s="38"/>
      <c r="I23" s="32" t="s">
        <v>24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hidden="1" s="2" customFormat="1" ht="18" customHeight="1">
      <c r="A24" s="38"/>
      <c r="B24" s="39"/>
      <c r="C24" s="38"/>
      <c r="D24" s="38"/>
      <c r="E24" s="27" t="s">
        <v>30</v>
      </c>
      <c r="F24" s="38"/>
      <c r="G24" s="38"/>
      <c r="H24" s="38"/>
      <c r="I24" s="32" t="s">
        <v>26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hidden="1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hidden="1" s="2" customFormat="1" ht="12" customHeight="1">
      <c r="A26" s="38"/>
      <c r="B26" s="39"/>
      <c r="C26" s="38"/>
      <c r="D26" s="32" t="s">
        <v>33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hidden="1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hidden="1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hidden="1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hidden="1" s="2" customFormat="1" ht="25.44" customHeight="1">
      <c r="A30" s="38"/>
      <c r="B30" s="39"/>
      <c r="C30" s="38"/>
      <c r="D30" s="125" t="s">
        <v>34</v>
      </c>
      <c r="E30" s="38"/>
      <c r="F30" s="38"/>
      <c r="G30" s="38"/>
      <c r="H30" s="38"/>
      <c r="I30" s="38"/>
      <c r="J30" s="96">
        <f>ROUND(J122,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hidden="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hidden="1" s="2" customFormat="1" ht="14.4" customHeight="1">
      <c r="A32" s="38"/>
      <c r="B32" s="39"/>
      <c r="C32" s="38"/>
      <c r="D32" s="38"/>
      <c r="E32" s="38"/>
      <c r="F32" s="43" t="s">
        <v>36</v>
      </c>
      <c r="G32" s="38"/>
      <c r="H32" s="38"/>
      <c r="I32" s="43" t="s">
        <v>35</v>
      </c>
      <c r="J32" s="43" t="s">
        <v>37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39"/>
      <c r="C33" s="38"/>
      <c r="D33" s="126" t="s">
        <v>38</v>
      </c>
      <c r="E33" s="32" t="s">
        <v>39</v>
      </c>
      <c r="F33" s="127">
        <f>ROUND((SUM(BE122:BE242)),  2)</f>
        <v>0</v>
      </c>
      <c r="G33" s="38"/>
      <c r="H33" s="38"/>
      <c r="I33" s="128">
        <v>0.20000000000000001</v>
      </c>
      <c r="J33" s="127">
        <f>ROUND(((SUM(BE122:BE242))*I33),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39"/>
      <c r="C34" s="38"/>
      <c r="D34" s="38"/>
      <c r="E34" s="32" t="s">
        <v>40</v>
      </c>
      <c r="F34" s="127">
        <f>ROUND((SUM(BF122:BF242)),  2)</f>
        <v>0</v>
      </c>
      <c r="G34" s="38"/>
      <c r="H34" s="38"/>
      <c r="I34" s="128">
        <v>0.20000000000000001</v>
      </c>
      <c r="J34" s="127">
        <f>ROUND(((SUM(BF122:BF242))*I34),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41</v>
      </c>
      <c r="F35" s="127">
        <f>ROUND((SUM(BG122:BG242)),  2)</f>
        <v>0</v>
      </c>
      <c r="G35" s="38"/>
      <c r="H35" s="38"/>
      <c r="I35" s="128">
        <v>0.20000000000000001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42</v>
      </c>
      <c r="F36" s="127">
        <f>ROUND((SUM(BH122:BH242)),  2)</f>
        <v>0</v>
      </c>
      <c r="G36" s="38"/>
      <c r="H36" s="38"/>
      <c r="I36" s="128">
        <v>0.20000000000000001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43</v>
      </c>
      <c r="F37" s="127">
        <f>ROUND((SUM(BI122:BI242)),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25.44" customHeight="1">
      <c r="A39" s="38"/>
      <c r="B39" s="39"/>
      <c r="C39" s="129"/>
      <c r="D39" s="130" t="s">
        <v>44</v>
      </c>
      <c r="E39" s="81"/>
      <c r="F39" s="81"/>
      <c r="G39" s="131" t="s">
        <v>45</v>
      </c>
      <c r="H39" s="132" t="s">
        <v>46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1" customFormat="1" ht="14.4" customHeight="1">
      <c r="B41" s="22"/>
      <c r="L41" s="22"/>
    </row>
    <row r="42" hidden="1" s="1" customFormat="1" ht="14.4" customHeight="1">
      <c r="B42" s="22"/>
      <c r="L42" s="22"/>
    </row>
    <row r="43" hidden="1" s="1" customFormat="1" ht="14.4" customHeight="1">
      <c r="B43" s="22"/>
      <c r="L43" s="22"/>
    </row>
    <row r="44" hidden="1" s="1" customFormat="1" ht="14.4" customHeight="1">
      <c r="B44" s="22"/>
      <c r="L44" s="22"/>
    </row>
    <row r="45" hidden="1" s="1" customFormat="1" ht="14.4" customHeight="1">
      <c r="B45" s="22"/>
      <c r="L45" s="22"/>
    </row>
    <row r="46" hidden="1" s="1" customFormat="1" ht="14.4" customHeight="1">
      <c r="B46" s="22"/>
      <c r="L46" s="22"/>
    </row>
    <row r="47" hidden="1" s="1" customFormat="1" ht="14.4" customHeight="1">
      <c r="B47" s="22"/>
      <c r="L47" s="22"/>
    </row>
    <row r="48" hidden="1" s="1" customFormat="1" ht="14.4" customHeight="1">
      <c r="B48" s="22"/>
      <c r="L48" s="22"/>
    </row>
    <row r="49" hidden="1" s="1" customFormat="1" ht="14.4" customHeight="1">
      <c r="B49" s="22"/>
      <c r="L49" s="22"/>
    </row>
    <row r="50" hidden="1" s="2" customFormat="1" ht="14.4" customHeight="1">
      <c r="B50" s="55"/>
      <c r="D50" s="56" t="s">
        <v>47</v>
      </c>
      <c r="E50" s="57"/>
      <c r="F50" s="57"/>
      <c r="G50" s="56" t="s">
        <v>48</v>
      </c>
      <c r="H50" s="57"/>
      <c r="I50" s="57"/>
      <c r="J50" s="57"/>
      <c r="K50" s="57"/>
      <c r="L50" s="55"/>
    </row>
    <row r="51" hidden="1">
      <c r="B51" s="22"/>
      <c r="L51" s="22"/>
    </row>
    <row r="52" hidden="1">
      <c r="B52" s="22"/>
      <c r="L52" s="22"/>
    </row>
    <row r="53" hidden="1">
      <c r="B53" s="22"/>
      <c r="L53" s="22"/>
    </row>
    <row r="54" hidden="1">
      <c r="B54" s="22"/>
      <c r="L54" s="22"/>
    </row>
    <row r="55" hidden="1">
      <c r="B55" s="22"/>
      <c r="L55" s="22"/>
    </row>
    <row r="56" hidden="1">
      <c r="B56" s="22"/>
      <c r="L56" s="22"/>
    </row>
    <row r="57" hidden="1">
      <c r="B57" s="22"/>
      <c r="L57" s="22"/>
    </row>
    <row r="58" hidden="1">
      <c r="B58" s="22"/>
      <c r="L58" s="22"/>
    </row>
    <row r="59" hidden="1">
      <c r="B59" s="22"/>
      <c r="L59" s="22"/>
    </row>
    <row r="60" hidden="1">
      <c r="B60" s="22"/>
      <c r="L60" s="22"/>
    </row>
    <row r="61" hidden="1" s="2" customFormat="1">
      <c r="A61" s="38"/>
      <c r="B61" s="39"/>
      <c r="C61" s="38"/>
      <c r="D61" s="58" t="s">
        <v>49</v>
      </c>
      <c r="E61" s="41"/>
      <c r="F61" s="135" t="s">
        <v>50</v>
      </c>
      <c r="G61" s="58" t="s">
        <v>49</v>
      </c>
      <c r="H61" s="41"/>
      <c r="I61" s="41"/>
      <c r="J61" s="136" t="s">
        <v>50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hidden="1">
      <c r="B62" s="22"/>
      <c r="L62" s="22"/>
    </row>
    <row r="63" hidden="1">
      <c r="B63" s="22"/>
      <c r="L63" s="22"/>
    </row>
    <row r="64" hidden="1">
      <c r="B64" s="22"/>
      <c r="L64" s="22"/>
    </row>
    <row r="65" hidden="1" s="2" customFormat="1">
      <c r="A65" s="38"/>
      <c r="B65" s="39"/>
      <c r="C65" s="38"/>
      <c r="D65" s="56" t="s">
        <v>51</v>
      </c>
      <c r="E65" s="59"/>
      <c r="F65" s="59"/>
      <c r="G65" s="56" t="s">
        <v>52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hidden="1">
      <c r="B66" s="22"/>
      <c r="L66" s="22"/>
    </row>
    <row r="67" hidden="1">
      <c r="B67" s="22"/>
      <c r="L67" s="22"/>
    </row>
    <row r="68" hidden="1">
      <c r="B68" s="22"/>
      <c r="L68" s="22"/>
    </row>
    <row r="69" hidden="1">
      <c r="B69" s="22"/>
      <c r="L69" s="22"/>
    </row>
    <row r="70" hidden="1">
      <c r="B70" s="22"/>
      <c r="L70" s="22"/>
    </row>
    <row r="71" hidden="1">
      <c r="B71" s="22"/>
      <c r="L71" s="22"/>
    </row>
    <row r="72" hidden="1">
      <c r="B72" s="22"/>
      <c r="L72" s="22"/>
    </row>
    <row r="73" hidden="1">
      <c r="B73" s="22"/>
      <c r="L73" s="22"/>
    </row>
    <row r="74" hidden="1">
      <c r="B74" s="22"/>
      <c r="L74" s="22"/>
    </row>
    <row r="75" hidden="1">
      <c r="B75" s="22"/>
      <c r="L75" s="22"/>
    </row>
    <row r="76" hidden="1" s="2" customFormat="1">
      <c r="A76" s="38"/>
      <c r="B76" s="39"/>
      <c r="C76" s="38"/>
      <c r="D76" s="58" t="s">
        <v>49</v>
      </c>
      <c r="E76" s="41"/>
      <c r="F76" s="135" t="s">
        <v>50</v>
      </c>
      <c r="G76" s="58" t="s">
        <v>49</v>
      </c>
      <c r="H76" s="41"/>
      <c r="I76" s="41"/>
      <c r="J76" s="136" t="s">
        <v>50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hidden="1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hidden="1"/>
    <row r="79" hidden="1"/>
    <row r="80" hidden="1"/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15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21" t="str">
        <f>E7</f>
        <v>Odstránenie havarijného stavu mostu ev. č. 2426-1, Moštenica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801-00 - Obchádzková komunikácia na ceste III/2426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19</v>
      </c>
      <c r="D89" s="38"/>
      <c r="E89" s="38"/>
      <c r="F89" s="27" t="str">
        <f>F12</f>
        <v>okres Banská Bystrica</v>
      </c>
      <c r="G89" s="38"/>
      <c r="H89" s="38"/>
      <c r="I89" s="32" t="s">
        <v>21</v>
      </c>
      <c r="J89" s="69" t="str">
        <f>IF(J12="","",J12)</f>
        <v>11. 12. 2020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23</v>
      </c>
      <c r="D91" s="38"/>
      <c r="E91" s="38"/>
      <c r="F91" s="27" t="str">
        <f>E15</f>
        <v>Banskobystrický samosprávny kraj</v>
      </c>
      <c r="G91" s="38"/>
      <c r="H91" s="38"/>
      <c r="I91" s="32" t="s">
        <v>29</v>
      </c>
      <c r="J91" s="36" t="str">
        <f>E21</f>
        <v>Amberg Engineering Slovakia s.r.o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27</v>
      </c>
      <c r="D92" s="38"/>
      <c r="E92" s="38"/>
      <c r="F92" s="27" t="str">
        <f>IF(E18="","",E18)</f>
        <v>Vyplň údaj</v>
      </c>
      <c r="G92" s="38"/>
      <c r="H92" s="38"/>
      <c r="I92" s="32" t="s">
        <v>32</v>
      </c>
      <c r="J92" s="36" t="str">
        <f>E24</f>
        <v>Amberg Engineering Slovakia s.r.o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100</v>
      </c>
      <c r="D94" s="129"/>
      <c r="E94" s="129"/>
      <c r="F94" s="129"/>
      <c r="G94" s="129"/>
      <c r="H94" s="129"/>
      <c r="I94" s="129"/>
      <c r="J94" s="138" t="s">
        <v>101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102</v>
      </c>
      <c r="D96" s="38"/>
      <c r="E96" s="38"/>
      <c r="F96" s="38"/>
      <c r="G96" s="38"/>
      <c r="H96" s="38"/>
      <c r="I96" s="38"/>
      <c r="J96" s="96">
        <f>J122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103</v>
      </c>
    </row>
    <row r="97" s="9" customFormat="1" ht="24.96" customHeight="1">
      <c r="A97" s="9"/>
      <c r="B97" s="140"/>
      <c r="C97" s="9"/>
      <c r="D97" s="141" t="s">
        <v>160</v>
      </c>
      <c r="E97" s="142"/>
      <c r="F97" s="142"/>
      <c r="G97" s="142"/>
      <c r="H97" s="142"/>
      <c r="I97" s="142"/>
      <c r="J97" s="143">
        <f>J123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333</v>
      </c>
      <c r="E98" s="146"/>
      <c r="F98" s="146"/>
      <c r="G98" s="146"/>
      <c r="H98" s="146"/>
      <c r="I98" s="146"/>
      <c r="J98" s="147">
        <f>J124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1119</v>
      </c>
      <c r="E99" s="146"/>
      <c r="F99" s="146"/>
      <c r="G99" s="146"/>
      <c r="H99" s="146"/>
      <c r="I99" s="146"/>
      <c r="J99" s="147">
        <f>J139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1120</v>
      </c>
      <c r="E100" s="146"/>
      <c r="F100" s="146"/>
      <c r="G100" s="146"/>
      <c r="H100" s="146"/>
      <c r="I100" s="146"/>
      <c r="J100" s="147">
        <f>J168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1121</v>
      </c>
      <c r="E101" s="146"/>
      <c r="F101" s="146"/>
      <c r="G101" s="146"/>
      <c r="H101" s="146"/>
      <c r="I101" s="146"/>
      <c r="J101" s="147">
        <f>J180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1122</v>
      </c>
      <c r="E102" s="146"/>
      <c r="F102" s="146"/>
      <c r="G102" s="146"/>
      <c r="H102" s="146"/>
      <c r="I102" s="146"/>
      <c r="J102" s="147">
        <f>J205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38"/>
      <c r="D103" s="38"/>
      <c r="E103" s="38"/>
      <c r="F103" s="38"/>
      <c r="G103" s="38"/>
      <c r="H103" s="38"/>
      <c r="I103" s="38"/>
      <c r="J103" s="38"/>
      <c r="K103" s="38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108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38"/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15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121" t="str">
        <f>E7</f>
        <v>Odstránenie havarijného stavu mostu ev. č. 2426-1, Moštenica</v>
      </c>
      <c r="F112" s="32"/>
      <c r="G112" s="32"/>
      <c r="H112" s="32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97</v>
      </c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38"/>
      <c r="D114" s="38"/>
      <c r="E114" s="67" t="str">
        <f>E9</f>
        <v>801-00 - Obchádzková komunikácia na ceste III/2426</v>
      </c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19</v>
      </c>
      <c r="D116" s="38"/>
      <c r="E116" s="38"/>
      <c r="F116" s="27" t="str">
        <f>F12</f>
        <v>okres Banská Bystrica</v>
      </c>
      <c r="G116" s="38"/>
      <c r="H116" s="38"/>
      <c r="I116" s="32" t="s">
        <v>21</v>
      </c>
      <c r="J116" s="69" t="str">
        <f>IF(J12="","",J12)</f>
        <v>11. 12. 2020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40.05" customHeight="1">
      <c r="A118" s="38"/>
      <c r="B118" s="39"/>
      <c r="C118" s="32" t="s">
        <v>23</v>
      </c>
      <c r="D118" s="38"/>
      <c r="E118" s="38"/>
      <c r="F118" s="27" t="str">
        <f>E15</f>
        <v>Banskobystrický samosprávny kraj</v>
      </c>
      <c r="G118" s="38"/>
      <c r="H118" s="38"/>
      <c r="I118" s="32" t="s">
        <v>29</v>
      </c>
      <c r="J118" s="36" t="str">
        <f>E21</f>
        <v>Amberg Engineering Slovakia s.r.o</v>
      </c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40.05" customHeight="1">
      <c r="A119" s="38"/>
      <c r="B119" s="39"/>
      <c r="C119" s="32" t="s">
        <v>27</v>
      </c>
      <c r="D119" s="38"/>
      <c r="E119" s="38"/>
      <c r="F119" s="27" t="str">
        <f>IF(E18="","",E18)</f>
        <v>Vyplň údaj</v>
      </c>
      <c r="G119" s="38"/>
      <c r="H119" s="38"/>
      <c r="I119" s="32" t="s">
        <v>32</v>
      </c>
      <c r="J119" s="36" t="str">
        <f>E24</f>
        <v>Amberg Engineering Slovakia s.r.o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48"/>
      <c r="B121" s="149"/>
      <c r="C121" s="150" t="s">
        <v>109</v>
      </c>
      <c r="D121" s="151" t="s">
        <v>59</v>
      </c>
      <c r="E121" s="151" t="s">
        <v>55</v>
      </c>
      <c r="F121" s="151" t="s">
        <v>56</v>
      </c>
      <c r="G121" s="151" t="s">
        <v>110</v>
      </c>
      <c r="H121" s="151" t="s">
        <v>111</v>
      </c>
      <c r="I121" s="151" t="s">
        <v>112</v>
      </c>
      <c r="J121" s="152" t="s">
        <v>101</v>
      </c>
      <c r="K121" s="153" t="s">
        <v>113</v>
      </c>
      <c r="L121" s="154"/>
      <c r="M121" s="86" t="s">
        <v>1</v>
      </c>
      <c r="N121" s="87" t="s">
        <v>38</v>
      </c>
      <c r="O121" s="87" t="s">
        <v>114</v>
      </c>
      <c r="P121" s="87" t="s">
        <v>115</v>
      </c>
      <c r="Q121" s="87" t="s">
        <v>116</v>
      </c>
      <c r="R121" s="87" t="s">
        <v>117</v>
      </c>
      <c r="S121" s="87" t="s">
        <v>118</v>
      </c>
      <c r="T121" s="88" t="s">
        <v>119</v>
      </c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</row>
    <row r="122" s="2" customFormat="1" ht="22.8" customHeight="1">
      <c r="A122" s="38"/>
      <c r="B122" s="39"/>
      <c r="C122" s="93" t="s">
        <v>102</v>
      </c>
      <c r="D122" s="38"/>
      <c r="E122" s="38"/>
      <c r="F122" s="38"/>
      <c r="G122" s="38"/>
      <c r="H122" s="38"/>
      <c r="I122" s="38"/>
      <c r="J122" s="155">
        <f>BK122</f>
        <v>0</v>
      </c>
      <c r="K122" s="38"/>
      <c r="L122" s="39"/>
      <c r="M122" s="89"/>
      <c r="N122" s="73"/>
      <c r="O122" s="90"/>
      <c r="P122" s="156">
        <f>P123</f>
        <v>0</v>
      </c>
      <c r="Q122" s="90"/>
      <c r="R122" s="156">
        <f>R123</f>
        <v>1299.4020725</v>
      </c>
      <c r="S122" s="90"/>
      <c r="T122" s="157">
        <f>T123</f>
        <v>561.93264999999997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9" t="s">
        <v>73</v>
      </c>
      <c r="AU122" s="19" t="s">
        <v>103</v>
      </c>
      <c r="BK122" s="158">
        <f>BK123</f>
        <v>0</v>
      </c>
    </row>
    <row r="123" s="12" customFormat="1" ht="25.92" customHeight="1">
      <c r="A123" s="12"/>
      <c r="B123" s="159"/>
      <c r="C123" s="12"/>
      <c r="D123" s="160" t="s">
        <v>73</v>
      </c>
      <c r="E123" s="161" t="s">
        <v>165</v>
      </c>
      <c r="F123" s="161" t="s">
        <v>166</v>
      </c>
      <c r="G123" s="12"/>
      <c r="H123" s="12"/>
      <c r="I123" s="162"/>
      <c r="J123" s="163">
        <f>BK123</f>
        <v>0</v>
      </c>
      <c r="K123" s="12"/>
      <c r="L123" s="159"/>
      <c r="M123" s="164"/>
      <c r="N123" s="165"/>
      <c r="O123" s="165"/>
      <c r="P123" s="166">
        <f>P124+P139+P168+P180+P205</f>
        <v>0</v>
      </c>
      <c r="Q123" s="165"/>
      <c r="R123" s="166">
        <f>R124+R139+R168+R180+R205</f>
        <v>1299.4020725</v>
      </c>
      <c r="S123" s="165"/>
      <c r="T123" s="167">
        <f>T124+T139+T168+T180+T205</f>
        <v>561.93264999999997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0" t="s">
        <v>82</v>
      </c>
      <c r="AT123" s="168" t="s">
        <v>73</v>
      </c>
      <c r="AU123" s="168" t="s">
        <v>74</v>
      </c>
      <c r="AY123" s="160" t="s">
        <v>123</v>
      </c>
      <c r="BK123" s="169">
        <f>BK124+BK139+BK168+BK180+BK205</f>
        <v>0</v>
      </c>
    </row>
    <row r="124" s="12" customFormat="1" ht="22.8" customHeight="1">
      <c r="A124" s="12"/>
      <c r="B124" s="159"/>
      <c r="C124" s="12"/>
      <c r="D124" s="160" t="s">
        <v>73</v>
      </c>
      <c r="E124" s="170" t="s">
        <v>349</v>
      </c>
      <c r="F124" s="170" t="s">
        <v>350</v>
      </c>
      <c r="G124" s="12"/>
      <c r="H124" s="12"/>
      <c r="I124" s="162"/>
      <c r="J124" s="171">
        <f>BK124</f>
        <v>0</v>
      </c>
      <c r="K124" s="12"/>
      <c r="L124" s="159"/>
      <c r="M124" s="164"/>
      <c r="N124" s="165"/>
      <c r="O124" s="165"/>
      <c r="P124" s="166">
        <f>SUM(P125:P138)</f>
        <v>0</v>
      </c>
      <c r="Q124" s="165"/>
      <c r="R124" s="166">
        <f>SUM(R125:R138)</f>
        <v>167.09512000000001</v>
      </c>
      <c r="S124" s="165"/>
      <c r="T124" s="167">
        <f>SUM(T125:T138)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0" t="s">
        <v>82</v>
      </c>
      <c r="AT124" s="168" t="s">
        <v>73</v>
      </c>
      <c r="AU124" s="168" t="s">
        <v>82</v>
      </c>
      <c r="AY124" s="160" t="s">
        <v>123</v>
      </c>
      <c r="BK124" s="169">
        <f>SUM(BK125:BK138)</f>
        <v>0</v>
      </c>
    </row>
    <row r="125" s="2" customFormat="1" ht="37.8" customHeight="1">
      <c r="A125" s="38"/>
      <c r="B125" s="172"/>
      <c r="C125" s="173" t="s">
        <v>82</v>
      </c>
      <c r="D125" s="173" t="s">
        <v>126</v>
      </c>
      <c r="E125" s="174" t="s">
        <v>1123</v>
      </c>
      <c r="F125" s="175" t="s">
        <v>1124</v>
      </c>
      <c r="G125" s="176" t="s">
        <v>171</v>
      </c>
      <c r="H125" s="177">
        <v>1460</v>
      </c>
      <c r="I125" s="178"/>
      <c r="J125" s="179">
        <f>ROUND(I125*H125,2)</f>
        <v>0</v>
      </c>
      <c r="K125" s="180"/>
      <c r="L125" s="39"/>
      <c r="M125" s="181" t="s">
        <v>1</v>
      </c>
      <c r="N125" s="182" t="s">
        <v>40</v>
      </c>
      <c r="O125" s="77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5" t="s">
        <v>122</v>
      </c>
      <c r="AT125" s="185" t="s">
        <v>126</v>
      </c>
      <c r="AU125" s="185" t="s">
        <v>131</v>
      </c>
      <c r="AY125" s="19" t="s">
        <v>123</v>
      </c>
      <c r="BE125" s="186">
        <f>IF(N125="základná",J125,0)</f>
        <v>0</v>
      </c>
      <c r="BF125" s="186">
        <f>IF(N125="znížená",J125,0)</f>
        <v>0</v>
      </c>
      <c r="BG125" s="186">
        <f>IF(N125="zákl. prenesená",J125,0)</f>
        <v>0</v>
      </c>
      <c r="BH125" s="186">
        <f>IF(N125="zníž. prenesená",J125,0)</f>
        <v>0</v>
      </c>
      <c r="BI125" s="186">
        <f>IF(N125="nulová",J125,0)</f>
        <v>0</v>
      </c>
      <c r="BJ125" s="19" t="s">
        <v>131</v>
      </c>
      <c r="BK125" s="186">
        <f>ROUND(I125*H125,2)</f>
        <v>0</v>
      </c>
      <c r="BL125" s="19" t="s">
        <v>122</v>
      </c>
      <c r="BM125" s="185" t="s">
        <v>1125</v>
      </c>
    </row>
    <row r="126" s="2" customFormat="1" ht="37.8" customHeight="1">
      <c r="A126" s="38"/>
      <c r="B126" s="172"/>
      <c r="C126" s="173" t="s">
        <v>131</v>
      </c>
      <c r="D126" s="173" t="s">
        <v>126</v>
      </c>
      <c r="E126" s="174" t="s">
        <v>1126</v>
      </c>
      <c r="F126" s="175" t="s">
        <v>1127</v>
      </c>
      <c r="G126" s="176" t="s">
        <v>300</v>
      </c>
      <c r="H126" s="177">
        <v>12</v>
      </c>
      <c r="I126" s="178"/>
      <c r="J126" s="179">
        <f>ROUND(I126*H126,2)</f>
        <v>0</v>
      </c>
      <c r="K126" s="180"/>
      <c r="L126" s="39"/>
      <c r="M126" s="181" t="s">
        <v>1</v>
      </c>
      <c r="N126" s="182" t="s">
        <v>40</v>
      </c>
      <c r="O126" s="77"/>
      <c r="P126" s="183">
        <f>O126*H126</f>
        <v>0</v>
      </c>
      <c r="Q126" s="183">
        <v>0</v>
      </c>
      <c r="R126" s="183">
        <f>Q126*H126</f>
        <v>0</v>
      </c>
      <c r="S126" s="183">
        <v>0</v>
      </c>
      <c r="T126" s="184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85" t="s">
        <v>122</v>
      </c>
      <c r="AT126" s="185" t="s">
        <v>126</v>
      </c>
      <c r="AU126" s="185" t="s">
        <v>131</v>
      </c>
      <c r="AY126" s="19" t="s">
        <v>123</v>
      </c>
      <c r="BE126" s="186">
        <f>IF(N126="základná",J126,0)</f>
        <v>0</v>
      </c>
      <c r="BF126" s="186">
        <f>IF(N126="znížená",J126,0)</f>
        <v>0</v>
      </c>
      <c r="BG126" s="186">
        <f>IF(N126="zákl. prenesená",J126,0)</f>
        <v>0</v>
      </c>
      <c r="BH126" s="186">
        <f>IF(N126="zníž. prenesená",J126,0)</f>
        <v>0</v>
      </c>
      <c r="BI126" s="186">
        <f>IF(N126="nulová",J126,0)</f>
        <v>0</v>
      </c>
      <c r="BJ126" s="19" t="s">
        <v>131</v>
      </c>
      <c r="BK126" s="186">
        <f>ROUND(I126*H126,2)</f>
        <v>0</v>
      </c>
      <c r="BL126" s="19" t="s">
        <v>122</v>
      </c>
      <c r="BM126" s="185" t="s">
        <v>1128</v>
      </c>
    </row>
    <row r="127" s="2" customFormat="1" ht="24.15" customHeight="1">
      <c r="A127" s="38"/>
      <c r="B127" s="172"/>
      <c r="C127" s="173" t="s">
        <v>136</v>
      </c>
      <c r="D127" s="173" t="s">
        <v>126</v>
      </c>
      <c r="E127" s="174" t="s">
        <v>1129</v>
      </c>
      <c r="F127" s="175" t="s">
        <v>1130</v>
      </c>
      <c r="G127" s="176" t="s">
        <v>177</v>
      </c>
      <c r="H127" s="177">
        <v>56</v>
      </c>
      <c r="I127" s="178"/>
      <c r="J127" s="179">
        <f>ROUND(I127*H127,2)</f>
        <v>0</v>
      </c>
      <c r="K127" s="180"/>
      <c r="L127" s="39"/>
      <c r="M127" s="181" t="s">
        <v>1</v>
      </c>
      <c r="N127" s="182" t="s">
        <v>40</v>
      </c>
      <c r="O127" s="77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5" t="s">
        <v>122</v>
      </c>
      <c r="AT127" s="185" t="s">
        <v>126</v>
      </c>
      <c r="AU127" s="185" t="s">
        <v>131</v>
      </c>
      <c r="AY127" s="19" t="s">
        <v>123</v>
      </c>
      <c r="BE127" s="186">
        <f>IF(N127="základná",J127,0)</f>
        <v>0</v>
      </c>
      <c r="BF127" s="186">
        <f>IF(N127="znížená",J127,0)</f>
        <v>0</v>
      </c>
      <c r="BG127" s="186">
        <f>IF(N127="zákl. prenesená",J127,0)</f>
        <v>0</v>
      </c>
      <c r="BH127" s="186">
        <f>IF(N127="zníž. prenesená",J127,0)</f>
        <v>0</v>
      </c>
      <c r="BI127" s="186">
        <f>IF(N127="nulová",J127,0)</f>
        <v>0</v>
      </c>
      <c r="BJ127" s="19" t="s">
        <v>131</v>
      </c>
      <c r="BK127" s="186">
        <f>ROUND(I127*H127,2)</f>
        <v>0</v>
      </c>
      <c r="BL127" s="19" t="s">
        <v>122</v>
      </c>
      <c r="BM127" s="185" t="s">
        <v>1131</v>
      </c>
    </row>
    <row r="128" s="13" customFormat="1">
      <c r="A128" s="13"/>
      <c r="B128" s="192"/>
      <c r="C128" s="13"/>
      <c r="D128" s="193" t="s">
        <v>173</v>
      </c>
      <c r="E128" s="194" t="s">
        <v>1</v>
      </c>
      <c r="F128" s="195" t="s">
        <v>1132</v>
      </c>
      <c r="G128" s="13"/>
      <c r="H128" s="196">
        <v>56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173</v>
      </c>
      <c r="AU128" s="194" t="s">
        <v>131</v>
      </c>
      <c r="AV128" s="13" t="s">
        <v>131</v>
      </c>
      <c r="AW128" s="13" t="s">
        <v>31</v>
      </c>
      <c r="AX128" s="13" t="s">
        <v>82</v>
      </c>
      <c r="AY128" s="194" t="s">
        <v>123</v>
      </c>
    </row>
    <row r="129" s="2" customFormat="1" ht="24.15" customHeight="1">
      <c r="A129" s="38"/>
      <c r="B129" s="172"/>
      <c r="C129" s="173" t="s">
        <v>122</v>
      </c>
      <c r="D129" s="173" t="s">
        <v>126</v>
      </c>
      <c r="E129" s="174" t="s">
        <v>355</v>
      </c>
      <c r="F129" s="175" t="s">
        <v>356</v>
      </c>
      <c r="G129" s="176" t="s">
        <v>357</v>
      </c>
      <c r="H129" s="177">
        <v>16</v>
      </c>
      <c r="I129" s="178"/>
      <c r="J129" s="179">
        <f>ROUND(I129*H129,2)</f>
        <v>0</v>
      </c>
      <c r="K129" s="180"/>
      <c r="L129" s="39"/>
      <c r="M129" s="181" t="s">
        <v>1</v>
      </c>
      <c r="N129" s="182" t="s">
        <v>40</v>
      </c>
      <c r="O129" s="77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85" t="s">
        <v>122</v>
      </c>
      <c r="AT129" s="185" t="s">
        <v>126</v>
      </c>
      <c r="AU129" s="185" t="s">
        <v>131</v>
      </c>
      <c r="AY129" s="19" t="s">
        <v>123</v>
      </c>
      <c r="BE129" s="186">
        <f>IF(N129="základná",J129,0)</f>
        <v>0</v>
      </c>
      <c r="BF129" s="186">
        <f>IF(N129="znížená",J129,0)</f>
        <v>0</v>
      </c>
      <c r="BG129" s="186">
        <f>IF(N129="zákl. prenesená",J129,0)</f>
        <v>0</v>
      </c>
      <c r="BH129" s="186">
        <f>IF(N129="zníž. prenesená",J129,0)</f>
        <v>0</v>
      </c>
      <c r="BI129" s="186">
        <f>IF(N129="nulová",J129,0)</f>
        <v>0</v>
      </c>
      <c r="BJ129" s="19" t="s">
        <v>131</v>
      </c>
      <c r="BK129" s="186">
        <f>ROUND(I129*H129,2)</f>
        <v>0</v>
      </c>
      <c r="BL129" s="19" t="s">
        <v>122</v>
      </c>
      <c r="BM129" s="185" t="s">
        <v>1133</v>
      </c>
    </row>
    <row r="130" s="2" customFormat="1" ht="24.15" customHeight="1">
      <c r="A130" s="38"/>
      <c r="B130" s="172"/>
      <c r="C130" s="173" t="s">
        <v>145</v>
      </c>
      <c r="D130" s="173" t="s">
        <v>126</v>
      </c>
      <c r="E130" s="174" t="s">
        <v>359</v>
      </c>
      <c r="F130" s="175" t="s">
        <v>360</v>
      </c>
      <c r="G130" s="176" t="s">
        <v>361</v>
      </c>
      <c r="H130" s="177">
        <v>2</v>
      </c>
      <c r="I130" s="178"/>
      <c r="J130" s="179">
        <f>ROUND(I130*H130,2)</f>
        <v>0</v>
      </c>
      <c r="K130" s="180"/>
      <c r="L130" s="39"/>
      <c r="M130" s="181" t="s">
        <v>1</v>
      </c>
      <c r="N130" s="182" t="s">
        <v>40</v>
      </c>
      <c r="O130" s="77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5" t="s">
        <v>122</v>
      </c>
      <c r="AT130" s="185" t="s">
        <v>126</v>
      </c>
      <c r="AU130" s="185" t="s">
        <v>131</v>
      </c>
      <c r="AY130" s="19" t="s">
        <v>123</v>
      </c>
      <c r="BE130" s="186">
        <f>IF(N130="základná",J130,0)</f>
        <v>0</v>
      </c>
      <c r="BF130" s="186">
        <f>IF(N130="znížená",J130,0)</f>
        <v>0</v>
      </c>
      <c r="BG130" s="186">
        <f>IF(N130="zákl. prenesená",J130,0)</f>
        <v>0</v>
      </c>
      <c r="BH130" s="186">
        <f>IF(N130="zníž. prenesená",J130,0)</f>
        <v>0</v>
      </c>
      <c r="BI130" s="186">
        <f>IF(N130="nulová",J130,0)</f>
        <v>0</v>
      </c>
      <c r="BJ130" s="19" t="s">
        <v>131</v>
      </c>
      <c r="BK130" s="186">
        <f>ROUND(I130*H130,2)</f>
        <v>0</v>
      </c>
      <c r="BL130" s="19" t="s">
        <v>122</v>
      </c>
      <c r="BM130" s="185" t="s">
        <v>1134</v>
      </c>
    </row>
    <row r="131" s="2" customFormat="1" ht="24.15" customHeight="1">
      <c r="A131" s="38"/>
      <c r="B131" s="172"/>
      <c r="C131" s="173" t="s">
        <v>151</v>
      </c>
      <c r="D131" s="173" t="s">
        <v>126</v>
      </c>
      <c r="E131" s="174" t="s">
        <v>964</v>
      </c>
      <c r="F131" s="175" t="s">
        <v>965</v>
      </c>
      <c r="G131" s="176" t="s">
        <v>309</v>
      </c>
      <c r="H131" s="177">
        <v>30</v>
      </c>
      <c r="I131" s="178"/>
      <c r="J131" s="179">
        <f>ROUND(I131*H131,2)</f>
        <v>0</v>
      </c>
      <c r="K131" s="180"/>
      <c r="L131" s="39"/>
      <c r="M131" s="181" t="s">
        <v>1</v>
      </c>
      <c r="N131" s="182" t="s">
        <v>40</v>
      </c>
      <c r="O131" s="77"/>
      <c r="P131" s="183">
        <f>O131*H131</f>
        <v>0</v>
      </c>
      <c r="Q131" s="183">
        <v>0.017229999999999999</v>
      </c>
      <c r="R131" s="183">
        <f>Q131*H131</f>
        <v>0.51689999999999992</v>
      </c>
      <c r="S131" s="183">
        <v>0</v>
      </c>
      <c r="T131" s="18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85" t="s">
        <v>122</v>
      </c>
      <c r="AT131" s="185" t="s">
        <v>126</v>
      </c>
      <c r="AU131" s="185" t="s">
        <v>131</v>
      </c>
      <c r="AY131" s="19" t="s">
        <v>123</v>
      </c>
      <c r="BE131" s="186">
        <f>IF(N131="základná",J131,0)</f>
        <v>0</v>
      </c>
      <c r="BF131" s="186">
        <f>IF(N131="znížená",J131,0)</f>
        <v>0</v>
      </c>
      <c r="BG131" s="186">
        <f>IF(N131="zákl. prenesená",J131,0)</f>
        <v>0</v>
      </c>
      <c r="BH131" s="186">
        <f>IF(N131="zníž. prenesená",J131,0)</f>
        <v>0</v>
      </c>
      <c r="BI131" s="186">
        <f>IF(N131="nulová",J131,0)</f>
        <v>0</v>
      </c>
      <c r="BJ131" s="19" t="s">
        <v>131</v>
      </c>
      <c r="BK131" s="186">
        <f>ROUND(I131*H131,2)</f>
        <v>0</v>
      </c>
      <c r="BL131" s="19" t="s">
        <v>122</v>
      </c>
      <c r="BM131" s="185" t="s">
        <v>1135</v>
      </c>
    </row>
    <row r="132" s="13" customFormat="1">
      <c r="A132" s="13"/>
      <c r="B132" s="192"/>
      <c r="C132" s="13"/>
      <c r="D132" s="193" t="s">
        <v>173</v>
      </c>
      <c r="E132" s="194" t="s">
        <v>1</v>
      </c>
      <c r="F132" s="195" t="s">
        <v>1136</v>
      </c>
      <c r="G132" s="13"/>
      <c r="H132" s="196">
        <v>30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173</v>
      </c>
      <c r="AU132" s="194" t="s">
        <v>131</v>
      </c>
      <c r="AV132" s="13" t="s">
        <v>131</v>
      </c>
      <c r="AW132" s="13" t="s">
        <v>31</v>
      </c>
      <c r="AX132" s="13" t="s">
        <v>82</v>
      </c>
      <c r="AY132" s="194" t="s">
        <v>123</v>
      </c>
    </row>
    <row r="133" s="2" customFormat="1" ht="24.15" customHeight="1">
      <c r="A133" s="38"/>
      <c r="B133" s="172"/>
      <c r="C133" s="173" t="s">
        <v>155</v>
      </c>
      <c r="D133" s="173" t="s">
        <v>126</v>
      </c>
      <c r="E133" s="174" t="s">
        <v>968</v>
      </c>
      <c r="F133" s="175" t="s">
        <v>969</v>
      </c>
      <c r="G133" s="176" t="s">
        <v>177</v>
      </c>
      <c r="H133" s="177">
        <v>43.299999999999997</v>
      </c>
      <c r="I133" s="178"/>
      <c r="J133" s="179">
        <f>ROUND(I133*H133,2)</f>
        <v>0</v>
      </c>
      <c r="K133" s="180"/>
      <c r="L133" s="39"/>
      <c r="M133" s="181" t="s">
        <v>1</v>
      </c>
      <c r="N133" s="182" t="s">
        <v>40</v>
      </c>
      <c r="O133" s="77"/>
      <c r="P133" s="183">
        <f>O133*H133</f>
        <v>0</v>
      </c>
      <c r="Q133" s="183">
        <v>1.7034</v>
      </c>
      <c r="R133" s="183">
        <f>Q133*H133</f>
        <v>73.75721999999999</v>
      </c>
      <c r="S133" s="183">
        <v>0</v>
      </c>
      <c r="T133" s="184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85" t="s">
        <v>122</v>
      </c>
      <c r="AT133" s="185" t="s">
        <v>126</v>
      </c>
      <c r="AU133" s="185" t="s">
        <v>131</v>
      </c>
      <c r="AY133" s="19" t="s">
        <v>123</v>
      </c>
      <c r="BE133" s="186">
        <f>IF(N133="základná",J133,0)</f>
        <v>0</v>
      </c>
      <c r="BF133" s="186">
        <f>IF(N133="znížená",J133,0)</f>
        <v>0</v>
      </c>
      <c r="BG133" s="186">
        <f>IF(N133="zákl. prenesená",J133,0)</f>
        <v>0</v>
      </c>
      <c r="BH133" s="186">
        <f>IF(N133="zníž. prenesená",J133,0)</f>
        <v>0</v>
      </c>
      <c r="BI133" s="186">
        <f>IF(N133="nulová",J133,0)</f>
        <v>0</v>
      </c>
      <c r="BJ133" s="19" t="s">
        <v>131</v>
      </c>
      <c r="BK133" s="186">
        <f>ROUND(I133*H133,2)</f>
        <v>0</v>
      </c>
      <c r="BL133" s="19" t="s">
        <v>122</v>
      </c>
      <c r="BM133" s="185" t="s">
        <v>1137</v>
      </c>
    </row>
    <row r="134" s="13" customFormat="1">
      <c r="A134" s="13"/>
      <c r="B134" s="192"/>
      <c r="C134" s="13"/>
      <c r="D134" s="193" t="s">
        <v>173</v>
      </c>
      <c r="E134" s="194" t="s">
        <v>1</v>
      </c>
      <c r="F134" s="195" t="s">
        <v>1138</v>
      </c>
      <c r="G134" s="13"/>
      <c r="H134" s="196">
        <v>43.299999999999997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173</v>
      </c>
      <c r="AU134" s="194" t="s">
        <v>131</v>
      </c>
      <c r="AV134" s="13" t="s">
        <v>131</v>
      </c>
      <c r="AW134" s="13" t="s">
        <v>31</v>
      </c>
      <c r="AX134" s="13" t="s">
        <v>82</v>
      </c>
      <c r="AY134" s="194" t="s">
        <v>123</v>
      </c>
    </row>
    <row r="135" s="2" customFormat="1" ht="24.15" customHeight="1">
      <c r="A135" s="38"/>
      <c r="B135" s="172"/>
      <c r="C135" s="173" t="s">
        <v>198</v>
      </c>
      <c r="D135" s="173" t="s">
        <v>126</v>
      </c>
      <c r="E135" s="174" t="s">
        <v>972</v>
      </c>
      <c r="F135" s="175" t="s">
        <v>973</v>
      </c>
      <c r="G135" s="176" t="s">
        <v>309</v>
      </c>
      <c r="H135" s="177">
        <v>50</v>
      </c>
      <c r="I135" s="178"/>
      <c r="J135" s="179">
        <f>ROUND(I135*H135,2)</f>
        <v>0</v>
      </c>
      <c r="K135" s="180"/>
      <c r="L135" s="39"/>
      <c r="M135" s="181" t="s">
        <v>1</v>
      </c>
      <c r="N135" s="182" t="s">
        <v>40</v>
      </c>
      <c r="O135" s="77"/>
      <c r="P135" s="183">
        <f>O135*H135</f>
        <v>0</v>
      </c>
      <c r="Q135" s="183">
        <v>0.0064200000000000004</v>
      </c>
      <c r="R135" s="183">
        <f>Q135*H135</f>
        <v>0.32100000000000001</v>
      </c>
      <c r="S135" s="183">
        <v>0</v>
      </c>
      <c r="T135" s="18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85" t="s">
        <v>122</v>
      </c>
      <c r="AT135" s="185" t="s">
        <v>126</v>
      </c>
      <c r="AU135" s="185" t="s">
        <v>131</v>
      </c>
      <c r="AY135" s="19" t="s">
        <v>123</v>
      </c>
      <c r="BE135" s="186">
        <f>IF(N135="základná",J135,0)</f>
        <v>0</v>
      </c>
      <c r="BF135" s="186">
        <f>IF(N135="znížená",J135,0)</f>
        <v>0</v>
      </c>
      <c r="BG135" s="186">
        <f>IF(N135="zákl. prenesená",J135,0)</f>
        <v>0</v>
      </c>
      <c r="BH135" s="186">
        <f>IF(N135="zníž. prenesená",J135,0)</f>
        <v>0</v>
      </c>
      <c r="BI135" s="186">
        <f>IF(N135="nulová",J135,0)</f>
        <v>0</v>
      </c>
      <c r="BJ135" s="19" t="s">
        <v>131</v>
      </c>
      <c r="BK135" s="186">
        <f>ROUND(I135*H135,2)</f>
        <v>0</v>
      </c>
      <c r="BL135" s="19" t="s">
        <v>122</v>
      </c>
      <c r="BM135" s="185" t="s">
        <v>1139</v>
      </c>
    </row>
    <row r="136" s="14" customFormat="1">
      <c r="A136" s="14"/>
      <c r="B136" s="201"/>
      <c r="C136" s="14"/>
      <c r="D136" s="193" t="s">
        <v>173</v>
      </c>
      <c r="E136" s="202" t="s">
        <v>1</v>
      </c>
      <c r="F136" s="203" t="s">
        <v>1140</v>
      </c>
      <c r="G136" s="14"/>
      <c r="H136" s="202" t="s">
        <v>1</v>
      </c>
      <c r="I136" s="204"/>
      <c r="J136" s="14"/>
      <c r="K136" s="14"/>
      <c r="L136" s="201"/>
      <c r="M136" s="205"/>
      <c r="N136" s="206"/>
      <c r="O136" s="206"/>
      <c r="P136" s="206"/>
      <c r="Q136" s="206"/>
      <c r="R136" s="206"/>
      <c r="S136" s="206"/>
      <c r="T136" s="20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2" t="s">
        <v>173</v>
      </c>
      <c r="AU136" s="202" t="s">
        <v>131</v>
      </c>
      <c r="AV136" s="14" t="s">
        <v>82</v>
      </c>
      <c r="AW136" s="14" t="s">
        <v>31</v>
      </c>
      <c r="AX136" s="14" t="s">
        <v>74</v>
      </c>
      <c r="AY136" s="202" t="s">
        <v>123</v>
      </c>
    </row>
    <row r="137" s="13" customFormat="1">
      <c r="A137" s="13"/>
      <c r="B137" s="192"/>
      <c r="C137" s="13"/>
      <c r="D137" s="193" t="s">
        <v>173</v>
      </c>
      <c r="E137" s="194" t="s">
        <v>1</v>
      </c>
      <c r="F137" s="195" t="s">
        <v>1141</v>
      </c>
      <c r="G137" s="13"/>
      <c r="H137" s="196">
        <v>50</v>
      </c>
      <c r="I137" s="197"/>
      <c r="J137" s="13"/>
      <c r="K137" s="13"/>
      <c r="L137" s="192"/>
      <c r="M137" s="198"/>
      <c r="N137" s="199"/>
      <c r="O137" s="199"/>
      <c r="P137" s="199"/>
      <c r="Q137" s="199"/>
      <c r="R137" s="199"/>
      <c r="S137" s="199"/>
      <c r="T137" s="20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4" t="s">
        <v>173</v>
      </c>
      <c r="AU137" s="194" t="s">
        <v>131</v>
      </c>
      <c r="AV137" s="13" t="s">
        <v>131</v>
      </c>
      <c r="AW137" s="13" t="s">
        <v>31</v>
      </c>
      <c r="AX137" s="13" t="s">
        <v>82</v>
      </c>
      <c r="AY137" s="194" t="s">
        <v>123</v>
      </c>
    </row>
    <row r="138" s="2" customFormat="1" ht="24.15" customHeight="1">
      <c r="A138" s="38"/>
      <c r="B138" s="172"/>
      <c r="C138" s="216" t="s">
        <v>206</v>
      </c>
      <c r="D138" s="216" t="s">
        <v>223</v>
      </c>
      <c r="E138" s="217" t="s">
        <v>977</v>
      </c>
      <c r="F138" s="218" t="s">
        <v>978</v>
      </c>
      <c r="G138" s="219" t="s">
        <v>300</v>
      </c>
      <c r="H138" s="220">
        <v>20</v>
      </c>
      <c r="I138" s="221"/>
      <c r="J138" s="222">
        <f>ROUND(I138*H138,2)</f>
        <v>0</v>
      </c>
      <c r="K138" s="223"/>
      <c r="L138" s="224"/>
      <c r="M138" s="225" t="s">
        <v>1</v>
      </c>
      <c r="N138" s="226" t="s">
        <v>40</v>
      </c>
      <c r="O138" s="77"/>
      <c r="P138" s="183">
        <f>O138*H138</f>
        <v>0</v>
      </c>
      <c r="Q138" s="183">
        <v>4.625</v>
      </c>
      <c r="R138" s="183">
        <f>Q138*H138</f>
        <v>92.5</v>
      </c>
      <c r="S138" s="183">
        <v>0</v>
      </c>
      <c r="T138" s="18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85" t="s">
        <v>198</v>
      </c>
      <c r="AT138" s="185" t="s">
        <v>223</v>
      </c>
      <c r="AU138" s="185" t="s">
        <v>131</v>
      </c>
      <c r="AY138" s="19" t="s">
        <v>123</v>
      </c>
      <c r="BE138" s="186">
        <f>IF(N138="základná",J138,0)</f>
        <v>0</v>
      </c>
      <c r="BF138" s="186">
        <f>IF(N138="znížená",J138,0)</f>
        <v>0</v>
      </c>
      <c r="BG138" s="186">
        <f>IF(N138="zákl. prenesená",J138,0)</f>
        <v>0</v>
      </c>
      <c r="BH138" s="186">
        <f>IF(N138="zníž. prenesená",J138,0)</f>
        <v>0</v>
      </c>
      <c r="BI138" s="186">
        <f>IF(N138="nulová",J138,0)</f>
        <v>0</v>
      </c>
      <c r="BJ138" s="19" t="s">
        <v>131</v>
      </c>
      <c r="BK138" s="186">
        <f>ROUND(I138*H138,2)</f>
        <v>0</v>
      </c>
      <c r="BL138" s="19" t="s">
        <v>122</v>
      </c>
      <c r="BM138" s="185" t="s">
        <v>1142</v>
      </c>
    </row>
    <row r="139" s="12" customFormat="1" ht="22.8" customHeight="1">
      <c r="A139" s="12"/>
      <c r="B139" s="159"/>
      <c r="C139" s="12"/>
      <c r="D139" s="160" t="s">
        <v>73</v>
      </c>
      <c r="E139" s="170" t="s">
        <v>980</v>
      </c>
      <c r="F139" s="170" t="s">
        <v>1143</v>
      </c>
      <c r="G139" s="12"/>
      <c r="H139" s="12"/>
      <c r="I139" s="162"/>
      <c r="J139" s="171">
        <f>BK139</f>
        <v>0</v>
      </c>
      <c r="K139" s="12"/>
      <c r="L139" s="159"/>
      <c r="M139" s="164"/>
      <c r="N139" s="165"/>
      <c r="O139" s="165"/>
      <c r="P139" s="166">
        <f>SUM(P140:P167)</f>
        <v>0</v>
      </c>
      <c r="Q139" s="165"/>
      <c r="R139" s="166">
        <f>SUM(R140:R167)</f>
        <v>384.3136275</v>
      </c>
      <c r="S139" s="165"/>
      <c r="T139" s="167">
        <f>SUM(T140:T167)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0" t="s">
        <v>82</v>
      </c>
      <c r="AT139" s="168" t="s">
        <v>73</v>
      </c>
      <c r="AU139" s="168" t="s">
        <v>82</v>
      </c>
      <c r="AY139" s="160" t="s">
        <v>123</v>
      </c>
      <c r="BK139" s="169">
        <f>SUM(BK140:BK167)</f>
        <v>0</v>
      </c>
    </row>
    <row r="140" s="2" customFormat="1" ht="24.15" customHeight="1">
      <c r="A140" s="38"/>
      <c r="B140" s="172"/>
      <c r="C140" s="173" t="s">
        <v>214</v>
      </c>
      <c r="D140" s="173" t="s">
        <v>126</v>
      </c>
      <c r="E140" s="174" t="s">
        <v>1144</v>
      </c>
      <c r="F140" s="175" t="s">
        <v>1145</v>
      </c>
      <c r="G140" s="176" t="s">
        <v>177</v>
      </c>
      <c r="H140" s="177">
        <v>113.09999999999999</v>
      </c>
      <c r="I140" s="178"/>
      <c r="J140" s="179">
        <f>ROUND(I140*H140,2)</f>
        <v>0</v>
      </c>
      <c r="K140" s="180"/>
      <c r="L140" s="39"/>
      <c r="M140" s="181" t="s">
        <v>1</v>
      </c>
      <c r="N140" s="182" t="s">
        <v>40</v>
      </c>
      <c r="O140" s="77"/>
      <c r="P140" s="183">
        <f>O140*H140</f>
        <v>0</v>
      </c>
      <c r="Q140" s="183">
        <v>0</v>
      </c>
      <c r="R140" s="183">
        <f>Q140*H140</f>
        <v>0</v>
      </c>
      <c r="S140" s="183">
        <v>0</v>
      </c>
      <c r="T140" s="18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5" t="s">
        <v>122</v>
      </c>
      <c r="AT140" s="185" t="s">
        <v>126</v>
      </c>
      <c r="AU140" s="185" t="s">
        <v>131</v>
      </c>
      <c r="AY140" s="19" t="s">
        <v>123</v>
      </c>
      <c r="BE140" s="186">
        <f>IF(N140="základná",J140,0)</f>
        <v>0</v>
      </c>
      <c r="BF140" s="186">
        <f>IF(N140="znížená",J140,0)</f>
        <v>0</v>
      </c>
      <c r="BG140" s="186">
        <f>IF(N140="zákl. prenesená",J140,0)</f>
        <v>0</v>
      </c>
      <c r="BH140" s="186">
        <f>IF(N140="zníž. prenesená",J140,0)</f>
        <v>0</v>
      </c>
      <c r="BI140" s="186">
        <f>IF(N140="nulová",J140,0)</f>
        <v>0</v>
      </c>
      <c r="BJ140" s="19" t="s">
        <v>131</v>
      </c>
      <c r="BK140" s="186">
        <f>ROUND(I140*H140,2)</f>
        <v>0</v>
      </c>
      <c r="BL140" s="19" t="s">
        <v>122</v>
      </c>
      <c r="BM140" s="185" t="s">
        <v>1146</v>
      </c>
    </row>
    <row r="141" s="13" customFormat="1">
      <c r="A141" s="13"/>
      <c r="B141" s="192"/>
      <c r="C141" s="13"/>
      <c r="D141" s="193" t="s">
        <v>173</v>
      </c>
      <c r="E141" s="194" t="s">
        <v>1</v>
      </c>
      <c r="F141" s="195" t="s">
        <v>1147</v>
      </c>
      <c r="G141" s="13"/>
      <c r="H141" s="196">
        <v>113.09999999999999</v>
      </c>
      <c r="I141" s="197"/>
      <c r="J141" s="13"/>
      <c r="K141" s="13"/>
      <c r="L141" s="192"/>
      <c r="M141" s="198"/>
      <c r="N141" s="199"/>
      <c r="O141" s="199"/>
      <c r="P141" s="199"/>
      <c r="Q141" s="199"/>
      <c r="R141" s="199"/>
      <c r="S141" s="199"/>
      <c r="T141" s="20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4" t="s">
        <v>173</v>
      </c>
      <c r="AU141" s="194" t="s">
        <v>131</v>
      </c>
      <c r="AV141" s="13" t="s">
        <v>131</v>
      </c>
      <c r="AW141" s="13" t="s">
        <v>31</v>
      </c>
      <c r="AX141" s="13" t="s">
        <v>82</v>
      </c>
      <c r="AY141" s="194" t="s">
        <v>123</v>
      </c>
    </row>
    <row r="142" s="2" customFormat="1" ht="24.15" customHeight="1">
      <c r="A142" s="38"/>
      <c r="B142" s="172"/>
      <c r="C142" s="173" t="s">
        <v>218</v>
      </c>
      <c r="D142" s="173" t="s">
        <v>126</v>
      </c>
      <c r="E142" s="174" t="s">
        <v>989</v>
      </c>
      <c r="F142" s="175" t="s">
        <v>990</v>
      </c>
      <c r="G142" s="176" t="s">
        <v>177</v>
      </c>
      <c r="H142" s="177">
        <v>56.549999999999997</v>
      </c>
      <c r="I142" s="178"/>
      <c r="J142" s="179">
        <f>ROUND(I142*H142,2)</f>
        <v>0</v>
      </c>
      <c r="K142" s="180"/>
      <c r="L142" s="39"/>
      <c r="M142" s="181" t="s">
        <v>1</v>
      </c>
      <c r="N142" s="182" t="s">
        <v>40</v>
      </c>
      <c r="O142" s="77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85" t="s">
        <v>122</v>
      </c>
      <c r="AT142" s="185" t="s">
        <v>126</v>
      </c>
      <c r="AU142" s="185" t="s">
        <v>131</v>
      </c>
      <c r="AY142" s="19" t="s">
        <v>123</v>
      </c>
      <c r="BE142" s="186">
        <f>IF(N142="základná",J142,0)</f>
        <v>0</v>
      </c>
      <c r="BF142" s="186">
        <f>IF(N142="znížená",J142,0)</f>
        <v>0</v>
      </c>
      <c r="BG142" s="186">
        <f>IF(N142="zákl. prenesená",J142,0)</f>
        <v>0</v>
      </c>
      <c r="BH142" s="186">
        <f>IF(N142="zníž. prenesená",J142,0)</f>
        <v>0</v>
      </c>
      <c r="BI142" s="186">
        <f>IF(N142="nulová",J142,0)</f>
        <v>0</v>
      </c>
      <c r="BJ142" s="19" t="s">
        <v>131</v>
      </c>
      <c r="BK142" s="186">
        <f>ROUND(I142*H142,2)</f>
        <v>0</v>
      </c>
      <c r="BL142" s="19" t="s">
        <v>122</v>
      </c>
      <c r="BM142" s="185" t="s">
        <v>1148</v>
      </c>
    </row>
    <row r="143" s="13" customFormat="1">
      <c r="A143" s="13"/>
      <c r="B143" s="192"/>
      <c r="C143" s="13"/>
      <c r="D143" s="193" t="s">
        <v>173</v>
      </c>
      <c r="E143" s="13"/>
      <c r="F143" s="195" t="s">
        <v>1149</v>
      </c>
      <c r="G143" s="13"/>
      <c r="H143" s="196">
        <v>56.549999999999997</v>
      </c>
      <c r="I143" s="197"/>
      <c r="J143" s="13"/>
      <c r="K143" s="13"/>
      <c r="L143" s="192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173</v>
      </c>
      <c r="AU143" s="194" t="s">
        <v>131</v>
      </c>
      <c r="AV143" s="13" t="s">
        <v>131</v>
      </c>
      <c r="AW143" s="13" t="s">
        <v>3</v>
      </c>
      <c r="AX143" s="13" t="s">
        <v>82</v>
      </c>
      <c r="AY143" s="194" t="s">
        <v>123</v>
      </c>
    </row>
    <row r="144" s="2" customFormat="1" ht="24.15" customHeight="1">
      <c r="A144" s="38"/>
      <c r="B144" s="172"/>
      <c r="C144" s="173" t="s">
        <v>222</v>
      </c>
      <c r="D144" s="173" t="s">
        <v>126</v>
      </c>
      <c r="E144" s="174" t="s">
        <v>1150</v>
      </c>
      <c r="F144" s="175" t="s">
        <v>1151</v>
      </c>
      <c r="G144" s="176" t="s">
        <v>177</v>
      </c>
      <c r="H144" s="177">
        <v>439.19999999999999</v>
      </c>
      <c r="I144" s="178"/>
      <c r="J144" s="179">
        <f>ROUND(I144*H144,2)</f>
        <v>0</v>
      </c>
      <c r="K144" s="180"/>
      <c r="L144" s="39"/>
      <c r="M144" s="181" t="s">
        <v>1</v>
      </c>
      <c r="N144" s="182" t="s">
        <v>40</v>
      </c>
      <c r="O144" s="77"/>
      <c r="P144" s="183">
        <f>O144*H144</f>
        <v>0</v>
      </c>
      <c r="Q144" s="183">
        <v>0</v>
      </c>
      <c r="R144" s="183">
        <f>Q144*H144</f>
        <v>0</v>
      </c>
      <c r="S144" s="183">
        <v>0</v>
      </c>
      <c r="T144" s="18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5" t="s">
        <v>122</v>
      </c>
      <c r="AT144" s="185" t="s">
        <v>126</v>
      </c>
      <c r="AU144" s="185" t="s">
        <v>131</v>
      </c>
      <c r="AY144" s="19" t="s">
        <v>123</v>
      </c>
      <c r="BE144" s="186">
        <f>IF(N144="základná",J144,0)</f>
        <v>0</v>
      </c>
      <c r="BF144" s="186">
        <f>IF(N144="znížená",J144,0)</f>
        <v>0</v>
      </c>
      <c r="BG144" s="186">
        <f>IF(N144="zákl. prenesená",J144,0)</f>
        <v>0</v>
      </c>
      <c r="BH144" s="186">
        <f>IF(N144="zníž. prenesená",J144,0)</f>
        <v>0</v>
      </c>
      <c r="BI144" s="186">
        <f>IF(N144="nulová",J144,0)</f>
        <v>0</v>
      </c>
      <c r="BJ144" s="19" t="s">
        <v>131</v>
      </c>
      <c r="BK144" s="186">
        <f>ROUND(I144*H144,2)</f>
        <v>0</v>
      </c>
      <c r="BL144" s="19" t="s">
        <v>122</v>
      </c>
      <c r="BM144" s="185" t="s">
        <v>1152</v>
      </c>
    </row>
    <row r="145" s="13" customFormat="1">
      <c r="A145" s="13"/>
      <c r="B145" s="192"/>
      <c r="C145" s="13"/>
      <c r="D145" s="193" t="s">
        <v>173</v>
      </c>
      <c r="E145" s="194" t="s">
        <v>1</v>
      </c>
      <c r="F145" s="195" t="s">
        <v>1153</v>
      </c>
      <c r="G145" s="13"/>
      <c r="H145" s="196">
        <v>439.19999999999999</v>
      </c>
      <c r="I145" s="197"/>
      <c r="J145" s="13"/>
      <c r="K145" s="13"/>
      <c r="L145" s="192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173</v>
      </c>
      <c r="AU145" s="194" t="s">
        <v>131</v>
      </c>
      <c r="AV145" s="13" t="s">
        <v>131</v>
      </c>
      <c r="AW145" s="13" t="s">
        <v>31</v>
      </c>
      <c r="AX145" s="13" t="s">
        <v>82</v>
      </c>
      <c r="AY145" s="194" t="s">
        <v>123</v>
      </c>
    </row>
    <row r="146" s="2" customFormat="1" ht="24.15" customHeight="1">
      <c r="A146" s="38"/>
      <c r="B146" s="172"/>
      <c r="C146" s="173" t="s">
        <v>228</v>
      </c>
      <c r="D146" s="173" t="s">
        <v>126</v>
      </c>
      <c r="E146" s="174" t="s">
        <v>1154</v>
      </c>
      <c r="F146" s="175" t="s">
        <v>1155</v>
      </c>
      <c r="G146" s="176" t="s">
        <v>177</v>
      </c>
      <c r="H146" s="177">
        <v>219.59999999999999</v>
      </c>
      <c r="I146" s="178"/>
      <c r="J146" s="179">
        <f>ROUND(I146*H146,2)</f>
        <v>0</v>
      </c>
      <c r="K146" s="180"/>
      <c r="L146" s="39"/>
      <c r="M146" s="181" t="s">
        <v>1</v>
      </c>
      <c r="N146" s="182" t="s">
        <v>40</v>
      </c>
      <c r="O146" s="77"/>
      <c r="P146" s="183">
        <f>O146*H146</f>
        <v>0</v>
      </c>
      <c r="Q146" s="183">
        <v>0</v>
      </c>
      <c r="R146" s="183">
        <f>Q146*H146</f>
        <v>0</v>
      </c>
      <c r="S146" s="183">
        <v>0</v>
      </c>
      <c r="T146" s="18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5" t="s">
        <v>122</v>
      </c>
      <c r="AT146" s="185" t="s">
        <v>126</v>
      </c>
      <c r="AU146" s="185" t="s">
        <v>131</v>
      </c>
      <c r="AY146" s="19" t="s">
        <v>123</v>
      </c>
      <c r="BE146" s="186">
        <f>IF(N146="základná",J146,0)</f>
        <v>0</v>
      </c>
      <c r="BF146" s="186">
        <f>IF(N146="znížená",J146,0)</f>
        <v>0</v>
      </c>
      <c r="BG146" s="186">
        <f>IF(N146="zákl. prenesená",J146,0)</f>
        <v>0</v>
      </c>
      <c r="BH146" s="186">
        <f>IF(N146="zníž. prenesená",J146,0)</f>
        <v>0</v>
      </c>
      <c r="BI146" s="186">
        <f>IF(N146="nulová",J146,0)</f>
        <v>0</v>
      </c>
      <c r="BJ146" s="19" t="s">
        <v>131</v>
      </c>
      <c r="BK146" s="186">
        <f>ROUND(I146*H146,2)</f>
        <v>0</v>
      </c>
      <c r="BL146" s="19" t="s">
        <v>122</v>
      </c>
      <c r="BM146" s="185" t="s">
        <v>1156</v>
      </c>
    </row>
    <row r="147" s="13" customFormat="1">
      <c r="A147" s="13"/>
      <c r="B147" s="192"/>
      <c r="C147" s="13"/>
      <c r="D147" s="193" t="s">
        <v>173</v>
      </c>
      <c r="E147" s="13"/>
      <c r="F147" s="195" t="s">
        <v>1157</v>
      </c>
      <c r="G147" s="13"/>
      <c r="H147" s="196">
        <v>219.59999999999999</v>
      </c>
      <c r="I147" s="197"/>
      <c r="J147" s="13"/>
      <c r="K147" s="13"/>
      <c r="L147" s="192"/>
      <c r="M147" s="198"/>
      <c r="N147" s="199"/>
      <c r="O147" s="199"/>
      <c r="P147" s="199"/>
      <c r="Q147" s="199"/>
      <c r="R147" s="199"/>
      <c r="S147" s="199"/>
      <c r="T147" s="20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4" t="s">
        <v>173</v>
      </c>
      <c r="AU147" s="194" t="s">
        <v>131</v>
      </c>
      <c r="AV147" s="13" t="s">
        <v>131</v>
      </c>
      <c r="AW147" s="13" t="s">
        <v>3</v>
      </c>
      <c r="AX147" s="13" t="s">
        <v>82</v>
      </c>
      <c r="AY147" s="194" t="s">
        <v>123</v>
      </c>
    </row>
    <row r="148" s="2" customFormat="1" ht="24.15" customHeight="1">
      <c r="A148" s="38"/>
      <c r="B148" s="172"/>
      <c r="C148" s="173" t="s">
        <v>232</v>
      </c>
      <c r="D148" s="173" t="s">
        <v>126</v>
      </c>
      <c r="E148" s="174" t="s">
        <v>1158</v>
      </c>
      <c r="F148" s="175" t="s">
        <v>1159</v>
      </c>
      <c r="G148" s="176" t="s">
        <v>177</v>
      </c>
      <c r="H148" s="177">
        <v>235.5</v>
      </c>
      <c r="I148" s="178"/>
      <c r="J148" s="179">
        <f>ROUND(I148*H148,2)</f>
        <v>0</v>
      </c>
      <c r="K148" s="180"/>
      <c r="L148" s="39"/>
      <c r="M148" s="181" t="s">
        <v>1</v>
      </c>
      <c r="N148" s="182" t="s">
        <v>40</v>
      </c>
      <c r="O148" s="77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85" t="s">
        <v>122</v>
      </c>
      <c r="AT148" s="185" t="s">
        <v>126</v>
      </c>
      <c r="AU148" s="185" t="s">
        <v>131</v>
      </c>
      <c r="AY148" s="19" t="s">
        <v>123</v>
      </c>
      <c r="BE148" s="186">
        <f>IF(N148="základná",J148,0)</f>
        <v>0</v>
      </c>
      <c r="BF148" s="186">
        <f>IF(N148="znížená",J148,0)</f>
        <v>0</v>
      </c>
      <c r="BG148" s="186">
        <f>IF(N148="zákl. prenesená",J148,0)</f>
        <v>0</v>
      </c>
      <c r="BH148" s="186">
        <f>IF(N148="zníž. prenesená",J148,0)</f>
        <v>0</v>
      </c>
      <c r="BI148" s="186">
        <f>IF(N148="nulová",J148,0)</f>
        <v>0</v>
      </c>
      <c r="BJ148" s="19" t="s">
        <v>131</v>
      </c>
      <c r="BK148" s="186">
        <f>ROUND(I148*H148,2)</f>
        <v>0</v>
      </c>
      <c r="BL148" s="19" t="s">
        <v>122</v>
      </c>
      <c r="BM148" s="185" t="s">
        <v>1160</v>
      </c>
    </row>
    <row r="149" s="13" customFormat="1">
      <c r="A149" s="13"/>
      <c r="B149" s="192"/>
      <c r="C149" s="13"/>
      <c r="D149" s="193" t="s">
        <v>173</v>
      </c>
      <c r="E149" s="194" t="s">
        <v>1</v>
      </c>
      <c r="F149" s="195" t="s">
        <v>1161</v>
      </c>
      <c r="G149" s="13"/>
      <c r="H149" s="196">
        <v>235.5</v>
      </c>
      <c r="I149" s="197"/>
      <c r="J149" s="13"/>
      <c r="K149" s="13"/>
      <c r="L149" s="192"/>
      <c r="M149" s="198"/>
      <c r="N149" s="199"/>
      <c r="O149" s="199"/>
      <c r="P149" s="199"/>
      <c r="Q149" s="199"/>
      <c r="R149" s="199"/>
      <c r="S149" s="199"/>
      <c r="T149" s="20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4" t="s">
        <v>173</v>
      </c>
      <c r="AU149" s="194" t="s">
        <v>131</v>
      </c>
      <c r="AV149" s="13" t="s">
        <v>131</v>
      </c>
      <c r="AW149" s="13" t="s">
        <v>31</v>
      </c>
      <c r="AX149" s="13" t="s">
        <v>82</v>
      </c>
      <c r="AY149" s="194" t="s">
        <v>123</v>
      </c>
    </row>
    <row r="150" s="2" customFormat="1" ht="37.8" customHeight="1">
      <c r="A150" s="38"/>
      <c r="B150" s="172"/>
      <c r="C150" s="173" t="s">
        <v>237</v>
      </c>
      <c r="D150" s="173" t="s">
        <v>126</v>
      </c>
      <c r="E150" s="174" t="s">
        <v>188</v>
      </c>
      <c r="F150" s="175" t="s">
        <v>189</v>
      </c>
      <c r="G150" s="176" t="s">
        <v>177</v>
      </c>
      <c r="H150" s="177">
        <v>439.19999999999999</v>
      </c>
      <c r="I150" s="178"/>
      <c r="J150" s="179">
        <f>ROUND(I150*H150,2)</f>
        <v>0</v>
      </c>
      <c r="K150" s="180"/>
      <c r="L150" s="39"/>
      <c r="M150" s="181" t="s">
        <v>1</v>
      </c>
      <c r="N150" s="182" t="s">
        <v>40</v>
      </c>
      <c r="O150" s="77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85" t="s">
        <v>122</v>
      </c>
      <c r="AT150" s="185" t="s">
        <v>126</v>
      </c>
      <c r="AU150" s="185" t="s">
        <v>131</v>
      </c>
      <c r="AY150" s="19" t="s">
        <v>123</v>
      </c>
      <c r="BE150" s="186">
        <f>IF(N150="základná",J150,0)</f>
        <v>0</v>
      </c>
      <c r="BF150" s="186">
        <f>IF(N150="znížená",J150,0)</f>
        <v>0</v>
      </c>
      <c r="BG150" s="186">
        <f>IF(N150="zákl. prenesená",J150,0)</f>
        <v>0</v>
      </c>
      <c r="BH150" s="186">
        <f>IF(N150="zníž. prenesená",J150,0)</f>
        <v>0</v>
      </c>
      <c r="BI150" s="186">
        <f>IF(N150="nulová",J150,0)</f>
        <v>0</v>
      </c>
      <c r="BJ150" s="19" t="s">
        <v>131</v>
      </c>
      <c r="BK150" s="186">
        <f>ROUND(I150*H150,2)</f>
        <v>0</v>
      </c>
      <c r="BL150" s="19" t="s">
        <v>122</v>
      </c>
      <c r="BM150" s="185" t="s">
        <v>1162</v>
      </c>
    </row>
    <row r="151" s="13" customFormat="1">
      <c r="A151" s="13"/>
      <c r="B151" s="192"/>
      <c r="C151" s="13"/>
      <c r="D151" s="193" t="s">
        <v>173</v>
      </c>
      <c r="E151" s="194" t="s">
        <v>1</v>
      </c>
      <c r="F151" s="195" t="s">
        <v>1163</v>
      </c>
      <c r="G151" s="13"/>
      <c r="H151" s="196">
        <v>439.19999999999999</v>
      </c>
      <c r="I151" s="197"/>
      <c r="J151" s="13"/>
      <c r="K151" s="13"/>
      <c r="L151" s="192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4" t="s">
        <v>173</v>
      </c>
      <c r="AU151" s="194" t="s">
        <v>131</v>
      </c>
      <c r="AV151" s="13" t="s">
        <v>131</v>
      </c>
      <c r="AW151" s="13" t="s">
        <v>31</v>
      </c>
      <c r="AX151" s="13" t="s">
        <v>82</v>
      </c>
      <c r="AY151" s="194" t="s">
        <v>123</v>
      </c>
    </row>
    <row r="152" s="2" customFormat="1" ht="37.8" customHeight="1">
      <c r="A152" s="38"/>
      <c r="B152" s="172"/>
      <c r="C152" s="173" t="s">
        <v>241</v>
      </c>
      <c r="D152" s="173" t="s">
        <v>126</v>
      </c>
      <c r="E152" s="174" t="s">
        <v>1164</v>
      </c>
      <c r="F152" s="175" t="s">
        <v>1165</v>
      </c>
      <c r="G152" s="176" t="s">
        <v>177</v>
      </c>
      <c r="H152" s="177">
        <v>439.19999999999999</v>
      </c>
      <c r="I152" s="178"/>
      <c r="J152" s="179">
        <f>ROUND(I152*H152,2)</f>
        <v>0</v>
      </c>
      <c r="K152" s="180"/>
      <c r="L152" s="39"/>
      <c r="M152" s="181" t="s">
        <v>1</v>
      </c>
      <c r="N152" s="182" t="s">
        <v>40</v>
      </c>
      <c r="O152" s="77"/>
      <c r="P152" s="183">
        <f>O152*H152</f>
        <v>0</v>
      </c>
      <c r="Q152" s="183">
        <v>0</v>
      </c>
      <c r="R152" s="183">
        <f>Q152*H152</f>
        <v>0</v>
      </c>
      <c r="S152" s="183">
        <v>0</v>
      </c>
      <c r="T152" s="18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5" t="s">
        <v>122</v>
      </c>
      <c r="AT152" s="185" t="s">
        <v>126</v>
      </c>
      <c r="AU152" s="185" t="s">
        <v>131</v>
      </c>
      <c r="AY152" s="19" t="s">
        <v>123</v>
      </c>
      <c r="BE152" s="186">
        <f>IF(N152="základná",J152,0)</f>
        <v>0</v>
      </c>
      <c r="BF152" s="186">
        <f>IF(N152="znížená",J152,0)</f>
        <v>0</v>
      </c>
      <c r="BG152" s="186">
        <f>IF(N152="zákl. prenesená",J152,0)</f>
        <v>0</v>
      </c>
      <c r="BH152" s="186">
        <f>IF(N152="zníž. prenesená",J152,0)</f>
        <v>0</v>
      </c>
      <c r="BI152" s="186">
        <f>IF(N152="nulová",J152,0)</f>
        <v>0</v>
      </c>
      <c r="BJ152" s="19" t="s">
        <v>131</v>
      </c>
      <c r="BK152" s="186">
        <f>ROUND(I152*H152,2)</f>
        <v>0</v>
      </c>
      <c r="BL152" s="19" t="s">
        <v>122</v>
      </c>
      <c r="BM152" s="185" t="s">
        <v>1166</v>
      </c>
    </row>
    <row r="153" s="13" customFormat="1">
      <c r="A153" s="13"/>
      <c r="B153" s="192"/>
      <c r="C153" s="13"/>
      <c r="D153" s="193" t="s">
        <v>173</v>
      </c>
      <c r="E153" s="194" t="s">
        <v>1</v>
      </c>
      <c r="F153" s="195" t="s">
        <v>1163</v>
      </c>
      <c r="G153" s="13"/>
      <c r="H153" s="196">
        <v>439.19999999999999</v>
      </c>
      <c r="I153" s="197"/>
      <c r="J153" s="13"/>
      <c r="K153" s="13"/>
      <c r="L153" s="192"/>
      <c r="M153" s="198"/>
      <c r="N153" s="199"/>
      <c r="O153" s="199"/>
      <c r="P153" s="199"/>
      <c r="Q153" s="199"/>
      <c r="R153" s="199"/>
      <c r="S153" s="199"/>
      <c r="T153" s="20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4" t="s">
        <v>173</v>
      </c>
      <c r="AU153" s="194" t="s">
        <v>131</v>
      </c>
      <c r="AV153" s="13" t="s">
        <v>131</v>
      </c>
      <c r="AW153" s="13" t="s">
        <v>31</v>
      </c>
      <c r="AX153" s="13" t="s">
        <v>82</v>
      </c>
      <c r="AY153" s="194" t="s">
        <v>123</v>
      </c>
    </row>
    <row r="154" s="2" customFormat="1" ht="24.15" customHeight="1">
      <c r="A154" s="38"/>
      <c r="B154" s="172"/>
      <c r="C154" s="173" t="s">
        <v>245</v>
      </c>
      <c r="D154" s="173" t="s">
        <v>126</v>
      </c>
      <c r="E154" s="174" t="s">
        <v>219</v>
      </c>
      <c r="F154" s="175" t="s">
        <v>1167</v>
      </c>
      <c r="G154" s="176" t="s">
        <v>177</v>
      </c>
      <c r="H154" s="177">
        <v>308.85000000000002</v>
      </c>
      <c r="I154" s="178"/>
      <c r="J154" s="179">
        <f>ROUND(I154*H154,2)</f>
        <v>0</v>
      </c>
      <c r="K154" s="180"/>
      <c r="L154" s="39"/>
      <c r="M154" s="181" t="s">
        <v>1</v>
      </c>
      <c r="N154" s="182" t="s">
        <v>40</v>
      </c>
      <c r="O154" s="77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85" t="s">
        <v>122</v>
      </c>
      <c r="AT154" s="185" t="s">
        <v>126</v>
      </c>
      <c r="AU154" s="185" t="s">
        <v>131</v>
      </c>
      <c r="AY154" s="19" t="s">
        <v>123</v>
      </c>
      <c r="BE154" s="186">
        <f>IF(N154="základná",J154,0)</f>
        <v>0</v>
      </c>
      <c r="BF154" s="186">
        <f>IF(N154="znížená",J154,0)</f>
        <v>0</v>
      </c>
      <c r="BG154" s="186">
        <f>IF(N154="zákl. prenesená",J154,0)</f>
        <v>0</v>
      </c>
      <c r="BH154" s="186">
        <f>IF(N154="zníž. prenesená",J154,0)</f>
        <v>0</v>
      </c>
      <c r="BI154" s="186">
        <f>IF(N154="nulová",J154,0)</f>
        <v>0</v>
      </c>
      <c r="BJ154" s="19" t="s">
        <v>131</v>
      </c>
      <c r="BK154" s="186">
        <f>ROUND(I154*H154,2)</f>
        <v>0</v>
      </c>
      <c r="BL154" s="19" t="s">
        <v>122</v>
      </c>
      <c r="BM154" s="185" t="s">
        <v>1168</v>
      </c>
    </row>
    <row r="155" s="13" customFormat="1">
      <c r="A155" s="13"/>
      <c r="B155" s="192"/>
      <c r="C155" s="13"/>
      <c r="D155" s="193" t="s">
        <v>173</v>
      </c>
      <c r="E155" s="194" t="s">
        <v>1</v>
      </c>
      <c r="F155" s="195" t="s">
        <v>1169</v>
      </c>
      <c r="G155" s="13"/>
      <c r="H155" s="196">
        <v>308.85000000000002</v>
      </c>
      <c r="I155" s="197"/>
      <c r="J155" s="13"/>
      <c r="K155" s="13"/>
      <c r="L155" s="192"/>
      <c r="M155" s="198"/>
      <c r="N155" s="199"/>
      <c r="O155" s="199"/>
      <c r="P155" s="199"/>
      <c r="Q155" s="199"/>
      <c r="R155" s="199"/>
      <c r="S155" s="199"/>
      <c r="T155" s="20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94" t="s">
        <v>173</v>
      </c>
      <c r="AU155" s="194" t="s">
        <v>131</v>
      </c>
      <c r="AV155" s="13" t="s">
        <v>131</v>
      </c>
      <c r="AW155" s="13" t="s">
        <v>31</v>
      </c>
      <c r="AX155" s="13" t="s">
        <v>82</v>
      </c>
      <c r="AY155" s="194" t="s">
        <v>123</v>
      </c>
    </row>
    <row r="156" s="2" customFormat="1" ht="24.15" customHeight="1">
      <c r="A156" s="38"/>
      <c r="B156" s="172"/>
      <c r="C156" s="173" t="s">
        <v>253</v>
      </c>
      <c r="D156" s="173" t="s">
        <v>126</v>
      </c>
      <c r="E156" s="174" t="s">
        <v>1170</v>
      </c>
      <c r="F156" s="175" t="s">
        <v>1171</v>
      </c>
      <c r="G156" s="176" t="s">
        <v>177</v>
      </c>
      <c r="H156" s="177">
        <v>478.94999999999999</v>
      </c>
      <c r="I156" s="178"/>
      <c r="J156" s="179">
        <f>ROUND(I156*H156,2)</f>
        <v>0</v>
      </c>
      <c r="K156" s="180"/>
      <c r="L156" s="39"/>
      <c r="M156" s="181" t="s">
        <v>1</v>
      </c>
      <c r="N156" s="182" t="s">
        <v>40</v>
      </c>
      <c r="O156" s="77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5" t="s">
        <v>122</v>
      </c>
      <c r="AT156" s="185" t="s">
        <v>126</v>
      </c>
      <c r="AU156" s="185" t="s">
        <v>131</v>
      </c>
      <c r="AY156" s="19" t="s">
        <v>123</v>
      </c>
      <c r="BE156" s="186">
        <f>IF(N156="základná",J156,0)</f>
        <v>0</v>
      </c>
      <c r="BF156" s="186">
        <f>IF(N156="znížená",J156,0)</f>
        <v>0</v>
      </c>
      <c r="BG156" s="186">
        <f>IF(N156="zákl. prenesená",J156,0)</f>
        <v>0</v>
      </c>
      <c r="BH156" s="186">
        <f>IF(N156="zníž. prenesená",J156,0)</f>
        <v>0</v>
      </c>
      <c r="BI156" s="186">
        <f>IF(N156="nulová",J156,0)</f>
        <v>0</v>
      </c>
      <c r="BJ156" s="19" t="s">
        <v>131</v>
      </c>
      <c r="BK156" s="186">
        <f>ROUND(I156*H156,2)</f>
        <v>0</v>
      </c>
      <c r="BL156" s="19" t="s">
        <v>122</v>
      </c>
      <c r="BM156" s="185" t="s">
        <v>1172</v>
      </c>
    </row>
    <row r="157" s="13" customFormat="1">
      <c r="A157" s="13"/>
      <c r="B157" s="192"/>
      <c r="C157" s="13"/>
      <c r="D157" s="193" t="s">
        <v>173</v>
      </c>
      <c r="E157" s="194" t="s">
        <v>1</v>
      </c>
      <c r="F157" s="195" t="s">
        <v>1173</v>
      </c>
      <c r="G157" s="13"/>
      <c r="H157" s="196">
        <v>478.94999999999999</v>
      </c>
      <c r="I157" s="197"/>
      <c r="J157" s="13"/>
      <c r="K157" s="13"/>
      <c r="L157" s="192"/>
      <c r="M157" s="198"/>
      <c r="N157" s="199"/>
      <c r="O157" s="199"/>
      <c r="P157" s="199"/>
      <c r="Q157" s="199"/>
      <c r="R157" s="199"/>
      <c r="S157" s="199"/>
      <c r="T157" s="20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4" t="s">
        <v>173</v>
      </c>
      <c r="AU157" s="194" t="s">
        <v>131</v>
      </c>
      <c r="AV157" s="13" t="s">
        <v>131</v>
      </c>
      <c r="AW157" s="13" t="s">
        <v>31</v>
      </c>
      <c r="AX157" s="13" t="s">
        <v>82</v>
      </c>
      <c r="AY157" s="194" t="s">
        <v>123</v>
      </c>
    </row>
    <row r="158" s="2" customFormat="1" ht="14.4" customHeight="1">
      <c r="A158" s="38"/>
      <c r="B158" s="172"/>
      <c r="C158" s="173" t="s">
        <v>259</v>
      </c>
      <c r="D158" s="173" t="s">
        <v>126</v>
      </c>
      <c r="E158" s="174" t="s">
        <v>1174</v>
      </c>
      <c r="F158" s="175" t="s">
        <v>1175</v>
      </c>
      <c r="G158" s="176" t="s">
        <v>171</v>
      </c>
      <c r="H158" s="177">
        <v>234.40000000000001</v>
      </c>
      <c r="I158" s="178"/>
      <c r="J158" s="179">
        <f>ROUND(I158*H158,2)</f>
        <v>0</v>
      </c>
      <c r="K158" s="180"/>
      <c r="L158" s="39"/>
      <c r="M158" s="181" t="s">
        <v>1</v>
      </c>
      <c r="N158" s="182" t="s">
        <v>40</v>
      </c>
      <c r="O158" s="77"/>
      <c r="P158" s="183">
        <f>O158*H158</f>
        <v>0</v>
      </c>
      <c r="Q158" s="183">
        <v>0</v>
      </c>
      <c r="R158" s="183">
        <f>Q158*H158</f>
        <v>0</v>
      </c>
      <c r="S158" s="183">
        <v>0</v>
      </c>
      <c r="T158" s="18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85" t="s">
        <v>122</v>
      </c>
      <c r="AT158" s="185" t="s">
        <v>126</v>
      </c>
      <c r="AU158" s="185" t="s">
        <v>131</v>
      </c>
      <c r="AY158" s="19" t="s">
        <v>123</v>
      </c>
      <c r="BE158" s="186">
        <f>IF(N158="základná",J158,0)</f>
        <v>0</v>
      </c>
      <c r="BF158" s="186">
        <f>IF(N158="znížená",J158,0)</f>
        <v>0</v>
      </c>
      <c r="BG158" s="186">
        <f>IF(N158="zákl. prenesená",J158,0)</f>
        <v>0</v>
      </c>
      <c r="BH158" s="186">
        <f>IF(N158="zníž. prenesená",J158,0)</f>
        <v>0</v>
      </c>
      <c r="BI158" s="186">
        <f>IF(N158="nulová",J158,0)</f>
        <v>0</v>
      </c>
      <c r="BJ158" s="19" t="s">
        <v>131</v>
      </c>
      <c r="BK158" s="186">
        <f>ROUND(I158*H158,2)</f>
        <v>0</v>
      </c>
      <c r="BL158" s="19" t="s">
        <v>122</v>
      </c>
      <c r="BM158" s="185" t="s">
        <v>1176</v>
      </c>
    </row>
    <row r="159" s="2" customFormat="1" ht="14.4" customHeight="1">
      <c r="A159" s="38"/>
      <c r="B159" s="172"/>
      <c r="C159" s="173" t="s">
        <v>7</v>
      </c>
      <c r="D159" s="173" t="s">
        <v>126</v>
      </c>
      <c r="E159" s="174" t="s">
        <v>1177</v>
      </c>
      <c r="F159" s="175" t="s">
        <v>1178</v>
      </c>
      <c r="G159" s="176" t="s">
        <v>171</v>
      </c>
      <c r="H159" s="177">
        <v>617.70000000000005</v>
      </c>
      <c r="I159" s="178"/>
      <c r="J159" s="179">
        <f>ROUND(I159*H159,2)</f>
        <v>0</v>
      </c>
      <c r="K159" s="180"/>
      <c r="L159" s="39"/>
      <c r="M159" s="181" t="s">
        <v>1</v>
      </c>
      <c r="N159" s="182" t="s">
        <v>40</v>
      </c>
      <c r="O159" s="77"/>
      <c r="P159" s="183">
        <f>O159*H159</f>
        <v>0</v>
      </c>
      <c r="Q159" s="183">
        <v>0</v>
      </c>
      <c r="R159" s="183">
        <f>Q159*H159</f>
        <v>0</v>
      </c>
      <c r="S159" s="183">
        <v>0</v>
      </c>
      <c r="T159" s="18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85" t="s">
        <v>122</v>
      </c>
      <c r="AT159" s="185" t="s">
        <v>126</v>
      </c>
      <c r="AU159" s="185" t="s">
        <v>131</v>
      </c>
      <c r="AY159" s="19" t="s">
        <v>123</v>
      </c>
      <c r="BE159" s="186">
        <f>IF(N159="základná",J159,0)</f>
        <v>0</v>
      </c>
      <c r="BF159" s="186">
        <f>IF(N159="znížená",J159,0)</f>
        <v>0</v>
      </c>
      <c r="BG159" s="186">
        <f>IF(N159="zákl. prenesená",J159,0)</f>
        <v>0</v>
      </c>
      <c r="BH159" s="186">
        <f>IF(N159="zníž. prenesená",J159,0)</f>
        <v>0</v>
      </c>
      <c r="BI159" s="186">
        <f>IF(N159="nulová",J159,0)</f>
        <v>0</v>
      </c>
      <c r="BJ159" s="19" t="s">
        <v>131</v>
      </c>
      <c r="BK159" s="186">
        <f>ROUND(I159*H159,2)</f>
        <v>0</v>
      </c>
      <c r="BL159" s="19" t="s">
        <v>122</v>
      </c>
      <c r="BM159" s="185" t="s">
        <v>1179</v>
      </c>
    </row>
    <row r="160" s="2" customFormat="1" ht="24.15" customHeight="1">
      <c r="A160" s="38"/>
      <c r="B160" s="172"/>
      <c r="C160" s="173" t="s">
        <v>267</v>
      </c>
      <c r="D160" s="173" t="s">
        <v>126</v>
      </c>
      <c r="E160" s="174" t="s">
        <v>1180</v>
      </c>
      <c r="F160" s="175" t="s">
        <v>1181</v>
      </c>
      <c r="G160" s="176" t="s">
        <v>171</v>
      </c>
      <c r="H160" s="177">
        <v>315.89999999999998</v>
      </c>
      <c r="I160" s="178"/>
      <c r="J160" s="179">
        <f>ROUND(I160*H160,2)</f>
        <v>0</v>
      </c>
      <c r="K160" s="180"/>
      <c r="L160" s="39"/>
      <c r="M160" s="181" t="s">
        <v>1</v>
      </c>
      <c r="N160" s="182" t="s">
        <v>40</v>
      </c>
      <c r="O160" s="77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5" t="s">
        <v>122</v>
      </c>
      <c r="AT160" s="185" t="s">
        <v>126</v>
      </c>
      <c r="AU160" s="185" t="s">
        <v>131</v>
      </c>
      <c r="AY160" s="19" t="s">
        <v>123</v>
      </c>
      <c r="BE160" s="186">
        <f>IF(N160="základná",J160,0)</f>
        <v>0</v>
      </c>
      <c r="BF160" s="186">
        <f>IF(N160="znížená",J160,0)</f>
        <v>0</v>
      </c>
      <c r="BG160" s="186">
        <f>IF(N160="zákl. prenesená",J160,0)</f>
        <v>0</v>
      </c>
      <c r="BH160" s="186">
        <f>IF(N160="zníž. prenesená",J160,0)</f>
        <v>0</v>
      </c>
      <c r="BI160" s="186">
        <f>IF(N160="nulová",J160,0)</f>
        <v>0</v>
      </c>
      <c r="BJ160" s="19" t="s">
        <v>131</v>
      </c>
      <c r="BK160" s="186">
        <f>ROUND(I160*H160,2)</f>
        <v>0</v>
      </c>
      <c r="BL160" s="19" t="s">
        <v>122</v>
      </c>
      <c r="BM160" s="185" t="s">
        <v>1182</v>
      </c>
    </row>
    <row r="161" s="2" customFormat="1" ht="14.4" customHeight="1">
      <c r="A161" s="38"/>
      <c r="B161" s="172"/>
      <c r="C161" s="173" t="s">
        <v>272</v>
      </c>
      <c r="D161" s="173" t="s">
        <v>126</v>
      </c>
      <c r="E161" s="174" t="s">
        <v>238</v>
      </c>
      <c r="F161" s="175" t="s">
        <v>239</v>
      </c>
      <c r="G161" s="176" t="s">
        <v>171</v>
      </c>
      <c r="H161" s="177">
        <v>575.39999999999998</v>
      </c>
      <c r="I161" s="178"/>
      <c r="J161" s="179">
        <f>ROUND(I161*H161,2)</f>
        <v>0</v>
      </c>
      <c r="K161" s="180"/>
      <c r="L161" s="39"/>
      <c r="M161" s="181" t="s">
        <v>1</v>
      </c>
      <c r="N161" s="182" t="s">
        <v>40</v>
      </c>
      <c r="O161" s="77"/>
      <c r="P161" s="183">
        <f>O161*H161</f>
        <v>0</v>
      </c>
      <c r="Q161" s="183">
        <v>0</v>
      </c>
      <c r="R161" s="183">
        <f>Q161*H161</f>
        <v>0</v>
      </c>
      <c r="S161" s="183">
        <v>0</v>
      </c>
      <c r="T161" s="18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85" t="s">
        <v>122</v>
      </c>
      <c r="AT161" s="185" t="s">
        <v>126</v>
      </c>
      <c r="AU161" s="185" t="s">
        <v>131</v>
      </c>
      <c r="AY161" s="19" t="s">
        <v>123</v>
      </c>
      <c r="BE161" s="186">
        <f>IF(N161="základná",J161,0)</f>
        <v>0</v>
      </c>
      <c r="BF161" s="186">
        <f>IF(N161="znížená",J161,0)</f>
        <v>0</v>
      </c>
      <c r="BG161" s="186">
        <f>IF(N161="zákl. prenesená",J161,0)</f>
        <v>0</v>
      </c>
      <c r="BH161" s="186">
        <f>IF(N161="zníž. prenesená",J161,0)</f>
        <v>0</v>
      </c>
      <c r="BI161" s="186">
        <f>IF(N161="nulová",J161,0)</f>
        <v>0</v>
      </c>
      <c r="BJ161" s="19" t="s">
        <v>131</v>
      </c>
      <c r="BK161" s="186">
        <f>ROUND(I161*H161,2)</f>
        <v>0</v>
      </c>
      <c r="BL161" s="19" t="s">
        <v>122</v>
      </c>
      <c r="BM161" s="185" t="s">
        <v>1183</v>
      </c>
    </row>
    <row r="162" s="2" customFormat="1" ht="24.15" customHeight="1">
      <c r="A162" s="38"/>
      <c r="B162" s="172"/>
      <c r="C162" s="173" t="s">
        <v>277</v>
      </c>
      <c r="D162" s="173" t="s">
        <v>126</v>
      </c>
      <c r="E162" s="174" t="s">
        <v>1184</v>
      </c>
      <c r="F162" s="175" t="s">
        <v>1185</v>
      </c>
      <c r="G162" s="176" t="s">
        <v>177</v>
      </c>
      <c r="H162" s="177">
        <v>235.5</v>
      </c>
      <c r="I162" s="178"/>
      <c r="J162" s="179">
        <f>ROUND(I162*H162,2)</f>
        <v>0</v>
      </c>
      <c r="K162" s="180"/>
      <c r="L162" s="39"/>
      <c r="M162" s="181" t="s">
        <v>1</v>
      </c>
      <c r="N162" s="182" t="s">
        <v>40</v>
      </c>
      <c r="O162" s="77"/>
      <c r="P162" s="183">
        <f>O162*H162</f>
        <v>0</v>
      </c>
      <c r="Q162" s="183">
        <v>1.6299999999999999</v>
      </c>
      <c r="R162" s="183">
        <f>Q162*H162</f>
        <v>383.86499999999995</v>
      </c>
      <c r="S162" s="183">
        <v>0</v>
      </c>
      <c r="T162" s="18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85" t="s">
        <v>122</v>
      </c>
      <c r="AT162" s="185" t="s">
        <v>126</v>
      </c>
      <c r="AU162" s="185" t="s">
        <v>131</v>
      </c>
      <c r="AY162" s="19" t="s">
        <v>123</v>
      </c>
      <c r="BE162" s="186">
        <f>IF(N162="základná",J162,0)</f>
        <v>0</v>
      </c>
      <c r="BF162" s="186">
        <f>IF(N162="znížená",J162,0)</f>
        <v>0</v>
      </c>
      <c r="BG162" s="186">
        <f>IF(N162="zákl. prenesená",J162,0)</f>
        <v>0</v>
      </c>
      <c r="BH162" s="186">
        <f>IF(N162="zníž. prenesená",J162,0)</f>
        <v>0</v>
      </c>
      <c r="BI162" s="186">
        <f>IF(N162="nulová",J162,0)</f>
        <v>0</v>
      </c>
      <c r="BJ162" s="19" t="s">
        <v>131</v>
      </c>
      <c r="BK162" s="186">
        <f>ROUND(I162*H162,2)</f>
        <v>0</v>
      </c>
      <c r="BL162" s="19" t="s">
        <v>122</v>
      </c>
      <c r="BM162" s="185" t="s">
        <v>1186</v>
      </c>
    </row>
    <row r="163" s="13" customFormat="1">
      <c r="A163" s="13"/>
      <c r="B163" s="192"/>
      <c r="C163" s="13"/>
      <c r="D163" s="193" t="s">
        <v>173</v>
      </c>
      <c r="E163" s="194" t="s">
        <v>1</v>
      </c>
      <c r="F163" s="195" t="s">
        <v>1187</v>
      </c>
      <c r="G163" s="13"/>
      <c r="H163" s="196">
        <v>235.5</v>
      </c>
      <c r="I163" s="197"/>
      <c r="J163" s="13"/>
      <c r="K163" s="13"/>
      <c r="L163" s="192"/>
      <c r="M163" s="198"/>
      <c r="N163" s="199"/>
      <c r="O163" s="199"/>
      <c r="P163" s="199"/>
      <c r="Q163" s="199"/>
      <c r="R163" s="199"/>
      <c r="S163" s="199"/>
      <c r="T163" s="20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4" t="s">
        <v>173</v>
      </c>
      <c r="AU163" s="194" t="s">
        <v>131</v>
      </c>
      <c r="AV163" s="13" t="s">
        <v>131</v>
      </c>
      <c r="AW163" s="13" t="s">
        <v>31</v>
      </c>
      <c r="AX163" s="13" t="s">
        <v>82</v>
      </c>
      <c r="AY163" s="194" t="s">
        <v>123</v>
      </c>
    </row>
    <row r="164" s="2" customFormat="1" ht="24.15" customHeight="1">
      <c r="A164" s="38"/>
      <c r="B164" s="172"/>
      <c r="C164" s="173" t="s">
        <v>283</v>
      </c>
      <c r="D164" s="173" t="s">
        <v>126</v>
      </c>
      <c r="E164" s="174" t="s">
        <v>1188</v>
      </c>
      <c r="F164" s="175" t="s">
        <v>1189</v>
      </c>
      <c r="G164" s="176" t="s">
        <v>171</v>
      </c>
      <c r="H164" s="177">
        <v>706.5</v>
      </c>
      <c r="I164" s="178"/>
      <c r="J164" s="179">
        <f>ROUND(I164*H164,2)</f>
        <v>0</v>
      </c>
      <c r="K164" s="180"/>
      <c r="L164" s="39"/>
      <c r="M164" s="181" t="s">
        <v>1</v>
      </c>
      <c r="N164" s="182" t="s">
        <v>40</v>
      </c>
      <c r="O164" s="77"/>
      <c r="P164" s="183">
        <f>O164*H164</f>
        <v>0</v>
      </c>
      <c r="Q164" s="183">
        <v>0.00032000000000000003</v>
      </c>
      <c r="R164" s="183">
        <f>Q164*H164</f>
        <v>0.22608000000000003</v>
      </c>
      <c r="S164" s="183">
        <v>0</v>
      </c>
      <c r="T164" s="18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85" t="s">
        <v>122</v>
      </c>
      <c r="AT164" s="185" t="s">
        <v>126</v>
      </c>
      <c r="AU164" s="185" t="s">
        <v>131</v>
      </c>
      <c r="AY164" s="19" t="s">
        <v>123</v>
      </c>
      <c r="BE164" s="186">
        <f>IF(N164="základná",J164,0)</f>
        <v>0</v>
      </c>
      <c r="BF164" s="186">
        <f>IF(N164="znížená",J164,0)</f>
        <v>0</v>
      </c>
      <c r="BG164" s="186">
        <f>IF(N164="zákl. prenesená",J164,0)</f>
        <v>0</v>
      </c>
      <c r="BH164" s="186">
        <f>IF(N164="zníž. prenesená",J164,0)</f>
        <v>0</v>
      </c>
      <c r="BI164" s="186">
        <f>IF(N164="nulová",J164,0)</f>
        <v>0</v>
      </c>
      <c r="BJ164" s="19" t="s">
        <v>131</v>
      </c>
      <c r="BK164" s="186">
        <f>ROUND(I164*H164,2)</f>
        <v>0</v>
      </c>
      <c r="BL164" s="19" t="s">
        <v>122</v>
      </c>
      <c r="BM164" s="185" t="s">
        <v>1190</v>
      </c>
    </row>
    <row r="165" s="13" customFormat="1">
      <c r="A165" s="13"/>
      <c r="B165" s="192"/>
      <c r="C165" s="13"/>
      <c r="D165" s="193" t="s">
        <v>173</v>
      </c>
      <c r="E165" s="194" t="s">
        <v>1</v>
      </c>
      <c r="F165" s="195" t="s">
        <v>1191</v>
      </c>
      <c r="G165" s="13"/>
      <c r="H165" s="196">
        <v>706.5</v>
      </c>
      <c r="I165" s="197"/>
      <c r="J165" s="13"/>
      <c r="K165" s="13"/>
      <c r="L165" s="192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4" t="s">
        <v>173</v>
      </c>
      <c r="AU165" s="194" t="s">
        <v>131</v>
      </c>
      <c r="AV165" s="13" t="s">
        <v>131</v>
      </c>
      <c r="AW165" s="13" t="s">
        <v>31</v>
      </c>
      <c r="AX165" s="13" t="s">
        <v>82</v>
      </c>
      <c r="AY165" s="194" t="s">
        <v>123</v>
      </c>
    </row>
    <row r="166" s="2" customFormat="1" ht="24.15" customHeight="1">
      <c r="A166" s="38"/>
      <c r="B166" s="172"/>
      <c r="C166" s="216" t="s">
        <v>288</v>
      </c>
      <c r="D166" s="216" t="s">
        <v>223</v>
      </c>
      <c r="E166" s="217" t="s">
        <v>1192</v>
      </c>
      <c r="F166" s="218" t="s">
        <v>1193</v>
      </c>
      <c r="G166" s="219" t="s">
        <v>171</v>
      </c>
      <c r="H166" s="220">
        <v>741.82500000000005</v>
      </c>
      <c r="I166" s="221"/>
      <c r="J166" s="222">
        <f>ROUND(I166*H166,2)</f>
        <v>0</v>
      </c>
      <c r="K166" s="223"/>
      <c r="L166" s="224"/>
      <c r="M166" s="225" t="s">
        <v>1</v>
      </c>
      <c r="N166" s="226" t="s">
        <v>40</v>
      </c>
      <c r="O166" s="77"/>
      <c r="P166" s="183">
        <f>O166*H166</f>
        <v>0</v>
      </c>
      <c r="Q166" s="183">
        <v>0.00029999999999999997</v>
      </c>
      <c r="R166" s="183">
        <f>Q166*H166</f>
        <v>0.22254749999999998</v>
      </c>
      <c r="S166" s="183">
        <v>0</v>
      </c>
      <c r="T166" s="18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85" t="s">
        <v>198</v>
      </c>
      <c r="AT166" s="185" t="s">
        <v>223</v>
      </c>
      <c r="AU166" s="185" t="s">
        <v>131</v>
      </c>
      <c r="AY166" s="19" t="s">
        <v>123</v>
      </c>
      <c r="BE166" s="186">
        <f>IF(N166="základná",J166,0)</f>
        <v>0</v>
      </c>
      <c r="BF166" s="186">
        <f>IF(N166="znížená",J166,0)</f>
        <v>0</v>
      </c>
      <c r="BG166" s="186">
        <f>IF(N166="zákl. prenesená",J166,0)</f>
        <v>0</v>
      </c>
      <c r="BH166" s="186">
        <f>IF(N166="zníž. prenesená",J166,0)</f>
        <v>0</v>
      </c>
      <c r="BI166" s="186">
        <f>IF(N166="nulová",J166,0)</f>
        <v>0</v>
      </c>
      <c r="BJ166" s="19" t="s">
        <v>131</v>
      </c>
      <c r="BK166" s="186">
        <f>ROUND(I166*H166,2)</f>
        <v>0</v>
      </c>
      <c r="BL166" s="19" t="s">
        <v>122</v>
      </c>
      <c r="BM166" s="185" t="s">
        <v>1194</v>
      </c>
    </row>
    <row r="167" s="13" customFormat="1">
      <c r="A167" s="13"/>
      <c r="B167" s="192"/>
      <c r="C167" s="13"/>
      <c r="D167" s="193" t="s">
        <v>173</v>
      </c>
      <c r="E167" s="13"/>
      <c r="F167" s="195" t="s">
        <v>1195</v>
      </c>
      <c r="G167" s="13"/>
      <c r="H167" s="196">
        <v>741.82500000000005</v>
      </c>
      <c r="I167" s="197"/>
      <c r="J167" s="13"/>
      <c r="K167" s="13"/>
      <c r="L167" s="192"/>
      <c r="M167" s="198"/>
      <c r="N167" s="199"/>
      <c r="O167" s="199"/>
      <c r="P167" s="199"/>
      <c r="Q167" s="199"/>
      <c r="R167" s="199"/>
      <c r="S167" s="199"/>
      <c r="T167" s="20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4" t="s">
        <v>173</v>
      </c>
      <c r="AU167" s="194" t="s">
        <v>131</v>
      </c>
      <c r="AV167" s="13" t="s">
        <v>131</v>
      </c>
      <c r="AW167" s="13" t="s">
        <v>3</v>
      </c>
      <c r="AX167" s="13" t="s">
        <v>82</v>
      </c>
      <c r="AY167" s="194" t="s">
        <v>123</v>
      </c>
    </row>
    <row r="168" s="12" customFormat="1" ht="22.8" customHeight="1">
      <c r="A168" s="12"/>
      <c r="B168" s="159"/>
      <c r="C168" s="12"/>
      <c r="D168" s="160" t="s">
        <v>73</v>
      </c>
      <c r="E168" s="170" t="s">
        <v>1196</v>
      </c>
      <c r="F168" s="170" t="s">
        <v>1197</v>
      </c>
      <c r="G168" s="12"/>
      <c r="H168" s="12"/>
      <c r="I168" s="162"/>
      <c r="J168" s="171">
        <f>BK168</f>
        <v>0</v>
      </c>
      <c r="K168" s="12"/>
      <c r="L168" s="159"/>
      <c r="M168" s="164"/>
      <c r="N168" s="165"/>
      <c r="O168" s="165"/>
      <c r="P168" s="166">
        <f>SUM(P169:P179)</f>
        <v>0</v>
      </c>
      <c r="Q168" s="165"/>
      <c r="R168" s="166">
        <f>SUM(R169:R179)</f>
        <v>0</v>
      </c>
      <c r="S168" s="165"/>
      <c r="T168" s="167">
        <f>SUM(T169:T179)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60" t="s">
        <v>82</v>
      </c>
      <c r="AT168" s="168" t="s">
        <v>73</v>
      </c>
      <c r="AU168" s="168" t="s">
        <v>82</v>
      </c>
      <c r="AY168" s="160" t="s">
        <v>123</v>
      </c>
      <c r="BK168" s="169">
        <f>SUM(BK169:BK179)</f>
        <v>0</v>
      </c>
    </row>
    <row r="169" s="2" customFormat="1" ht="24.15" customHeight="1">
      <c r="A169" s="38"/>
      <c r="B169" s="172"/>
      <c r="C169" s="173" t="s">
        <v>293</v>
      </c>
      <c r="D169" s="173" t="s">
        <v>126</v>
      </c>
      <c r="E169" s="174" t="s">
        <v>1144</v>
      </c>
      <c r="F169" s="175" t="s">
        <v>1145</v>
      </c>
      <c r="G169" s="176" t="s">
        <v>177</v>
      </c>
      <c r="H169" s="177">
        <v>787.79999999999995</v>
      </c>
      <c r="I169" s="178"/>
      <c r="J169" s="179">
        <f>ROUND(I169*H169,2)</f>
        <v>0</v>
      </c>
      <c r="K169" s="180"/>
      <c r="L169" s="39"/>
      <c r="M169" s="181" t="s">
        <v>1</v>
      </c>
      <c r="N169" s="182" t="s">
        <v>40</v>
      </c>
      <c r="O169" s="77"/>
      <c r="P169" s="183">
        <f>O169*H169</f>
        <v>0</v>
      </c>
      <c r="Q169" s="183">
        <v>0</v>
      </c>
      <c r="R169" s="183">
        <f>Q169*H169</f>
        <v>0</v>
      </c>
      <c r="S169" s="183">
        <v>0</v>
      </c>
      <c r="T169" s="18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85" t="s">
        <v>122</v>
      </c>
      <c r="AT169" s="185" t="s">
        <v>126</v>
      </c>
      <c r="AU169" s="185" t="s">
        <v>131</v>
      </c>
      <c r="AY169" s="19" t="s">
        <v>123</v>
      </c>
      <c r="BE169" s="186">
        <f>IF(N169="základná",J169,0)</f>
        <v>0</v>
      </c>
      <c r="BF169" s="186">
        <f>IF(N169="znížená",J169,0)</f>
        <v>0</v>
      </c>
      <c r="BG169" s="186">
        <f>IF(N169="zákl. prenesená",J169,0)</f>
        <v>0</v>
      </c>
      <c r="BH169" s="186">
        <f>IF(N169="zníž. prenesená",J169,0)</f>
        <v>0</v>
      </c>
      <c r="BI169" s="186">
        <f>IF(N169="nulová",J169,0)</f>
        <v>0</v>
      </c>
      <c r="BJ169" s="19" t="s">
        <v>131</v>
      </c>
      <c r="BK169" s="186">
        <f>ROUND(I169*H169,2)</f>
        <v>0</v>
      </c>
      <c r="BL169" s="19" t="s">
        <v>122</v>
      </c>
      <c r="BM169" s="185" t="s">
        <v>1198</v>
      </c>
    </row>
    <row r="170" s="13" customFormat="1">
      <c r="A170" s="13"/>
      <c r="B170" s="192"/>
      <c r="C170" s="13"/>
      <c r="D170" s="193" t="s">
        <v>173</v>
      </c>
      <c r="E170" s="194" t="s">
        <v>1</v>
      </c>
      <c r="F170" s="195" t="s">
        <v>1199</v>
      </c>
      <c r="G170" s="13"/>
      <c r="H170" s="196">
        <v>787.79999999999995</v>
      </c>
      <c r="I170" s="197"/>
      <c r="J170" s="13"/>
      <c r="K170" s="13"/>
      <c r="L170" s="192"/>
      <c r="M170" s="198"/>
      <c r="N170" s="199"/>
      <c r="O170" s="199"/>
      <c r="P170" s="199"/>
      <c r="Q170" s="199"/>
      <c r="R170" s="199"/>
      <c r="S170" s="199"/>
      <c r="T170" s="20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4" t="s">
        <v>173</v>
      </c>
      <c r="AU170" s="194" t="s">
        <v>131</v>
      </c>
      <c r="AV170" s="13" t="s">
        <v>131</v>
      </c>
      <c r="AW170" s="13" t="s">
        <v>31</v>
      </c>
      <c r="AX170" s="13" t="s">
        <v>82</v>
      </c>
      <c r="AY170" s="194" t="s">
        <v>123</v>
      </c>
    </row>
    <row r="171" s="2" customFormat="1" ht="24.15" customHeight="1">
      <c r="A171" s="38"/>
      <c r="B171" s="172"/>
      <c r="C171" s="173" t="s">
        <v>297</v>
      </c>
      <c r="D171" s="173" t="s">
        <v>126</v>
      </c>
      <c r="E171" s="174" t="s">
        <v>401</v>
      </c>
      <c r="F171" s="175" t="s">
        <v>402</v>
      </c>
      <c r="G171" s="176" t="s">
        <v>177</v>
      </c>
      <c r="H171" s="177">
        <v>113.09999999999999</v>
      </c>
      <c r="I171" s="178"/>
      <c r="J171" s="179">
        <f>ROUND(I171*H171,2)</f>
        <v>0</v>
      </c>
      <c r="K171" s="180"/>
      <c r="L171" s="39"/>
      <c r="M171" s="181" t="s">
        <v>1</v>
      </c>
      <c r="N171" s="182" t="s">
        <v>40</v>
      </c>
      <c r="O171" s="77"/>
      <c r="P171" s="183">
        <f>O171*H171</f>
        <v>0</v>
      </c>
      <c r="Q171" s="183">
        <v>0</v>
      </c>
      <c r="R171" s="183">
        <f>Q171*H171</f>
        <v>0</v>
      </c>
      <c r="S171" s="183">
        <v>0</v>
      </c>
      <c r="T171" s="18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85" t="s">
        <v>122</v>
      </c>
      <c r="AT171" s="185" t="s">
        <v>126</v>
      </c>
      <c r="AU171" s="185" t="s">
        <v>131</v>
      </c>
      <c r="AY171" s="19" t="s">
        <v>123</v>
      </c>
      <c r="BE171" s="186">
        <f>IF(N171="základná",J171,0)</f>
        <v>0</v>
      </c>
      <c r="BF171" s="186">
        <f>IF(N171="znížená",J171,0)</f>
        <v>0</v>
      </c>
      <c r="BG171" s="186">
        <f>IF(N171="zákl. prenesená",J171,0)</f>
        <v>0</v>
      </c>
      <c r="BH171" s="186">
        <f>IF(N171="zníž. prenesená",J171,0)</f>
        <v>0</v>
      </c>
      <c r="BI171" s="186">
        <f>IF(N171="nulová",J171,0)</f>
        <v>0</v>
      </c>
      <c r="BJ171" s="19" t="s">
        <v>131</v>
      </c>
      <c r="BK171" s="186">
        <f>ROUND(I171*H171,2)</f>
        <v>0</v>
      </c>
      <c r="BL171" s="19" t="s">
        <v>122</v>
      </c>
      <c r="BM171" s="185" t="s">
        <v>1200</v>
      </c>
    </row>
    <row r="172" s="13" customFormat="1">
      <c r="A172" s="13"/>
      <c r="B172" s="192"/>
      <c r="C172" s="13"/>
      <c r="D172" s="193" t="s">
        <v>173</v>
      </c>
      <c r="E172" s="194" t="s">
        <v>1</v>
      </c>
      <c r="F172" s="195" t="s">
        <v>1201</v>
      </c>
      <c r="G172" s="13"/>
      <c r="H172" s="196">
        <v>113.09999999999999</v>
      </c>
      <c r="I172" s="197"/>
      <c r="J172" s="13"/>
      <c r="K172" s="13"/>
      <c r="L172" s="192"/>
      <c r="M172" s="198"/>
      <c r="N172" s="199"/>
      <c r="O172" s="199"/>
      <c r="P172" s="199"/>
      <c r="Q172" s="199"/>
      <c r="R172" s="199"/>
      <c r="S172" s="199"/>
      <c r="T172" s="20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4" t="s">
        <v>173</v>
      </c>
      <c r="AU172" s="194" t="s">
        <v>131</v>
      </c>
      <c r="AV172" s="13" t="s">
        <v>131</v>
      </c>
      <c r="AW172" s="13" t="s">
        <v>31</v>
      </c>
      <c r="AX172" s="13" t="s">
        <v>82</v>
      </c>
      <c r="AY172" s="194" t="s">
        <v>123</v>
      </c>
    </row>
    <row r="173" s="2" customFormat="1" ht="37.8" customHeight="1">
      <c r="A173" s="38"/>
      <c r="B173" s="172"/>
      <c r="C173" s="173" t="s">
        <v>302</v>
      </c>
      <c r="D173" s="173" t="s">
        <v>126</v>
      </c>
      <c r="E173" s="174" t="s">
        <v>188</v>
      </c>
      <c r="F173" s="175" t="s">
        <v>189</v>
      </c>
      <c r="G173" s="176" t="s">
        <v>177</v>
      </c>
      <c r="H173" s="177">
        <v>674.70000000000005</v>
      </c>
      <c r="I173" s="178"/>
      <c r="J173" s="179">
        <f>ROUND(I173*H173,2)</f>
        <v>0</v>
      </c>
      <c r="K173" s="180"/>
      <c r="L173" s="39"/>
      <c r="M173" s="181" t="s">
        <v>1</v>
      </c>
      <c r="N173" s="182" t="s">
        <v>40</v>
      </c>
      <c r="O173" s="77"/>
      <c r="P173" s="183">
        <f>O173*H173</f>
        <v>0</v>
      </c>
      <c r="Q173" s="183">
        <v>0</v>
      </c>
      <c r="R173" s="183">
        <f>Q173*H173</f>
        <v>0</v>
      </c>
      <c r="S173" s="183">
        <v>0</v>
      </c>
      <c r="T173" s="18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85" t="s">
        <v>122</v>
      </c>
      <c r="AT173" s="185" t="s">
        <v>126</v>
      </c>
      <c r="AU173" s="185" t="s">
        <v>131</v>
      </c>
      <c r="AY173" s="19" t="s">
        <v>123</v>
      </c>
      <c r="BE173" s="186">
        <f>IF(N173="základná",J173,0)</f>
        <v>0</v>
      </c>
      <c r="BF173" s="186">
        <f>IF(N173="znížená",J173,0)</f>
        <v>0</v>
      </c>
      <c r="BG173" s="186">
        <f>IF(N173="zákl. prenesená",J173,0)</f>
        <v>0</v>
      </c>
      <c r="BH173" s="186">
        <f>IF(N173="zníž. prenesená",J173,0)</f>
        <v>0</v>
      </c>
      <c r="BI173" s="186">
        <f>IF(N173="nulová",J173,0)</f>
        <v>0</v>
      </c>
      <c r="BJ173" s="19" t="s">
        <v>131</v>
      </c>
      <c r="BK173" s="186">
        <f>ROUND(I173*H173,2)</f>
        <v>0</v>
      </c>
      <c r="BL173" s="19" t="s">
        <v>122</v>
      </c>
      <c r="BM173" s="185" t="s">
        <v>1202</v>
      </c>
    </row>
    <row r="174" s="13" customFormat="1">
      <c r="A174" s="13"/>
      <c r="B174" s="192"/>
      <c r="C174" s="13"/>
      <c r="D174" s="193" t="s">
        <v>173</v>
      </c>
      <c r="E174" s="194" t="s">
        <v>1</v>
      </c>
      <c r="F174" s="195" t="s">
        <v>1203</v>
      </c>
      <c r="G174" s="13"/>
      <c r="H174" s="196">
        <v>674.70000000000005</v>
      </c>
      <c r="I174" s="197"/>
      <c r="J174" s="13"/>
      <c r="K174" s="13"/>
      <c r="L174" s="192"/>
      <c r="M174" s="198"/>
      <c r="N174" s="199"/>
      <c r="O174" s="199"/>
      <c r="P174" s="199"/>
      <c r="Q174" s="199"/>
      <c r="R174" s="199"/>
      <c r="S174" s="199"/>
      <c r="T174" s="20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4" t="s">
        <v>173</v>
      </c>
      <c r="AU174" s="194" t="s">
        <v>131</v>
      </c>
      <c r="AV174" s="13" t="s">
        <v>131</v>
      </c>
      <c r="AW174" s="13" t="s">
        <v>31</v>
      </c>
      <c r="AX174" s="13" t="s">
        <v>82</v>
      </c>
      <c r="AY174" s="194" t="s">
        <v>123</v>
      </c>
    </row>
    <row r="175" s="2" customFormat="1" ht="37.8" customHeight="1">
      <c r="A175" s="38"/>
      <c r="B175" s="172"/>
      <c r="C175" s="173" t="s">
        <v>306</v>
      </c>
      <c r="D175" s="173" t="s">
        <v>126</v>
      </c>
      <c r="E175" s="174" t="s">
        <v>191</v>
      </c>
      <c r="F175" s="175" t="s">
        <v>192</v>
      </c>
      <c r="G175" s="176" t="s">
        <v>177</v>
      </c>
      <c r="H175" s="177">
        <v>2024.0999999999999</v>
      </c>
      <c r="I175" s="178"/>
      <c r="J175" s="179">
        <f>ROUND(I175*H175,2)</f>
        <v>0</v>
      </c>
      <c r="K175" s="180"/>
      <c r="L175" s="39"/>
      <c r="M175" s="181" t="s">
        <v>1</v>
      </c>
      <c r="N175" s="182" t="s">
        <v>40</v>
      </c>
      <c r="O175" s="77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85" t="s">
        <v>122</v>
      </c>
      <c r="AT175" s="185" t="s">
        <v>126</v>
      </c>
      <c r="AU175" s="185" t="s">
        <v>131</v>
      </c>
      <c r="AY175" s="19" t="s">
        <v>123</v>
      </c>
      <c r="BE175" s="186">
        <f>IF(N175="základná",J175,0)</f>
        <v>0</v>
      </c>
      <c r="BF175" s="186">
        <f>IF(N175="znížená",J175,0)</f>
        <v>0</v>
      </c>
      <c r="BG175" s="186">
        <f>IF(N175="zákl. prenesená",J175,0)</f>
        <v>0</v>
      </c>
      <c r="BH175" s="186">
        <f>IF(N175="zníž. prenesená",J175,0)</f>
        <v>0</v>
      </c>
      <c r="BI175" s="186">
        <f>IF(N175="nulová",J175,0)</f>
        <v>0</v>
      </c>
      <c r="BJ175" s="19" t="s">
        <v>131</v>
      </c>
      <c r="BK175" s="186">
        <f>ROUND(I175*H175,2)</f>
        <v>0</v>
      </c>
      <c r="BL175" s="19" t="s">
        <v>122</v>
      </c>
      <c r="BM175" s="185" t="s">
        <v>1204</v>
      </c>
    </row>
    <row r="176" s="13" customFormat="1">
      <c r="A176" s="13"/>
      <c r="B176" s="192"/>
      <c r="C176" s="13"/>
      <c r="D176" s="193" t="s">
        <v>173</v>
      </c>
      <c r="E176" s="13"/>
      <c r="F176" s="195" t="s">
        <v>1205</v>
      </c>
      <c r="G176" s="13"/>
      <c r="H176" s="196">
        <v>2024.0999999999999</v>
      </c>
      <c r="I176" s="197"/>
      <c r="J176" s="13"/>
      <c r="K176" s="13"/>
      <c r="L176" s="192"/>
      <c r="M176" s="198"/>
      <c r="N176" s="199"/>
      <c r="O176" s="199"/>
      <c r="P176" s="199"/>
      <c r="Q176" s="199"/>
      <c r="R176" s="199"/>
      <c r="S176" s="199"/>
      <c r="T176" s="20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94" t="s">
        <v>173</v>
      </c>
      <c r="AU176" s="194" t="s">
        <v>131</v>
      </c>
      <c r="AV176" s="13" t="s">
        <v>131</v>
      </c>
      <c r="AW176" s="13" t="s">
        <v>3</v>
      </c>
      <c r="AX176" s="13" t="s">
        <v>82</v>
      </c>
      <c r="AY176" s="194" t="s">
        <v>123</v>
      </c>
    </row>
    <row r="177" s="2" customFormat="1" ht="14.4" customHeight="1">
      <c r="A177" s="38"/>
      <c r="B177" s="172"/>
      <c r="C177" s="173" t="s">
        <v>311</v>
      </c>
      <c r="D177" s="173" t="s">
        <v>126</v>
      </c>
      <c r="E177" s="174" t="s">
        <v>195</v>
      </c>
      <c r="F177" s="175" t="s">
        <v>196</v>
      </c>
      <c r="G177" s="176" t="s">
        <v>177</v>
      </c>
      <c r="H177" s="177">
        <v>674.70000000000005</v>
      </c>
      <c r="I177" s="178"/>
      <c r="J177" s="179">
        <f>ROUND(I177*H177,2)</f>
        <v>0</v>
      </c>
      <c r="K177" s="180"/>
      <c r="L177" s="39"/>
      <c r="M177" s="181" t="s">
        <v>1</v>
      </c>
      <c r="N177" s="182" t="s">
        <v>40</v>
      </c>
      <c r="O177" s="77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5" t="s">
        <v>122</v>
      </c>
      <c r="AT177" s="185" t="s">
        <v>126</v>
      </c>
      <c r="AU177" s="185" t="s">
        <v>131</v>
      </c>
      <c r="AY177" s="19" t="s">
        <v>123</v>
      </c>
      <c r="BE177" s="186">
        <f>IF(N177="základná",J177,0)</f>
        <v>0</v>
      </c>
      <c r="BF177" s="186">
        <f>IF(N177="znížená",J177,0)</f>
        <v>0</v>
      </c>
      <c r="BG177" s="186">
        <f>IF(N177="zákl. prenesená",J177,0)</f>
        <v>0</v>
      </c>
      <c r="BH177" s="186">
        <f>IF(N177="zníž. prenesená",J177,0)</f>
        <v>0</v>
      </c>
      <c r="BI177" s="186">
        <f>IF(N177="nulová",J177,0)</f>
        <v>0</v>
      </c>
      <c r="BJ177" s="19" t="s">
        <v>131</v>
      </c>
      <c r="BK177" s="186">
        <f>ROUND(I177*H177,2)</f>
        <v>0</v>
      </c>
      <c r="BL177" s="19" t="s">
        <v>122</v>
      </c>
      <c r="BM177" s="185" t="s">
        <v>1206</v>
      </c>
    </row>
    <row r="178" s="2" customFormat="1" ht="24.15" customHeight="1">
      <c r="A178" s="38"/>
      <c r="B178" s="172"/>
      <c r="C178" s="173" t="s">
        <v>316</v>
      </c>
      <c r="D178" s="173" t="s">
        <v>126</v>
      </c>
      <c r="E178" s="174" t="s">
        <v>199</v>
      </c>
      <c r="F178" s="175" t="s">
        <v>200</v>
      </c>
      <c r="G178" s="176" t="s">
        <v>201</v>
      </c>
      <c r="H178" s="177">
        <v>1214.46</v>
      </c>
      <c r="I178" s="178"/>
      <c r="J178" s="179">
        <f>ROUND(I178*H178,2)</f>
        <v>0</v>
      </c>
      <c r="K178" s="180"/>
      <c r="L178" s="39"/>
      <c r="M178" s="181" t="s">
        <v>1</v>
      </c>
      <c r="N178" s="182" t="s">
        <v>40</v>
      </c>
      <c r="O178" s="77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5" t="s">
        <v>122</v>
      </c>
      <c r="AT178" s="185" t="s">
        <v>126</v>
      </c>
      <c r="AU178" s="185" t="s">
        <v>131</v>
      </c>
      <c r="AY178" s="19" t="s">
        <v>123</v>
      </c>
      <c r="BE178" s="186">
        <f>IF(N178="základná",J178,0)</f>
        <v>0</v>
      </c>
      <c r="BF178" s="186">
        <f>IF(N178="znížená",J178,0)</f>
        <v>0</v>
      </c>
      <c r="BG178" s="186">
        <f>IF(N178="zákl. prenesená",J178,0)</f>
        <v>0</v>
      </c>
      <c r="BH178" s="186">
        <f>IF(N178="zníž. prenesená",J178,0)</f>
        <v>0</v>
      </c>
      <c r="BI178" s="186">
        <f>IF(N178="nulová",J178,0)</f>
        <v>0</v>
      </c>
      <c r="BJ178" s="19" t="s">
        <v>131</v>
      </c>
      <c r="BK178" s="186">
        <f>ROUND(I178*H178,2)</f>
        <v>0</v>
      </c>
      <c r="BL178" s="19" t="s">
        <v>122</v>
      </c>
      <c r="BM178" s="185" t="s">
        <v>1207</v>
      </c>
    </row>
    <row r="179" s="13" customFormat="1">
      <c r="A179" s="13"/>
      <c r="B179" s="192"/>
      <c r="C179" s="13"/>
      <c r="D179" s="193" t="s">
        <v>173</v>
      </c>
      <c r="E179" s="13"/>
      <c r="F179" s="195" t="s">
        <v>1208</v>
      </c>
      <c r="G179" s="13"/>
      <c r="H179" s="196">
        <v>1214.46</v>
      </c>
      <c r="I179" s="197"/>
      <c r="J179" s="13"/>
      <c r="K179" s="13"/>
      <c r="L179" s="192"/>
      <c r="M179" s="198"/>
      <c r="N179" s="199"/>
      <c r="O179" s="199"/>
      <c r="P179" s="199"/>
      <c r="Q179" s="199"/>
      <c r="R179" s="199"/>
      <c r="S179" s="199"/>
      <c r="T179" s="20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4" t="s">
        <v>173</v>
      </c>
      <c r="AU179" s="194" t="s">
        <v>131</v>
      </c>
      <c r="AV179" s="13" t="s">
        <v>131</v>
      </c>
      <c r="AW179" s="13" t="s">
        <v>3</v>
      </c>
      <c r="AX179" s="13" t="s">
        <v>82</v>
      </c>
      <c r="AY179" s="194" t="s">
        <v>123</v>
      </c>
    </row>
    <row r="180" s="12" customFormat="1" ht="22.8" customHeight="1">
      <c r="A180" s="12"/>
      <c r="B180" s="159"/>
      <c r="C180" s="12"/>
      <c r="D180" s="160" t="s">
        <v>73</v>
      </c>
      <c r="E180" s="170" t="s">
        <v>251</v>
      </c>
      <c r="F180" s="170" t="s">
        <v>1209</v>
      </c>
      <c r="G180" s="12"/>
      <c r="H180" s="12"/>
      <c r="I180" s="162"/>
      <c r="J180" s="171">
        <f>BK180</f>
        <v>0</v>
      </c>
      <c r="K180" s="12"/>
      <c r="L180" s="159"/>
      <c r="M180" s="164"/>
      <c r="N180" s="165"/>
      <c r="O180" s="165"/>
      <c r="P180" s="166">
        <f>SUM(P181:P204)</f>
        <v>0</v>
      </c>
      <c r="Q180" s="165"/>
      <c r="R180" s="166">
        <f>SUM(R181:R204)</f>
        <v>747.98801500000002</v>
      </c>
      <c r="S180" s="165"/>
      <c r="T180" s="167">
        <f>SUM(T181:T204)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0" t="s">
        <v>82</v>
      </c>
      <c r="AT180" s="168" t="s">
        <v>73</v>
      </c>
      <c r="AU180" s="168" t="s">
        <v>82</v>
      </c>
      <c r="AY180" s="160" t="s">
        <v>123</v>
      </c>
      <c r="BK180" s="169">
        <f>SUM(BK181:BK204)</f>
        <v>0</v>
      </c>
    </row>
    <row r="181" s="2" customFormat="1" ht="24.15" customHeight="1">
      <c r="A181" s="38"/>
      <c r="B181" s="172"/>
      <c r="C181" s="173" t="s">
        <v>323</v>
      </c>
      <c r="D181" s="173" t="s">
        <v>126</v>
      </c>
      <c r="E181" s="174" t="s">
        <v>1210</v>
      </c>
      <c r="F181" s="175" t="s">
        <v>1211</v>
      </c>
      <c r="G181" s="176" t="s">
        <v>171</v>
      </c>
      <c r="H181" s="177">
        <v>311.19999999999999</v>
      </c>
      <c r="I181" s="178"/>
      <c r="J181" s="179">
        <f>ROUND(I181*H181,2)</f>
        <v>0</v>
      </c>
      <c r="K181" s="180"/>
      <c r="L181" s="39"/>
      <c r="M181" s="181" t="s">
        <v>1</v>
      </c>
      <c r="N181" s="182" t="s">
        <v>40</v>
      </c>
      <c r="O181" s="77"/>
      <c r="P181" s="183">
        <f>O181*H181</f>
        <v>0</v>
      </c>
      <c r="Q181" s="183">
        <v>0.27994000000000002</v>
      </c>
      <c r="R181" s="183">
        <f>Q181*H181</f>
        <v>87.117328000000001</v>
      </c>
      <c r="S181" s="183">
        <v>0</v>
      </c>
      <c r="T181" s="18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85" t="s">
        <v>122</v>
      </c>
      <c r="AT181" s="185" t="s">
        <v>126</v>
      </c>
      <c r="AU181" s="185" t="s">
        <v>131</v>
      </c>
      <c r="AY181" s="19" t="s">
        <v>123</v>
      </c>
      <c r="BE181" s="186">
        <f>IF(N181="základná",J181,0)</f>
        <v>0</v>
      </c>
      <c r="BF181" s="186">
        <f>IF(N181="znížená",J181,0)</f>
        <v>0</v>
      </c>
      <c r="BG181" s="186">
        <f>IF(N181="zákl. prenesená",J181,0)</f>
        <v>0</v>
      </c>
      <c r="BH181" s="186">
        <f>IF(N181="zníž. prenesená",J181,0)</f>
        <v>0</v>
      </c>
      <c r="BI181" s="186">
        <f>IF(N181="nulová",J181,0)</f>
        <v>0</v>
      </c>
      <c r="BJ181" s="19" t="s">
        <v>131</v>
      </c>
      <c r="BK181" s="186">
        <f>ROUND(I181*H181,2)</f>
        <v>0</v>
      </c>
      <c r="BL181" s="19" t="s">
        <v>122</v>
      </c>
      <c r="BM181" s="185" t="s">
        <v>1212</v>
      </c>
    </row>
    <row r="182" s="13" customFormat="1">
      <c r="A182" s="13"/>
      <c r="B182" s="192"/>
      <c r="C182" s="13"/>
      <c r="D182" s="193" t="s">
        <v>173</v>
      </c>
      <c r="E182" s="194" t="s">
        <v>1</v>
      </c>
      <c r="F182" s="195" t="s">
        <v>1213</v>
      </c>
      <c r="G182" s="13"/>
      <c r="H182" s="196">
        <v>225.19999999999999</v>
      </c>
      <c r="I182" s="197"/>
      <c r="J182" s="13"/>
      <c r="K182" s="13"/>
      <c r="L182" s="192"/>
      <c r="M182" s="198"/>
      <c r="N182" s="199"/>
      <c r="O182" s="199"/>
      <c r="P182" s="199"/>
      <c r="Q182" s="199"/>
      <c r="R182" s="199"/>
      <c r="S182" s="199"/>
      <c r="T182" s="20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4" t="s">
        <v>173</v>
      </c>
      <c r="AU182" s="194" t="s">
        <v>131</v>
      </c>
      <c r="AV182" s="13" t="s">
        <v>131</v>
      </c>
      <c r="AW182" s="13" t="s">
        <v>31</v>
      </c>
      <c r="AX182" s="13" t="s">
        <v>74</v>
      </c>
      <c r="AY182" s="194" t="s">
        <v>123</v>
      </c>
    </row>
    <row r="183" s="13" customFormat="1">
      <c r="A183" s="13"/>
      <c r="B183" s="192"/>
      <c r="C183" s="13"/>
      <c r="D183" s="193" t="s">
        <v>173</v>
      </c>
      <c r="E183" s="194" t="s">
        <v>1</v>
      </c>
      <c r="F183" s="195" t="s">
        <v>1214</v>
      </c>
      <c r="G183" s="13"/>
      <c r="H183" s="196">
        <v>86</v>
      </c>
      <c r="I183" s="197"/>
      <c r="J183" s="13"/>
      <c r="K183" s="13"/>
      <c r="L183" s="192"/>
      <c r="M183" s="198"/>
      <c r="N183" s="199"/>
      <c r="O183" s="199"/>
      <c r="P183" s="199"/>
      <c r="Q183" s="199"/>
      <c r="R183" s="199"/>
      <c r="S183" s="199"/>
      <c r="T183" s="20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4" t="s">
        <v>173</v>
      </c>
      <c r="AU183" s="194" t="s">
        <v>131</v>
      </c>
      <c r="AV183" s="13" t="s">
        <v>131</v>
      </c>
      <c r="AW183" s="13" t="s">
        <v>31</v>
      </c>
      <c r="AX183" s="13" t="s">
        <v>74</v>
      </c>
      <c r="AY183" s="194" t="s">
        <v>123</v>
      </c>
    </row>
    <row r="184" s="15" customFormat="1">
      <c r="A184" s="15"/>
      <c r="B184" s="208"/>
      <c r="C184" s="15"/>
      <c r="D184" s="193" t="s">
        <v>173</v>
      </c>
      <c r="E184" s="209" t="s">
        <v>1</v>
      </c>
      <c r="F184" s="210" t="s">
        <v>213</v>
      </c>
      <c r="G184" s="15"/>
      <c r="H184" s="211">
        <v>311.19999999999999</v>
      </c>
      <c r="I184" s="212"/>
      <c r="J184" s="15"/>
      <c r="K184" s="15"/>
      <c r="L184" s="208"/>
      <c r="M184" s="213"/>
      <c r="N184" s="214"/>
      <c r="O184" s="214"/>
      <c r="P184" s="214"/>
      <c r="Q184" s="214"/>
      <c r="R184" s="214"/>
      <c r="S184" s="214"/>
      <c r="T184" s="2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09" t="s">
        <v>173</v>
      </c>
      <c r="AU184" s="209" t="s">
        <v>131</v>
      </c>
      <c r="AV184" s="15" t="s">
        <v>122</v>
      </c>
      <c r="AW184" s="15" t="s">
        <v>31</v>
      </c>
      <c r="AX184" s="15" t="s">
        <v>82</v>
      </c>
      <c r="AY184" s="209" t="s">
        <v>123</v>
      </c>
    </row>
    <row r="185" s="2" customFormat="1" ht="24.15" customHeight="1">
      <c r="A185" s="38"/>
      <c r="B185" s="172"/>
      <c r="C185" s="173" t="s">
        <v>328</v>
      </c>
      <c r="D185" s="173" t="s">
        <v>126</v>
      </c>
      <c r="E185" s="174" t="s">
        <v>254</v>
      </c>
      <c r="F185" s="175" t="s">
        <v>255</v>
      </c>
      <c r="G185" s="176" t="s">
        <v>171</v>
      </c>
      <c r="H185" s="177">
        <v>589</v>
      </c>
      <c r="I185" s="178"/>
      <c r="J185" s="179">
        <f>ROUND(I185*H185,2)</f>
        <v>0</v>
      </c>
      <c r="K185" s="180"/>
      <c r="L185" s="39"/>
      <c r="M185" s="181" t="s">
        <v>1</v>
      </c>
      <c r="N185" s="182" t="s">
        <v>40</v>
      </c>
      <c r="O185" s="77"/>
      <c r="P185" s="183">
        <f>O185*H185</f>
        <v>0</v>
      </c>
      <c r="Q185" s="183">
        <v>0.33445999999999998</v>
      </c>
      <c r="R185" s="183">
        <f>Q185*H185</f>
        <v>196.99694</v>
      </c>
      <c r="S185" s="183">
        <v>0</v>
      </c>
      <c r="T185" s="18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85" t="s">
        <v>122</v>
      </c>
      <c r="AT185" s="185" t="s">
        <v>126</v>
      </c>
      <c r="AU185" s="185" t="s">
        <v>131</v>
      </c>
      <c r="AY185" s="19" t="s">
        <v>123</v>
      </c>
      <c r="BE185" s="186">
        <f>IF(N185="základná",J185,0)</f>
        <v>0</v>
      </c>
      <c r="BF185" s="186">
        <f>IF(N185="znížená",J185,0)</f>
        <v>0</v>
      </c>
      <c r="BG185" s="186">
        <f>IF(N185="zákl. prenesená",J185,0)</f>
        <v>0</v>
      </c>
      <c r="BH185" s="186">
        <f>IF(N185="zníž. prenesená",J185,0)</f>
        <v>0</v>
      </c>
      <c r="BI185" s="186">
        <f>IF(N185="nulová",J185,0)</f>
        <v>0</v>
      </c>
      <c r="BJ185" s="19" t="s">
        <v>131</v>
      </c>
      <c r="BK185" s="186">
        <f>ROUND(I185*H185,2)</f>
        <v>0</v>
      </c>
      <c r="BL185" s="19" t="s">
        <v>122</v>
      </c>
      <c r="BM185" s="185" t="s">
        <v>1215</v>
      </c>
    </row>
    <row r="186" s="13" customFormat="1">
      <c r="A186" s="13"/>
      <c r="B186" s="192"/>
      <c r="C186" s="13"/>
      <c r="D186" s="193" t="s">
        <v>173</v>
      </c>
      <c r="E186" s="194" t="s">
        <v>1</v>
      </c>
      <c r="F186" s="195" t="s">
        <v>1216</v>
      </c>
      <c r="G186" s="13"/>
      <c r="H186" s="196">
        <v>589</v>
      </c>
      <c r="I186" s="197"/>
      <c r="J186" s="13"/>
      <c r="K186" s="13"/>
      <c r="L186" s="192"/>
      <c r="M186" s="198"/>
      <c r="N186" s="199"/>
      <c r="O186" s="199"/>
      <c r="P186" s="199"/>
      <c r="Q186" s="199"/>
      <c r="R186" s="199"/>
      <c r="S186" s="199"/>
      <c r="T186" s="20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94" t="s">
        <v>173</v>
      </c>
      <c r="AU186" s="194" t="s">
        <v>131</v>
      </c>
      <c r="AV186" s="13" t="s">
        <v>131</v>
      </c>
      <c r="AW186" s="13" t="s">
        <v>31</v>
      </c>
      <c r="AX186" s="13" t="s">
        <v>82</v>
      </c>
      <c r="AY186" s="194" t="s">
        <v>123</v>
      </c>
    </row>
    <row r="187" s="2" customFormat="1" ht="37.8" customHeight="1">
      <c r="A187" s="38"/>
      <c r="B187" s="172"/>
      <c r="C187" s="173" t="s">
        <v>476</v>
      </c>
      <c r="D187" s="173" t="s">
        <v>126</v>
      </c>
      <c r="E187" s="174" t="s">
        <v>260</v>
      </c>
      <c r="F187" s="175" t="s">
        <v>261</v>
      </c>
      <c r="G187" s="176" t="s">
        <v>171</v>
      </c>
      <c r="H187" s="177">
        <v>523.79999999999995</v>
      </c>
      <c r="I187" s="178"/>
      <c r="J187" s="179">
        <f>ROUND(I187*H187,2)</f>
        <v>0</v>
      </c>
      <c r="K187" s="180"/>
      <c r="L187" s="39"/>
      <c r="M187" s="181" t="s">
        <v>1</v>
      </c>
      <c r="N187" s="182" t="s">
        <v>40</v>
      </c>
      <c r="O187" s="77"/>
      <c r="P187" s="183">
        <f>O187*H187</f>
        <v>0</v>
      </c>
      <c r="Q187" s="183">
        <v>0.35914000000000001</v>
      </c>
      <c r="R187" s="183">
        <f>Q187*H187</f>
        <v>188.11753199999998</v>
      </c>
      <c r="S187" s="183">
        <v>0</v>
      </c>
      <c r="T187" s="18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85" t="s">
        <v>122</v>
      </c>
      <c r="AT187" s="185" t="s">
        <v>126</v>
      </c>
      <c r="AU187" s="185" t="s">
        <v>131</v>
      </c>
      <c r="AY187" s="19" t="s">
        <v>123</v>
      </c>
      <c r="BE187" s="186">
        <f>IF(N187="základná",J187,0)</f>
        <v>0</v>
      </c>
      <c r="BF187" s="186">
        <f>IF(N187="znížená",J187,0)</f>
        <v>0</v>
      </c>
      <c r="BG187" s="186">
        <f>IF(N187="zákl. prenesená",J187,0)</f>
        <v>0</v>
      </c>
      <c r="BH187" s="186">
        <f>IF(N187="zníž. prenesená",J187,0)</f>
        <v>0</v>
      </c>
      <c r="BI187" s="186">
        <f>IF(N187="nulová",J187,0)</f>
        <v>0</v>
      </c>
      <c r="BJ187" s="19" t="s">
        <v>131</v>
      </c>
      <c r="BK187" s="186">
        <f>ROUND(I187*H187,2)</f>
        <v>0</v>
      </c>
      <c r="BL187" s="19" t="s">
        <v>122</v>
      </c>
      <c r="BM187" s="185" t="s">
        <v>1217</v>
      </c>
    </row>
    <row r="188" s="13" customFormat="1">
      <c r="A188" s="13"/>
      <c r="B188" s="192"/>
      <c r="C188" s="13"/>
      <c r="D188" s="193" t="s">
        <v>173</v>
      </c>
      <c r="E188" s="194" t="s">
        <v>1</v>
      </c>
      <c r="F188" s="195" t="s">
        <v>1218</v>
      </c>
      <c r="G188" s="13"/>
      <c r="H188" s="196">
        <v>523.79999999999995</v>
      </c>
      <c r="I188" s="197"/>
      <c r="J188" s="13"/>
      <c r="K188" s="13"/>
      <c r="L188" s="192"/>
      <c r="M188" s="198"/>
      <c r="N188" s="199"/>
      <c r="O188" s="199"/>
      <c r="P188" s="199"/>
      <c r="Q188" s="199"/>
      <c r="R188" s="199"/>
      <c r="S188" s="199"/>
      <c r="T188" s="20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4" t="s">
        <v>173</v>
      </c>
      <c r="AU188" s="194" t="s">
        <v>131</v>
      </c>
      <c r="AV188" s="13" t="s">
        <v>131</v>
      </c>
      <c r="AW188" s="13" t="s">
        <v>31</v>
      </c>
      <c r="AX188" s="13" t="s">
        <v>82</v>
      </c>
      <c r="AY188" s="194" t="s">
        <v>123</v>
      </c>
    </row>
    <row r="189" s="2" customFormat="1" ht="24.15" customHeight="1">
      <c r="A189" s="38"/>
      <c r="B189" s="172"/>
      <c r="C189" s="173" t="s">
        <v>482</v>
      </c>
      <c r="D189" s="173" t="s">
        <v>126</v>
      </c>
      <c r="E189" s="174" t="s">
        <v>264</v>
      </c>
      <c r="F189" s="175" t="s">
        <v>265</v>
      </c>
      <c r="G189" s="176" t="s">
        <v>171</v>
      </c>
      <c r="H189" s="177">
        <v>172.5</v>
      </c>
      <c r="I189" s="178"/>
      <c r="J189" s="179">
        <f>ROUND(I189*H189,2)</f>
        <v>0</v>
      </c>
      <c r="K189" s="180"/>
      <c r="L189" s="39"/>
      <c r="M189" s="181" t="s">
        <v>1</v>
      </c>
      <c r="N189" s="182" t="s">
        <v>40</v>
      </c>
      <c r="O189" s="77"/>
      <c r="P189" s="183">
        <f>O189*H189</f>
        <v>0</v>
      </c>
      <c r="Q189" s="183">
        <v>0.18776000000000001</v>
      </c>
      <c r="R189" s="183">
        <f>Q189*H189</f>
        <v>32.388600000000004</v>
      </c>
      <c r="S189" s="183">
        <v>0</v>
      </c>
      <c r="T189" s="18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5" t="s">
        <v>122</v>
      </c>
      <c r="AT189" s="185" t="s">
        <v>126</v>
      </c>
      <c r="AU189" s="185" t="s">
        <v>131</v>
      </c>
      <c r="AY189" s="19" t="s">
        <v>123</v>
      </c>
      <c r="BE189" s="186">
        <f>IF(N189="základná",J189,0)</f>
        <v>0</v>
      </c>
      <c r="BF189" s="186">
        <f>IF(N189="znížená",J189,0)</f>
        <v>0</v>
      </c>
      <c r="BG189" s="186">
        <f>IF(N189="zákl. prenesená",J189,0)</f>
        <v>0</v>
      </c>
      <c r="BH189" s="186">
        <f>IF(N189="zníž. prenesená",J189,0)</f>
        <v>0</v>
      </c>
      <c r="BI189" s="186">
        <f>IF(N189="nulová",J189,0)</f>
        <v>0</v>
      </c>
      <c r="BJ189" s="19" t="s">
        <v>131</v>
      </c>
      <c r="BK189" s="186">
        <f>ROUND(I189*H189,2)</f>
        <v>0</v>
      </c>
      <c r="BL189" s="19" t="s">
        <v>122</v>
      </c>
      <c r="BM189" s="185" t="s">
        <v>1219</v>
      </c>
    </row>
    <row r="190" s="2" customFormat="1" ht="24.15" customHeight="1">
      <c r="A190" s="38"/>
      <c r="B190" s="172"/>
      <c r="C190" s="173" t="s">
        <v>486</v>
      </c>
      <c r="D190" s="173" t="s">
        <v>126</v>
      </c>
      <c r="E190" s="174" t="s">
        <v>268</v>
      </c>
      <c r="F190" s="175" t="s">
        <v>269</v>
      </c>
      <c r="G190" s="176" t="s">
        <v>177</v>
      </c>
      <c r="H190" s="177">
        <v>41.899999999999999</v>
      </c>
      <c r="I190" s="178"/>
      <c r="J190" s="179">
        <f>ROUND(I190*H190,2)</f>
        <v>0</v>
      </c>
      <c r="K190" s="180"/>
      <c r="L190" s="39"/>
      <c r="M190" s="181" t="s">
        <v>1</v>
      </c>
      <c r="N190" s="182" t="s">
        <v>40</v>
      </c>
      <c r="O190" s="77"/>
      <c r="P190" s="183">
        <f>O190*H190</f>
        <v>0</v>
      </c>
      <c r="Q190" s="183">
        <v>0</v>
      </c>
      <c r="R190" s="183">
        <f>Q190*H190</f>
        <v>0</v>
      </c>
      <c r="S190" s="183">
        <v>0</v>
      </c>
      <c r="T190" s="18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85" t="s">
        <v>122</v>
      </c>
      <c r="AT190" s="185" t="s">
        <v>126</v>
      </c>
      <c r="AU190" s="185" t="s">
        <v>131</v>
      </c>
      <c r="AY190" s="19" t="s">
        <v>123</v>
      </c>
      <c r="BE190" s="186">
        <f>IF(N190="základná",J190,0)</f>
        <v>0</v>
      </c>
      <c r="BF190" s="186">
        <f>IF(N190="znížená",J190,0)</f>
        <v>0</v>
      </c>
      <c r="BG190" s="186">
        <f>IF(N190="zákl. prenesená",J190,0)</f>
        <v>0</v>
      </c>
      <c r="BH190" s="186">
        <f>IF(N190="zníž. prenesená",J190,0)</f>
        <v>0</v>
      </c>
      <c r="BI190" s="186">
        <f>IF(N190="nulová",J190,0)</f>
        <v>0</v>
      </c>
      <c r="BJ190" s="19" t="s">
        <v>131</v>
      </c>
      <c r="BK190" s="186">
        <f>ROUND(I190*H190,2)</f>
        <v>0</v>
      </c>
      <c r="BL190" s="19" t="s">
        <v>122</v>
      </c>
      <c r="BM190" s="185" t="s">
        <v>1220</v>
      </c>
    </row>
    <row r="191" s="2" customFormat="1" ht="24.15" customHeight="1">
      <c r="A191" s="38"/>
      <c r="B191" s="172"/>
      <c r="C191" s="216" t="s">
        <v>490</v>
      </c>
      <c r="D191" s="216" t="s">
        <v>223</v>
      </c>
      <c r="E191" s="217" t="s">
        <v>273</v>
      </c>
      <c r="F191" s="218" t="s">
        <v>274</v>
      </c>
      <c r="G191" s="219" t="s">
        <v>201</v>
      </c>
      <c r="H191" s="220">
        <v>75.420000000000002</v>
      </c>
      <c r="I191" s="221"/>
      <c r="J191" s="222">
        <f>ROUND(I191*H191,2)</f>
        <v>0</v>
      </c>
      <c r="K191" s="223"/>
      <c r="L191" s="224"/>
      <c r="M191" s="225" t="s">
        <v>1</v>
      </c>
      <c r="N191" s="226" t="s">
        <v>40</v>
      </c>
      <c r="O191" s="77"/>
      <c r="P191" s="183">
        <f>O191*H191</f>
        <v>0</v>
      </c>
      <c r="Q191" s="183">
        <v>1</v>
      </c>
      <c r="R191" s="183">
        <f>Q191*H191</f>
        <v>75.420000000000002</v>
      </c>
      <c r="S191" s="183">
        <v>0</v>
      </c>
      <c r="T191" s="18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85" t="s">
        <v>198</v>
      </c>
      <c r="AT191" s="185" t="s">
        <v>223</v>
      </c>
      <c r="AU191" s="185" t="s">
        <v>131</v>
      </c>
      <c r="AY191" s="19" t="s">
        <v>123</v>
      </c>
      <c r="BE191" s="186">
        <f>IF(N191="základná",J191,0)</f>
        <v>0</v>
      </c>
      <c r="BF191" s="186">
        <f>IF(N191="znížená",J191,0)</f>
        <v>0</v>
      </c>
      <c r="BG191" s="186">
        <f>IF(N191="zákl. prenesená",J191,0)</f>
        <v>0</v>
      </c>
      <c r="BH191" s="186">
        <f>IF(N191="zníž. prenesená",J191,0)</f>
        <v>0</v>
      </c>
      <c r="BI191" s="186">
        <f>IF(N191="nulová",J191,0)</f>
        <v>0</v>
      </c>
      <c r="BJ191" s="19" t="s">
        <v>131</v>
      </c>
      <c r="BK191" s="186">
        <f>ROUND(I191*H191,2)</f>
        <v>0</v>
      </c>
      <c r="BL191" s="19" t="s">
        <v>122</v>
      </c>
      <c r="BM191" s="185" t="s">
        <v>1221</v>
      </c>
    </row>
    <row r="192" s="13" customFormat="1">
      <c r="A192" s="13"/>
      <c r="B192" s="192"/>
      <c r="C192" s="13"/>
      <c r="D192" s="193" t="s">
        <v>173</v>
      </c>
      <c r="E192" s="13"/>
      <c r="F192" s="195" t="s">
        <v>1222</v>
      </c>
      <c r="G192" s="13"/>
      <c r="H192" s="196">
        <v>75.420000000000002</v>
      </c>
      <c r="I192" s="197"/>
      <c r="J192" s="13"/>
      <c r="K192" s="13"/>
      <c r="L192" s="192"/>
      <c r="M192" s="198"/>
      <c r="N192" s="199"/>
      <c r="O192" s="199"/>
      <c r="P192" s="199"/>
      <c r="Q192" s="199"/>
      <c r="R192" s="199"/>
      <c r="S192" s="199"/>
      <c r="T192" s="20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4" t="s">
        <v>173</v>
      </c>
      <c r="AU192" s="194" t="s">
        <v>131</v>
      </c>
      <c r="AV192" s="13" t="s">
        <v>131</v>
      </c>
      <c r="AW192" s="13" t="s">
        <v>3</v>
      </c>
      <c r="AX192" s="13" t="s">
        <v>82</v>
      </c>
      <c r="AY192" s="194" t="s">
        <v>123</v>
      </c>
    </row>
    <row r="193" s="2" customFormat="1" ht="24.15" customHeight="1">
      <c r="A193" s="38"/>
      <c r="B193" s="172"/>
      <c r="C193" s="173" t="s">
        <v>495</v>
      </c>
      <c r="D193" s="173" t="s">
        <v>126</v>
      </c>
      <c r="E193" s="174" t="s">
        <v>278</v>
      </c>
      <c r="F193" s="175" t="s">
        <v>279</v>
      </c>
      <c r="G193" s="176" t="s">
        <v>171</v>
      </c>
      <c r="H193" s="177">
        <v>481.35000000000002</v>
      </c>
      <c r="I193" s="178"/>
      <c r="J193" s="179">
        <f>ROUND(I193*H193,2)</f>
        <v>0</v>
      </c>
      <c r="K193" s="180"/>
      <c r="L193" s="39"/>
      <c r="M193" s="181" t="s">
        <v>1</v>
      </c>
      <c r="N193" s="182" t="s">
        <v>40</v>
      </c>
      <c r="O193" s="77"/>
      <c r="P193" s="183">
        <f>O193*H193</f>
        <v>0</v>
      </c>
      <c r="Q193" s="183">
        <v>0.0060099999999999997</v>
      </c>
      <c r="R193" s="183">
        <f>Q193*H193</f>
        <v>2.8929135000000001</v>
      </c>
      <c r="S193" s="183">
        <v>0</v>
      </c>
      <c r="T193" s="18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85" t="s">
        <v>122</v>
      </c>
      <c r="AT193" s="185" t="s">
        <v>126</v>
      </c>
      <c r="AU193" s="185" t="s">
        <v>131</v>
      </c>
      <c r="AY193" s="19" t="s">
        <v>123</v>
      </c>
      <c r="BE193" s="186">
        <f>IF(N193="základná",J193,0)</f>
        <v>0</v>
      </c>
      <c r="BF193" s="186">
        <f>IF(N193="znížená",J193,0)</f>
        <v>0</v>
      </c>
      <c r="BG193" s="186">
        <f>IF(N193="zákl. prenesená",J193,0)</f>
        <v>0</v>
      </c>
      <c r="BH193" s="186">
        <f>IF(N193="zníž. prenesená",J193,0)</f>
        <v>0</v>
      </c>
      <c r="BI193" s="186">
        <f>IF(N193="nulová",J193,0)</f>
        <v>0</v>
      </c>
      <c r="BJ193" s="19" t="s">
        <v>131</v>
      </c>
      <c r="BK193" s="186">
        <f>ROUND(I193*H193,2)</f>
        <v>0</v>
      </c>
      <c r="BL193" s="19" t="s">
        <v>122</v>
      </c>
      <c r="BM193" s="185" t="s">
        <v>1223</v>
      </c>
    </row>
    <row r="194" s="13" customFormat="1">
      <c r="A194" s="13"/>
      <c r="B194" s="192"/>
      <c r="C194" s="13"/>
      <c r="D194" s="193" t="s">
        <v>173</v>
      </c>
      <c r="E194" s="194" t="s">
        <v>1</v>
      </c>
      <c r="F194" s="195" t="s">
        <v>1224</v>
      </c>
      <c r="G194" s="13"/>
      <c r="H194" s="196">
        <v>481.35000000000002</v>
      </c>
      <c r="I194" s="197"/>
      <c r="J194" s="13"/>
      <c r="K194" s="13"/>
      <c r="L194" s="192"/>
      <c r="M194" s="198"/>
      <c r="N194" s="199"/>
      <c r="O194" s="199"/>
      <c r="P194" s="199"/>
      <c r="Q194" s="199"/>
      <c r="R194" s="199"/>
      <c r="S194" s="199"/>
      <c r="T194" s="20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4" t="s">
        <v>173</v>
      </c>
      <c r="AU194" s="194" t="s">
        <v>131</v>
      </c>
      <c r="AV194" s="13" t="s">
        <v>131</v>
      </c>
      <c r="AW194" s="13" t="s">
        <v>31</v>
      </c>
      <c r="AX194" s="13" t="s">
        <v>82</v>
      </c>
      <c r="AY194" s="194" t="s">
        <v>123</v>
      </c>
    </row>
    <row r="195" s="2" customFormat="1" ht="24.15" customHeight="1">
      <c r="A195" s="38"/>
      <c r="B195" s="172"/>
      <c r="C195" s="173" t="s">
        <v>500</v>
      </c>
      <c r="D195" s="173" t="s">
        <v>126</v>
      </c>
      <c r="E195" s="174" t="s">
        <v>294</v>
      </c>
      <c r="F195" s="175" t="s">
        <v>295</v>
      </c>
      <c r="G195" s="176" t="s">
        <v>171</v>
      </c>
      <c r="H195" s="177">
        <v>557.35000000000002</v>
      </c>
      <c r="I195" s="178"/>
      <c r="J195" s="179">
        <f>ROUND(I195*H195,2)</f>
        <v>0</v>
      </c>
      <c r="K195" s="180"/>
      <c r="L195" s="39"/>
      <c r="M195" s="181" t="s">
        <v>1</v>
      </c>
      <c r="N195" s="182" t="s">
        <v>40</v>
      </c>
      <c r="O195" s="77"/>
      <c r="P195" s="183">
        <f>O195*H195</f>
        <v>0</v>
      </c>
      <c r="Q195" s="183">
        <v>0.18151999999999999</v>
      </c>
      <c r="R195" s="183">
        <f>Q195*H195</f>
        <v>101.17017199999999</v>
      </c>
      <c r="S195" s="183">
        <v>0</v>
      </c>
      <c r="T195" s="18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85" t="s">
        <v>122</v>
      </c>
      <c r="AT195" s="185" t="s">
        <v>126</v>
      </c>
      <c r="AU195" s="185" t="s">
        <v>131</v>
      </c>
      <c r="AY195" s="19" t="s">
        <v>123</v>
      </c>
      <c r="BE195" s="186">
        <f>IF(N195="základná",J195,0)</f>
        <v>0</v>
      </c>
      <c r="BF195" s="186">
        <f>IF(N195="znížená",J195,0)</f>
        <v>0</v>
      </c>
      <c r="BG195" s="186">
        <f>IF(N195="zákl. prenesená",J195,0)</f>
        <v>0</v>
      </c>
      <c r="BH195" s="186">
        <f>IF(N195="zníž. prenesená",J195,0)</f>
        <v>0</v>
      </c>
      <c r="BI195" s="186">
        <f>IF(N195="nulová",J195,0)</f>
        <v>0</v>
      </c>
      <c r="BJ195" s="19" t="s">
        <v>131</v>
      </c>
      <c r="BK195" s="186">
        <f>ROUND(I195*H195,2)</f>
        <v>0</v>
      </c>
      <c r="BL195" s="19" t="s">
        <v>122</v>
      </c>
      <c r="BM195" s="185" t="s">
        <v>1225</v>
      </c>
    </row>
    <row r="196" s="13" customFormat="1">
      <c r="A196" s="13"/>
      <c r="B196" s="192"/>
      <c r="C196" s="13"/>
      <c r="D196" s="193" t="s">
        <v>173</v>
      </c>
      <c r="E196" s="194" t="s">
        <v>1</v>
      </c>
      <c r="F196" s="195" t="s">
        <v>1224</v>
      </c>
      <c r="G196" s="13"/>
      <c r="H196" s="196">
        <v>481.35000000000002</v>
      </c>
      <c r="I196" s="197"/>
      <c r="J196" s="13"/>
      <c r="K196" s="13"/>
      <c r="L196" s="192"/>
      <c r="M196" s="198"/>
      <c r="N196" s="199"/>
      <c r="O196" s="199"/>
      <c r="P196" s="199"/>
      <c r="Q196" s="199"/>
      <c r="R196" s="199"/>
      <c r="S196" s="199"/>
      <c r="T196" s="20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4" t="s">
        <v>173</v>
      </c>
      <c r="AU196" s="194" t="s">
        <v>131</v>
      </c>
      <c r="AV196" s="13" t="s">
        <v>131</v>
      </c>
      <c r="AW196" s="13" t="s">
        <v>31</v>
      </c>
      <c r="AX196" s="13" t="s">
        <v>74</v>
      </c>
      <c r="AY196" s="194" t="s">
        <v>123</v>
      </c>
    </row>
    <row r="197" s="13" customFormat="1">
      <c r="A197" s="13"/>
      <c r="B197" s="192"/>
      <c r="C197" s="13"/>
      <c r="D197" s="193" t="s">
        <v>173</v>
      </c>
      <c r="E197" s="194" t="s">
        <v>1</v>
      </c>
      <c r="F197" s="195" t="s">
        <v>1226</v>
      </c>
      <c r="G197" s="13"/>
      <c r="H197" s="196">
        <v>76</v>
      </c>
      <c r="I197" s="197"/>
      <c r="J197" s="13"/>
      <c r="K197" s="13"/>
      <c r="L197" s="192"/>
      <c r="M197" s="198"/>
      <c r="N197" s="199"/>
      <c r="O197" s="199"/>
      <c r="P197" s="199"/>
      <c r="Q197" s="199"/>
      <c r="R197" s="199"/>
      <c r="S197" s="199"/>
      <c r="T197" s="20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4" t="s">
        <v>173</v>
      </c>
      <c r="AU197" s="194" t="s">
        <v>131</v>
      </c>
      <c r="AV197" s="13" t="s">
        <v>131</v>
      </c>
      <c r="AW197" s="13" t="s">
        <v>31</v>
      </c>
      <c r="AX197" s="13" t="s">
        <v>74</v>
      </c>
      <c r="AY197" s="194" t="s">
        <v>123</v>
      </c>
    </row>
    <row r="198" s="15" customFormat="1">
      <c r="A198" s="15"/>
      <c r="B198" s="208"/>
      <c r="C198" s="15"/>
      <c r="D198" s="193" t="s">
        <v>173</v>
      </c>
      <c r="E198" s="209" t="s">
        <v>1</v>
      </c>
      <c r="F198" s="210" t="s">
        <v>213</v>
      </c>
      <c r="G198" s="15"/>
      <c r="H198" s="211">
        <v>557.35000000000002</v>
      </c>
      <c r="I198" s="212"/>
      <c r="J198" s="15"/>
      <c r="K198" s="15"/>
      <c r="L198" s="208"/>
      <c r="M198" s="213"/>
      <c r="N198" s="214"/>
      <c r="O198" s="214"/>
      <c r="P198" s="214"/>
      <c r="Q198" s="214"/>
      <c r="R198" s="214"/>
      <c r="S198" s="214"/>
      <c r="T198" s="2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9" t="s">
        <v>173</v>
      </c>
      <c r="AU198" s="209" t="s">
        <v>131</v>
      </c>
      <c r="AV198" s="15" t="s">
        <v>122</v>
      </c>
      <c r="AW198" s="15" t="s">
        <v>31</v>
      </c>
      <c r="AX198" s="15" t="s">
        <v>82</v>
      </c>
      <c r="AY198" s="209" t="s">
        <v>123</v>
      </c>
    </row>
    <row r="199" s="2" customFormat="1" ht="24.15" customHeight="1">
      <c r="A199" s="38"/>
      <c r="B199" s="172"/>
      <c r="C199" s="173" t="s">
        <v>504</v>
      </c>
      <c r="D199" s="173" t="s">
        <v>126</v>
      </c>
      <c r="E199" s="174" t="s">
        <v>284</v>
      </c>
      <c r="F199" s="175" t="s">
        <v>285</v>
      </c>
      <c r="G199" s="176" t="s">
        <v>171</v>
      </c>
      <c r="H199" s="177">
        <v>481.35000000000002</v>
      </c>
      <c r="I199" s="178"/>
      <c r="J199" s="179">
        <f>ROUND(I199*H199,2)</f>
        <v>0</v>
      </c>
      <c r="K199" s="180"/>
      <c r="L199" s="39"/>
      <c r="M199" s="181" t="s">
        <v>1</v>
      </c>
      <c r="N199" s="182" t="s">
        <v>40</v>
      </c>
      <c r="O199" s="77"/>
      <c r="P199" s="183">
        <f>O199*H199</f>
        <v>0</v>
      </c>
      <c r="Q199" s="183">
        <v>0.00051000000000000004</v>
      </c>
      <c r="R199" s="183">
        <f>Q199*H199</f>
        <v>0.24548850000000003</v>
      </c>
      <c r="S199" s="183">
        <v>0</v>
      </c>
      <c r="T199" s="18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185" t="s">
        <v>122</v>
      </c>
      <c r="AT199" s="185" t="s">
        <v>126</v>
      </c>
      <c r="AU199" s="185" t="s">
        <v>131</v>
      </c>
      <c r="AY199" s="19" t="s">
        <v>123</v>
      </c>
      <c r="BE199" s="186">
        <f>IF(N199="základná",J199,0)</f>
        <v>0</v>
      </c>
      <c r="BF199" s="186">
        <f>IF(N199="znížená",J199,0)</f>
        <v>0</v>
      </c>
      <c r="BG199" s="186">
        <f>IF(N199="zákl. prenesená",J199,0)</f>
        <v>0</v>
      </c>
      <c r="BH199" s="186">
        <f>IF(N199="zníž. prenesená",J199,0)</f>
        <v>0</v>
      </c>
      <c r="BI199" s="186">
        <f>IF(N199="nulová",J199,0)</f>
        <v>0</v>
      </c>
      <c r="BJ199" s="19" t="s">
        <v>131</v>
      </c>
      <c r="BK199" s="186">
        <f>ROUND(I199*H199,2)</f>
        <v>0</v>
      </c>
      <c r="BL199" s="19" t="s">
        <v>122</v>
      </c>
      <c r="BM199" s="185" t="s">
        <v>1227</v>
      </c>
    </row>
    <row r="200" s="13" customFormat="1">
      <c r="A200" s="13"/>
      <c r="B200" s="192"/>
      <c r="C200" s="13"/>
      <c r="D200" s="193" t="s">
        <v>173</v>
      </c>
      <c r="E200" s="194" t="s">
        <v>1</v>
      </c>
      <c r="F200" s="195" t="s">
        <v>1224</v>
      </c>
      <c r="G200" s="13"/>
      <c r="H200" s="196">
        <v>481.35000000000002</v>
      </c>
      <c r="I200" s="197"/>
      <c r="J200" s="13"/>
      <c r="K200" s="13"/>
      <c r="L200" s="192"/>
      <c r="M200" s="198"/>
      <c r="N200" s="199"/>
      <c r="O200" s="199"/>
      <c r="P200" s="199"/>
      <c r="Q200" s="199"/>
      <c r="R200" s="199"/>
      <c r="S200" s="199"/>
      <c r="T200" s="20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4" t="s">
        <v>173</v>
      </c>
      <c r="AU200" s="194" t="s">
        <v>131</v>
      </c>
      <c r="AV200" s="13" t="s">
        <v>131</v>
      </c>
      <c r="AW200" s="13" t="s">
        <v>31</v>
      </c>
      <c r="AX200" s="13" t="s">
        <v>82</v>
      </c>
      <c r="AY200" s="194" t="s">
        <v>123</v>
      </c>
    </row>
    <row r="201" s="2" customFormat="1" ht="24.15" customHeight="1">
      <c r="A201" s="38"/>
      <c r="B201" s="172"/>
      <c r="C201" s="173" t="s">
        <v>508</v>
      </c>
      <c r="D201" s="173" t="s">
        <v>126</v>
      </c>
      <c r="E201" s="174" t="s">
        <v>289</v>
      </c>
      <c r="F201" s="175" t="s">
        <v>290</v>
      </c>
      <c r="G201" s="176" t="s">
        <v>171</v>
      </c>
      <c r="H201" s="177">
        <v>481.35000000000002</v>
      </c>
      <c r="I201" s="178"/>
      <c r="J201" s="179">
        <f>ROUND(I201*H201,2)</f>
        <v>0</v>
      </c>
      <c r="K201" s="180"/>
      <c r="L201" s="39"/>
      <c r="M201" s="181" t="s">
        <v>1</v>
      </c>
      <c r="N201" s="182" t="s">
        <v>40</v>
      </c>
      <c r="O201" s="77"/>
      <c r="P201" s="183">
        <f>O201*H201</f>
        <v>0</v>
      </c>
      <c r="Q201" s="183">
        <v>0.12966</v>
      </c>
      <c r="R201" s="183">
        <f>Q201*H201</f>
        <v>62.411841000000003</v>
      </c>
      <c r="S201" s="183">
        <v>0</v>
      </c>
      <c r="T201" s="184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85" t="s">
        <v>122</v>
      </c>
      <c r="AT201" s="185" t="s">
        <v>126</v>
      </c>
      <c r="AU201" s="185" t="s">
        <v>131</v>
      </c>
      <c r="AY201" s="19" t="s">
        <v>123</v>
      </c>
      <c r="BE201" s="186">
        <f>IF(N201="základná",J201,0)</f>
        <v>0</v>
      </c>
      <c r="BF201" s="186">
        <f>IF(N201="znížená",J201,0)</f>
        <v>0</v>
      </c>
      <c r="BG201" s="186">
        <f>IF(N201="zákl. prenesená",J201,0)</f>
        <v>0</v>
      </c>
      <c r="BH201" s="186">
        <f>IF(N201="zníž. prenesená",J201,0)</f>
        <v>0</v>
      </c>
      <c r="BI201" s="186">
        <f>IF(N201="nulová",J201,0)</f>
        <v>0</v>
      </c>
      <c r="BJ201" s="19" t="s">
        <v>131</v>
      </c>
      <c r="BK201" s="186">
        <f>ROUND(I201*H201,2)</f>
        <v>0</v>
      </c>
      <c r="BL201" s="19" t="s">
        <v>122</v>
      </c>
      <c r="BM201" s="185" t="s">
        <v>1228</v>
      </c>
    </row>
    <row r="202" s="13" customFormat="1">
      <c r="A202" s="13"/>
      <c r="B202" s="192"/>
      <c r="C202" s="13"/>
      <c r="D202" s="193" t="s">
        <v>173</v>
      </c>
      <c r="E202" s="194" t="s">
        <v>1</v>
      </c>
      <c r="F202" s="195" t="s">
        <v>1224</v>
      </c>
      <c r="G202" s="13"/>
      <c r="H202" s="196">
        <v>481.35000000000002</v>
      </c>
      <c r="I202" s="197"/>
      <c r="J202" s="13"/>
      <c r="K202" s="13"/>
      <c r="L202" s="192"/>
      <c r="M202" s="198"/>
      <c r="N202" s="199"/>
      <c r="O202" s="199"/>
      <c r="P202" s="199"/>
      <c r="Q202" s="199"/>
      <c r="R202" s="199"/>
      <c r="S202" s="199"/>
      <c r="T202" s="20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4" t="s">
        <v>173</v>
      </c>
      <c r="AU202" s="194" t="s">
        <v>131</v>
      </c>
      <c r="AV202" s="13" t="s">
        <v>131</v>
      </c>
      <c r="AW202" s="13" t="s">
        <v>31</v>
      </c>
      <c r="AX202" s="13" t="s">
        <v>82</v>
      </c>
      <c r="AY202" s="194" t="s">
        <v>123</v>
      </c>
    </row>
    <row r="203" s="2" customFormat="1" ht="37.8" customHeight="1">
      <c r="A203" s="38"/>
      <c r="B203" s="172"/>
      <c r="C203" s="173" t="s">
        <v>515</v>
      </c>
      <c r="D203" s="173" t="s">
        <v>126</v>
      </c>
      <c r="E203" s="174" t="s">
        <v>324</v>
      </c>
      <c r="F203" s="175" t="s">
        <v>325</v>
      </c>
      <c r="G203" s="176" t="s">
        <v>309</v>
      </c>
      <c r="H203" s="177">
        <v>59</v>
      </c>
      <c r="I203" s="178"/>
      <c r="J203" s="179">
        <f>ROUND(I203*H203,2)</f>
        <v>0</v>
      </c>
      <c r="K203" s="180"/>
      <c r="L203" s="39"/>
      <c r="M203" s="181" t="s">
        <v>1</v>
      </c>
      <c r="N203" s="182" t="s">
        <v>40</v>
      </c>
      <c r="O203" s="77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85" t="s">
        <v>122</v>
      </c>
      <c r="AT203" s="185" t="s">
        <v>126</v>
      </c>
      <c r="AU203" s="185" t="s">
        <v>131</v>
      </c>
      <c r="AY203" s="19" t="s">
        <v>123</v>
      </c>
      <c r="BE203" s="186">
        <f>IF(N203="základná",J203,0)</f>
        <v>0</v>
      </c>
      <c r="BF203" s="186">
        <f>IF(N203="znížená",J203,0)</f>
        <v>0</v>
      </c>
      <c r="BG203" s="186">
        <f>IF(N203="zákl. prenesená",J203,0)</f>
        <v>0</v>
      </c>
      <c r="BH203" s="186">
        <f>IF(N203="zníž. prenesená",J203,0)</f>
        <v>0</v>
      </c>
      <c r="BI203" s="186">
        <f>IF(N203="nulová",J203,0)</f>
        <v>0</v>
      </c>
      <c r="BJ203" s="19" t="s">
        <v>131</v>
      </c>
      <c r="BK203" s="186">
        <f>ROUND(I203*H203,2)</f>
        <v>0</v>
      </c>
      <c r="BL203" s="19" t="s">
        <v>122</v>
      </c>
      <c r="BM203" s="185" t="s">
        <v>1229</v>
      </c>
    </row>
    <row r="204" s="2" customFormat="1" ht="24.15" customHeight="1">
      <c r="A204" s="38"/>
      <c r="B204" s="172"/>
      <c r="C204" s="216" t="s">
        <v>520</v>
      </c>
      <c r="D204" s="216" t="s">
        <v>223</v>
      </c>
      <c r="E204" s="217" t="s">
        <v>329</v>
      </c>
      <c r="F204" s="218" t="s">
        <v>330</v>
      </c>
      <c r="G204" s="219" t="s">
        <v>309</v>
      </c>
      <c r="H204" s="220">
        <v>59</v>
      </c>
      <c r="I204" s="221"/>
      <c r="J204" s="222">
        <f>ROUND(I204*H204,2)</f>
        <v>0</v>
      </c>
      <c r="K204" s="223"/>
      <c r="L204" s="224"/>
      <c r="M204" s="225" t="s">
        <v>1</v>
      </c>
      <c r="N204" s="226" t="s">
        <v>40</v>
      </c>
      <c r="O204" s="77"/>
      <c r="P204" s="183">
        <f>O204*H204</f>
        <v>0</v>
      </c>
      <c r="Q204" s="183">
        <v>0.020799999999999999</v>
      </c>
      <c r="R204" s="183">
        <f>Q204*H204</f>
        <v>1.2271999999999999</v>
      </c>
      <c r="S204" s="183">
        <v>0</v>
      </c>
      <c r="T204" s="184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85" t="s">
        <v>198</v>
      </c>
      <c r="AT204" s="185" t="s">
        <v>223</v>
      </c>
      <c r="AU204" s="185" t="s">
        <v>131</v>
      </c>
      <c r="AY204" s="19" t="s">
        <v>123</v>
      </c>
      <c r="BE204" s="186">
        <f>IF(N204="základná",J204,0)</f>
        <v>0</v>
      </c>
      <c r="BF204" s="186">
        <f>IF(N204="znížená",J204,0)</f>
        <v>0</v>
      </c>
      <c r="BG204" s="186">
        <f>IF(N204="zákl. prenesená",J204,0)</f>
        <v>0</v>
      </c>
      <c r="BH204" s="186">
        <f>IF(N204="zníž. prenesená",J204,0)</f>
        <v>0</v>
      </c>
      <c r="BI204" s="186">
        <f>IF(N204="nulová",J204,0)</f>
        <v>0</v>
      </c>
      <c r="BJ204" s="19" t="s">
        <v>131</v>
      </c>
      <c r="BK204" s="186">
        <f>ROUND(I204*H204,2)</f>
        <v>0</v>
      </c>
      <c r="BL204" s="19" t="s">
        <v>122</v>
      </c>
      <c r="BM204" s="185" t="s">
        <v>1230</v>
      </c>
    </row>
    <row r="205" s="12" customFormat="1" ht="22.8" customHeight="1">
      <c r="A205" s="12"/>
      <c r="B205" s="159"/>
      <c r="C205" s="12"/>
      <c r="D205" s="160" t="s">
        <v>73</v>
      </c>
      <c r="E205" s="170" t="s">
        <v>1231</v>
      </c>
      <c r="F205" s="170" t="s">
        <v>1232</v>
      </c>
      <c r="G205" s="12"/>
      <c r="H205" s="12"/>
      <c r="I205" s="162"/>
      <c r="J205" s="171">
        <f>BK205</f>
        <v>0</v>
      </c>
      <c r="K205" s="12"/>
      <c r="L205" s="159"/>
      <c r="M205" s="164"/>
      <c r="N205" s="165"/>
      <c r="O205" s="165"/>
      <c r="P205" s="166">
        <f>SUM(P206:P242)</f>
        <v>0</v>
      </c>
      <c r="Q205" s="165"/>
      <c r="R205" s="166">
        <f>SUM(R206:R242)</f>
        <v>0.0053100000000000005</v>
      </c>
      <c r="S205" s="165"/>
      <c r="T205" s="167">
        <f>SUM(T206:T242)</f>
        <v>561.93264999999997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60" t="s">
        <v>82</v>
      </c>
      <c r="AT205" s="168" t="s">
        <v>73</v>
      </c>
      <c r="AU205" s="168" t="s">
        <v>82</v>
      </c>
      <c r="AY205" s="160" t="s">
        <v>123</v>
      </c>
      <c r="BK205" s="169">
        <f>SUM(BK206:BK242)</f>
        <v>0</v>
      </c>
    </row>
    <row r="206" s="2" customFormat="1" ht="24.15" customHeight="1">
      <c r="A206" s="38"/>
      <c r="B206" s="172"/>
      <c r="C206" s="173" t="s">
        <v>525</v>
      </c>
      <c r="D206" s="173" t="s">
        <v>126</v>
      </c>
      <c r="E206" s="174" t="s">
        <v>1233</v>
      </c>
      <c r="F206" s="175" t="s">
        <v>1234</v>
      </c>
      <c r="G206" s="176" t="s">
        <v>309</v>
      </c>
      <c r="H206" s="177">
        <v>59</v>
      </c>
      <c r="I206" s="178"/>
      <c r="J206" s="179">
        <f>ROUND(I206*H206,2)</f>
        <v>0</v>
      </c>
      <c r="K206" s="180"/>
      <c r="L206" s="39"/>
      <c r="M206" s="181" t="s">
        <v>1</v>
      </c>
      <c r="N206" s="182" t="s">
        <v>40</v>
      </c>
      <c r="O206" s="77"/>
      <c r="P206" s="183">
        <f>O206*H206</f>
        <v>0</v>
      </c>
      <c r="Q206" s="183">
        <v>9.0000000000000006E-05</v>
      </c>
      <c r="R206" s="183">
        <f>Q206*H206</f>
        <v>0.0053100000000000005</v>
      </c>
      <c r="S206" s="183">
        <v>0.042000000000000003</v>
      </c>
      <c r="T206" s="184">
        <f>S206*H206</f>
        <v>2.4780000000000002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85" t="s">
        <v>122</v>
      </c>
      <c r="AT206" s="185" t="s">
        <v>126</v>
      </c>
      <c r="AU206" s="185" t="s">
        <v>131</v>
      </c>
      <c r="AY206" s="19" t="s">
        <v>123</v>
      </c>
      <c r="BE206" s="186">
        <f>IF(N206="základná",J206,0)</f>
        <v>0</v>
      </c>
      <c r="BF206" s="186">
        <f>IF(N206="znížená",J206,0)</f>
        <v>0</v>
      </c>
      <c r="BG206" s="186">
        <f>IF(N206="zákl. prenesená",J206,0)</f>
        <v>0</v>
      </c>
      <c r="BH206" s="186">
        <f>IF(N206="zníž. prenesená",J206,0)</f>
        <v>0</v>
      </c>
      <c r="BI206" s="186">
        <f>IF(N206="nulová",J206,0)</f>
        <v>0</v>
      </c>
      <c r="BJ206" s="19" t="s">
        <v>131</v>
      </c>
      <c r="BK206" s="186">
        <f>ROUND(I206*H206,2)</f>
        <v>0</v>
      </c>
      <c r="BL206" s="19" t="s">
        <v>122</v>
      </c>
      <c r="BM206" s="185" t="s">
        <v>1235</v>
      </c>
    </row>
    <row r="207" s="2" customFormat="1" ht="24.15" customHeight="1">
      <c r="A207" s="38"/>
      <c r="B207" s="172"/>
      <c r="C207" s="173" t="s">
        <v>532</v>
      </c>
      <c r="D207" s="173" t="s">
        <v>126</v>
      </c>
      <c r="E207" s="174" t="s">
        <v>1236</v>
      </c>
      <c r="F207" s="175" t="s">
        <v>1237</v>
      </c>
      <c r="G207" s="176" t="s">
        <v>171</v>
      </c>
      <c r="H207" s="177">
        <v>481.35000000000002</v>
      </c>
      <c r="I207" s="178"/>
      <c r="J207" s="179">
        <f>ROUND(I207*H207,2)</f>
        <v>0</v>
      </c>
      <c r="K207" s="180"/>
      <c r="L207" s="39"/>
      <c r="M207" s="181" t="s">
        <v>1</v>
      </c>
      <c r="N207" s="182" t="s">
        <v>40</v>
      </c>
      <c r="O207" s="77"/>
      <c r="P207" s="183">
        <f>O207*H207</f>
        <v>0</v>
      </c>
      <c r="Q207" s="183">
        <v>0</v>
      </c>
      <c r="R207" s="183">
        <f>Q207*H207</f>
        <v>0</v>
      </c>
      <c r="S207" s="183">
        <v>0.098000000000000004</v>
      </c>
      <c r="T207" s="184">
        <f>S207*H207</f>
        <v>47.172300000000007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85" t="s">
        <v>122</v>
      </c>
      <c r="AT207" s="185" t="s">
        <v>126</v>
      </c>
      <c r="AU207" s="185" t="s">
        <v>131</v>
      </c>
      <c r="AY207" s="19" t="s">
        <v>123</v>
      </c>
      <c r="BE207" s="186">
        <f>IF(N207="základná",J207,0)</f>
        <v>0</v>
      </c>
      <c r="BF207" s="186">
        <f>IF(N207="znížená",J207,0)</f>
        <v>0</v>
      </c>
      <c r="BG207" s="186">
        <f>IF(N207="zákl. prenesená",J207,0)</f>
        <v>0</v>
      </c>
      <c r="BH207" s="186">
        <f>IF(N207="zníž. prenesená",J207,0)</f>
        <v>0</v>
      </c>
      <c r="BI207" s="186">
        <f>IF(N207="nulová",J207,0)</f>
        <v>0</v>
      </c>
      <c r="BJ207" s="19" t="s">
        <v>131</v>
      </c>
      <c r="BK207" s="186">
        <f>ROUND(I207*H207,2)</f>
        <v>0</v>
      </c>
      <c r="BL207" s="19" t="s">
        <v>122</v>
      </c>
      <c r="BM207" s="185" t="s">
        <v>1238</v>
      </c>
    </row>
    <row r="208" s="13" customFormat="1">
      <c r="A208" s="13"/>
      <c r="B208" s="192"/>
      <c r="C208" s="13"/>
      <c r="D208" s="193" t="s">
        <v>173</v>
      </c>
      <c r="E208" s="194" t="s">
        <v>1</v>
      </c>
      <c r="F208" s="195" t="s">
        <v>1239</v>
      </c>
      <c r="G208" s="13"/>
      <c r="H208" s="196">
        <v>481.35000000000002</v>
      </c>
      <c r="I208" s="197"/>
      <c r="J208" s="13"/>
      <c r="K208" s="13"/>
      <c r="L208" s="192"/>
      <c r="M208" s="198"/>
      <c r="N208" s="199"/>
      <c r="O208" s="199"/>
      <c r="P208" s="199"/>
      <c r="Q208" s="199"/>
      <c r="R208" s="199"/>
      <c r="S208" s="199"/>
      <c r="T208" s="20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4" t="s">
        <v>173</v>
      </c>
      <c r="AU208" s="194" t="s">
        <v>131</v>
      </c>
      <c r="AV208" s="13" t="s">
        <v>131</v>
      </c>
      <c r="AW208" s="13" t="s">
        <v>31</v>
      </c>
      <c r="AX208" s="13" t="s">
        <v>82</v>
      </c>
      <c r="AY208" s="194" t="s">
        <v>123</v>
      </c>
    </row>
    <row r="209" s="2" customFormat="1" ht="24.15" customHeight="1">
      <c r="A209" s="38"/>
      <c r="B209" s="172"/>
      <c r="C209" s="173" t="s">
        <v>537</v>
      </c>
      <c r="D209" s="173" t="s">
        <v>126</v>
      </c>
      <c r="E209" s="174" t="s">
        <v>1240</v>
      </c>
      <c r="F209" s="175" t="s">
        <v>1241</v>
      </c>
      <c r="G209" s="176" t="s">
        <v>171</v>
      </c>
      <c r="H209" s="177">
        <v>557.35000000000002</v>
      </c>
      <c r="I209" s="178"/>
      <c r="J209" s="179">
        <f>ROUND(I209*H209,2)</f>
        <v>0</v>
      </c>
      <c r="K209" s="180"/>
      <c r="L209" s="39"/>
      <c r="M209" s="181" t="s">
        <v>1</v>
      </c>
      <c r="N209" s="182" t="s">
        <v>40</v>
      </c>
      <c r="O209" s="77"/>
      <c r="P209" s="183">
        <f>O209*H209</f>
        <v>0</v>
      </c>
      <c r="Q209" s="183">
        <v>0</v>
      </c>
      <c r="R209" s="183">
        <f>Q209*H209</f>
        <v>0</v>
      </c>
      <c r="S209" s="183">
        <v>0.18099999999999999</v>
      </c>
      <c r="T209" s="184">
        <f>S209*H209</f>
        <v>100.88035000000001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85" t="s">
        <v>122</v>
      </c>
      <c r="AT209" s="185" t="s">
        <v>126</v>
      </c>
      <c r="AU209" s="185" t="s">
        <v>131</v>
      </c>
      <c r="AY209" s="19" t="s">
        <v>123</v>
      </c>
      <c r="BE209" s="186">
        <f>IF(N209="základná",J209,0)</f>
        <v>0</v>
      </c>
      <c r="BF209" s="186">
        <f>IF(N209="znížená",J209,0)</f>
        <v>0</v>
      </c>
      <c r="BG209" s="186">
        <f>IF(N209="zákl. prenesená",J209,0)</f>
        <v>0</v>
      </c>
      <c r="BH209" s="186">
        <f>IF(N209="zníž. prenesená",J209,0)</f>
        <v>0</v>
      </c>
      <c r="BI209" s="186">
        <f>IF(N209="nulová",J209,0)</f>
        <v>0</v>
      </c>
      <c r="BJ209" s="19" t="s">
        <v>131</v>
      </c>
      <c r="BK209" s="186">
        <f>ROUND(I209*H209,2)</f>
        <v>0</v>
      </c>
      <c r="BL209" s="19" t="s">
        <v>122</v>
      </c>
      <c r="BM209" s="185" t="s">
        <v>1242</v>
      </c>
    </row>
    <row r="210" s="13" customFormat="1">
      <c r="A210" s="13"/>
      <c r="B210" s="192"/>
      <c r="C210" s="13"/>
      <c r="D210" s="193" t="s">
        <v>173</v>
      </c>
      <c r="E210" s="194" t="s">
        <v>1</v>
      </c>
      <c r="F210" s="195" t="s">
        <v>1243</v>
      </c>
      <c r="G210" s="13"/>
      <c r="H210" s="196">
        <v>557.35000000000002</v>
      </c>
      <c r="I210" s="197"/>
      <c r="J210" s="13"/>
      <c r="K210" s="13"/>
      <c r="L210" s="192"/>
      <c r="M210" s="198"/>
      <c r="N210" s="199"/>
      <c r="O210" s="199"/>
      <c r="P210" s="199"/>
      <c r="Q210" s="199"/>
      <c r="R210" s="199"/>
      <c r="S210" s="199"/>
      <c r="T210" s="20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94" t="s">
        <v>173</v>
      </c>
      <c r="AU210" s="194" t="s">
        <v>131</v>
      </c>
      <c r="AV210" s="13" t="s">
        <v>131</v>
      </c>
      <c r="AW210" s="13" t="s">
        <v>31</v>
      </c>
      <c r="AX210" s="13" t="s">
        <v>82</v>
      </c>
      <c r="AY210" s="194" t="s">
        <v>123</v>
      </c>
    </row>
    <row r="211" s="2" customFormat="1" ht="24.15" customHeight="1">
      <c r="A211" s="38"/>
      <c r="B211" s="172"/>
      <c r="C211" s="173" t="s">
        <v>542</v>
      </c>
      <c r="D211" s="173" t="s">
        <v>126</v>
      </c>
      <c r="E211" s="174" t="s">
        <v>1244</v>
      </c>
      <c r="F211" s="175" t="s">
        <v>1245</v>
      </c>
      <c r="G211" s="176" t="s">
        <v>171</v>
      </c>
      <c r="H211" s="177">
        <v>900.20000000000005</v>
      </c>
      <c r="I211" s="178"/>
      <c r="J211" s="179">
        <f>ROUND(I211*H211,2)</f>
        <v>0</v>
      </c>
      <c r="K211" s="180"/>
      <c r="L211" s="39"/>
      <c r="M211" s="181" t="s">
        <v>1</v>
      </c>
      <c r="N211" s="182" t="s">
        <v>40</v>
      </c>
      <c r="O211" s="77"/>
      <c r="P211" s="183">
        <f>O211*H211</f>
        <v>0</v>
      </c>
      <c r="Q211" s="183">
        <v>0</v>
      </c>
      <c r="R211" s="183">
        <f>Q211*H211</f>
        <v>0</v>
      </c>
      <c r="S211" s="183">
        <v>0.23499999999999999</v>
      </c>
      <c r="T211" s="184">
        <f>S211*H211</f>
        <v>211.547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85" t="s">
        <v>122</v>
      </c>
      <c r="AT211" s="185" t="s">
        <v>126</v>
      </c>
      <c r="AU211" s="185" t="s">
        <v>131</v>
      </c>
      <c r="AY211" s="19" t="s">
        <v>123</v>
      </c>
      <c r="BE211" s="186">
        <f>IF(N211="základná",J211,0)</f>
        <v>0</v>
      </c>
      <c r="BF211" s="186">
        <f>IF(N211="znížená",J211,0)</f>
        <v>0</v>
      </c>
      <c r="BG211" s="186">
        <f>IF(N211="zákl. prenesená",J211,0)</f>
        <v>0</v>
      </c>
      <c r="BH211" s="186">
        <f>IF(N211="zníž. prenesená",J211,0)</f>
        <v>0</v>
      </c>
      <c r="BI211" s="186">
        <f>IF(N211="nulová",J211,0)</f>
        <v>0</v>
      </c>
      <c r="BJ211" s="19" t="s">
        <v>131</v>
      </c>
      <c r="BK211" s="186">
        <f>ROUND(I211*H211,2)</f>
        <v>0</v>
      </c>
      <c r="BL211" s="19" t="s">
        <v>122</v>
      </c>
      <c r="BM211" s="185" t="s">
        <v>1246</v>
      </c>
    </row>
    <row r="212" s="13" customFormat="1">
      <c r="A212" s="13"/>
      <c r="B212" s="192"/>
      <c r="C212" s="13"/>
      <c r="D212" s="193" t="s">
        <v>173</v>
      </c>
      <c r="E212" s="194" t="s">
        <v>1</v>
      </c>
      <c r="F212" s="195" t="s">
        <v>1247</v>
      </c>
      <c r="G212" s="13"/>
      <c r="H212" s="196">
        <v>311.19999999999999</v>
      </c>
      <c r="I212" s="197"/>
      <c r="J212" s="13"/>
      <c r="K212" s="13"/>
      <c r="L212" s="192"/>
      <c r="M212" s="198"/>
      <c r="N212" s="199"/>
      <c r="O212" s="199"/>
      <c r="P212" s="199"/>
      <c r="Q212" s="199"/>
      <c r="R212" s="199"/>
      <c r="S212" s="199"/>
      <c r="T212" s="20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94" t="s">
        <v>173</v>
      </c>
      <c r="AU212" s="194" t="s">
        <v>131</v>
      </c>
      <c r="AV212" s="13" t="s">
        <v>131</v>
      </c>
      <c r="AW212" s="13" t="s">
        <v>31</v>
      </c>
      <c r="AX212" s="13" t="s">
        <v>74</v>
      </c>
      <c r="AY212" s="194" t="s">
        <v>123</v>
      </c>
    </row>
    <row r="213" s="13" customFormat="1">
      <c r="A213" s="13"/>
      <c r="B213" s="192"/>
      <c r="C213" s="13"/>
      <c r="D213" s="193" t="s">
        <v>173</v>
      </c>
      <c r="E213" s="194" t="s">
        <v>1</v>
      </c>
      <c r="F213" s="195" t="s">
        <v>1248</v>
      </c>
      <c r="G213" s="13"/>
      <c r="H213" s="196">
        <v>589</v>
      </c>
      <c r="I213" s="197"/>
      <c r="J213" s="13"/>
      <c r="K213" s="13"/>
      <c r="L213" s="192"/>
      <c r="M213" s="198"/>
      <c r="N213" s="199"/>
      <c r="O213" s="199"/>
      <c r="P213" s="199"/>
      <c r="Q213" s="199"/>
      <c r="R213" s="199"/>
      <c r="S213" s="199"/>
      <c r="T213" s="20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4" t="s">
        <v>173</v>
      </c>
      <c r="AU213" s="194" t="s">
        <v>131</v>
      </c>
      <c r="AV213" s="13" t="s">
        <v>131</v>
      </c>
      <c r="AW213" s="13" t="s">
        <v>31</v>
      </c>
      <c r="AX213" s="13" t="s">
        <v>74</v>
      </c>
      <c r="AY213" s="194" t="s">
        <v>123</v>
      </c>
    </row>
    <row r="214" s="15" customFormat="1">
      <c r="A214" s="15"/>
      <c r="B214" s="208"/>
      <c r="C214" s="15"/>
      <c r="D214" s="193" t="s">
        <v>173</v>
      </c>
      <c r="E214" s="209" t="s">
        <v>1</v>
      </c>
      <c r="F214" s="210" t="s">
        <v>213</v>
      </c>
      <c r="G214" s="15"/>
      <c r="H214" s="211">
        <v>900.20000000000005</v>
      </c>
      <c r="I214" s="212"/>
      <c r="J214" s="15"/>
      <c r="K214" s="15"/>
      <c r="L214" s="208"/>
      <c r="M214" s="213"/>
      <c r="N214" s="214"/>
      <c r="O214" s="214"/>
      <c r="P214" s="214"/>
      <c r="Q214" s="214"/>
      <c r="R214" s="214"/>
      <c r="S214" s="214"/>
      <c r="T214" s="2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09" t="s">
        <v>173</v>
      </c>
      <c r="AU214" s="209" t="s">
        <v>131</v>
      </c>
      <c r="AV214" s="15" t="s">
        <v>122</v>
      </c>
      <c r="AW214" s="15" t="s">
        <v>31</v>
      </c>
      <c r="AX214" s="15" t="s">
        <v>82</v>
      </c>
      <c r="AY214" s="209" t="s">
        <v>123</v>
      </c>
    </row>
    <row r="215" s="2" customFormat="1" ht="24.15" customHeight="1">
      <c r="A215" s="38"/>
      <c r="B215" s="172"/>
      <c r="C215" s="173" t="s">
        <v>547</v>
      </c>
      <c r="D215" s="173" t="s">
        <v>126</v>
      </c>
      <c r="E215" s="174" t="s">
        <v>1249</v>
      </c>
      <c r="F215" s="175" t="s">
        <v>1250</v>
      </c>
      <c r="G215" s="176" t="s">
        <v>171</v>
      </c>
      <c r="H215" s="177">
        <v>523.79999999999995</v>
      </c>
      <c r="I215" s="178"/>
      <c r="J215" s="179">
        <f>ROUND(I215*H215,2)</f>
        <v>0</v>
      </c>
      <c r="K215" s="180"/>
      <c r="L215" s="39"/>
      <c r="M215" s="181" t="s">
        <v>1</v>
      </c>
      <c r="N215" s="182" t="s">
        <v>40</v>
      </c>
      <c r="O215" s="77"/>
      <c r="P215" s="183">
        <f>O215*H215</f>
        <v>0</v>
      </c>
      <c r="Q215" s="183">
        <v>0</v>
      </c>
      <c r="R215" s="183">
        <f>Q215*H215</f>
        <v>0</v>
      </c>
      <c r="S215" s="183">
        <v>0.22500000000000001</v>
      </c>
      <c r="T215" s="184">
        <f>S215*H215</f>
        <v>117.85499999999999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85" t="s">
        <v>122</v>
      </c>
      <c r="AT215" s="185" t="s">
        <v>126</v>
      </c>
      <c r="AU215" s="185" t="s">
        <v>131</v>
      </c>
      <c r="AY215" s="19" t="s">
        <v>123</v>
      </c>
      <c r="BE215" s="186">
        <f>IF(N215="základná",J215,0)</f>
        <v>0</v>
      </c>
      <c r="BF215" s="186">
        <f>IF(N215="znížená",J215,0)</f>
        <v>0</v>
      </c>
      <c r="BG215" s="186">
        <f>IF(N215="zákl. prenesená",J215,0)</f>
        <v>0</v>
      </c>
      <c r="BH215" s="186">
        <f>IF(N215="zníž. prenesená",J215,0)</f>
        <v>0</v>
      </c>
      <c r="BI215" s="186">
        <f>IF(N215="nulová",J215,0)</f>
        <v>0</v>
      </c>
      <c r="BJ215" s="19" t="s">
        <v>131</v>
      </c>
      <c r="BK215" s="186">
        <f>ROUND(I215*H215,2)</f>
        <v>0</v>
      </c>
      <c r="BL215" s="19" t="s">
        <v>122</v>
      </c>
      <c r="BM215" s="185" t="s">
        <v>1251</v>
      </c>
    </row>
    <row r="216" s="13" customFormat="1">
      <c r="A216" s="13"/>
      <c r="B216" s="192"/>
      <c r="C216" s="13"/>
      <c r="D216" s="193" t="s">
        <v>173</v>
      </c>
      <c r="E216" s="194" t="s">
        <v>1</v>
      </c>
      <c r="F216" s="195" t="s">
        <v>1252</v>
      </c>
      <c r="G216" s="13"/>
      <c r="H216" s="196">
        <v>523.79999999999995</v>
      </c>
      <c r="I216" s="197"/>
      <c r="J216" s="13"/>
      <c r="K216" s="13"/>
      <c r="L216" s="192"/>
      <c r="M216" s="198"/>
      <c r="N216" s="199"/>
      <c r="O216" s="199"/>
      <c r="P216" s="199"/>
      <c r="Q216" s="199"/>
      <c r="R216" s="199"/>
      <c r="S216" s="199"/>
      <c r="T216" s="20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94" t="s">
        <v>173</v>
      </c>
      <c r="AU216" s="194" t="s">
        <v>131</v>
      </c>
      <c r="AV216" s="13" t="s">
        <v>131</v>
      </c>
      <c r="AW216" s="13" t="s">
        <v>31</v>
      </c>
      <c r="AX216" s="13" t="s">
        <v>82</v>
      </c>
      <c r="AY216" s="194" t="s">
        <v>123</v>
      </c>
    </row>
    <row r="217" s="2" customFormat="1" ht="24.15" customHeight="1">
      <c r="A217" s="38"/>
      <c r="B217" s="172"/>
      <c r="C217" s="173" t="s">
        <v>552</v>
      </c>
      <c r="D217" s="173" t="s">
        <v>126</v>
      </c>
      <c r="E217" s="174" t="s">
        <v>363</v>
      </c>
      <c r="F217" s="175" t="s">
        <v>364</v>
      </c>
      <c r="G217" s="176" t="s">
        <v>309</v>
      </c>
      <c r="H217" s="177">
        <v>50</v>
      </c>
      <c r="I217" s="178"/>
      <c r="J217" s="179">
        <f>ROUND(I217*H217,2)</f>
        <v>0</v>
      </c>
      <c r="K217" s="180"/>
      <c r="L217" s="39"/>
      <c r="M217" s="181" t="s">
        <v>1</v>
      </c>
      <c r="N217" s="182" t="s">
        <v>40</v>
      </c>
      <c r="O217" s="77"/>
      <c r="P217" s="183">
        <f>O217*H217</f>
        <v>0</v>
      </c>
      <c r="Q217" s="183">
        <v>0</v>
      </c>
      <c r="R217" s="183">
        <f>Q217*H217</f>
        <v>0</v>
      </c>
      <c r="S217" s="183">
        <v>1.6399999999999999</v>
      </c>
      <c r="T217" s="184">
        <f>S217*H217</f>
        <v>82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85" t="s">
        <v>122</v>
      </c>
      <c r="AT217" s="185" t="s">
        <v>126</v>
      </c>
      <c r="AU217" s="185" t="s">
        <v>131</v>
      </c>
      <c r="AY217" s="19" t="s">
        <v>123</v>
      </c>
      <c r="BE217" s="186">
        <f>IF(N217="základná",J217,0)</f>
        <v>0</v>
      </c>
      <c r="BF217" s="186">
        <f>IF(N217="znížená",J217,0)</f>
        <v>0</v>
      </c>
      <c r="BG217" s="186">
        <f>IF(N217="zákl. prenesená",J217,0)</f>
        <v>0</v>
      </c>
      <c r="BH217" s="186">
        <f>IF(N217="zníž. prenesená",J217,0)</f>
        <v>0</v>
      </c>
      <c r="BI217" s="186">
        <f>IF(N217="nulová",J217,0)</f>
        <v>0</v>
      </c>
      <c r="BJ217" s="19" t="s">
        <v>131</v>
      </c>
      <c r="BK217" s="186">
        <f>ROUND(I217*H217,2)</f>
        <v>0</v>
      </c>
      <c r="BL217" s="19" t="s">
        <v>122</v>
      </c>
      <c r="BM217" s="185" t="s">
        <v>1253</v>
      </c>
    </row>
    <row r="218" s="13" customFormat="1">
      <c r="A218" s="13"/>
      <c r="B218" s="192"/>
      <c r="C218" s="13"/>
      <c r="D218" s="193" t="s">
        <v>173</v>
      </c>
      <c r="E218" s="194" t="s">
        <v>1</v>
      </c>
      <c r="F218" s="195" t="s">
        <v>1254</v>
      </c>
      <c r="G218" s="13"/>
      <c r="H218" s="196">
        <v>50</v>
      </c>
      <c r="I218" s="197"/>
      <c r="J218" s="13"/>
      <c r="K218" s="13"/>
      <c r="L218" s="192"/>
      <c r="M218" s="198"/>
      <c r="N218" s="199"/>
      <c r="O218" s="199"/>
      <c r="P218" s="199"/>
      <c r="Q218" s="199"/>
      <c r="R218" s="199"/>
      <c r="S218" s="199"/>
      <c r="T218" s="20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4" t="s">
        <v>173</v>
      </c>
      <c r="AU218" s="194" t="s">
        <v>131</v>
      </c>
      <c r="AV218" s="13" t="s">
        <v>131</v>
      </c>
      <c r="AW218" s="13" t="s">
        <v>31</v>
      </c>
      <c r="AX218" s="13" t="s">
        <v>82</v>
      </c>
      <c r="AY218" s="194" t="s">
        <v>123</v>
      </c>
    </row>
    <row r="219" s="2" customFormat="1" ht="24.15" customHeight="1">
      <c r="A219" s="38"/>
      <c r="B219" s="172"/>
      <c r="C219" s="173" t="s">
        <v>556</v>
      </c>
      <c r="D219" s="173" t="s">
        <v>126</v>
      </c>
      <c r="E219" s="174" t="s">
        <v>1061</v>
      </c>
      <c r="F219" s="175" t="s">
        <v>1062</v>
      </c>
      <c r="G219" s="176" t="s">
        <v>201</v>
      </c>
      <c r="H219" s="177">
        <v>477.45499999999998</v>
      </c>
      <c r="I219" s="178"/>
      <c r="J219" s="179">
        <f>ROUND(I219*H219,2)</f>
        <v>0</v>
      </c>
      <c r="K219" s="180"/>
      <c r="L219" s="39"/>
      <c r="M219" s="181" t="s">
        <v>1</v>
      </c>
      <c r="N219" s="182" t="s">
        <v>40</v>
      </c>
      <c r="O219" s="77"/>
      <c r="P219" s="183">
        <f>O219*H219</f>
        <v>0</v>
      </c>
      <c r="Q219" s="183">
        <v>0</v>
      </c>
      <c r="R219" s="183">
        <f>Q219*H219</f>
        <v>0</v>
      </c>
      <c r="S219" s="183">
        <v>0</v>
      </c>
      <c r="T219" s="184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85" t="s">
        <v>122</v>
      </c>
      <c r="AT219" s="185" t="s">
        <v>126</v>
      </c>
      <c r="AU219" s="185" t="s">
        <v>131</v>
      </c>
      <c r="AY219" s="19" t="s">
        <v>123</v>
      </c>
      <c r="BE219" s="186">
        <f>IF(N219="základná",J219,0)</f>
        <v>0</v>
      </c>
      <c r="BF219" s="186">
        <f>IF(N219="znížená",J219,0)</f>
        <v>0</v>
      </c>
      <c r="BG219" s="186">
        <f>IF(N219="zákl. prenesená",J219,0)</f>
        <v>0</v>
      </c>
      <c r="BH219" s="186">
        <f>IF(N219="zníž. prenesená",J219,0)</f>
        <v>0</v>
      </c>
      <c r="BI219" s="186">
        <f>IF(N219="nulová",J219,0)</f>
        <v>0</v>
      </c>
      <c r="BJ219" s="19" t="s">
        <v>131</v>
      </c>
      <c r="BK219" s="186">
        <f>ROUND(I219*H219,2)</f>
        <v>0</v>
      </c>
      <c r="BL219" s="19" t="s">
        <v>122</v>
      </c>
      <c r="BM219" s="185" t="s">
        <v>1255</v>
      </c>
    </row>
    <row r="220" s="13" customFormat="1">
      <c r="A220" s="13"/>
      <c r="B220" s="192"/>
      <c r="C220" s="13"/>
      <c r="D220" s="193" t="s">
        <v>173</v>
      </c>
      <c r="E220" s="194" t="s">
        <v>1</v>
      </c>
      <c r="F220" s="195" t="s">
        <v>1256</v>
      </c>
      <c r="G220" s="13"/>
      <c r="H220" s="196">
        <v>148.053</v>
      </c>
      <c r="I220" s="197"/>
      <c r="J220" s="13"/>
      <c r="K220" s="13"/>
      <c r="L220" s="192"/>
      <c r="M220" s="198"/>
      <c r="N220" s="199"/>
      <c r="O220" s="199"/>
      <c r="P220" s="199"/>
      <c r="Q220" s="199"/>
      <c r="R220" s="199"/>
      <c r="S220" s="199"/>
      <c r="T220" s="20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94" t="s">
        <v>173</v>
      </c>
      <c r="AU220" s="194" t="s">
        <v>131</v>
      </c>
      <c r="AV220" s="13" t="s">
        <v>131</v>
      </c>
      <c r="AW220" s="13" t="s">
        <v>31</v>
      </c>
      <c r="AX220" s="13" t="s">
        <v>74</v>
      </c>
      <c r="AY220" s="194" t="s">
        <v>123</v>
      </c>
    </row>
    <row r="221" s="13" customFormat="1">
      <c r="A221" s="13"/>
      <c r="B221" s="192"/>
      <c r="C221" s="13"/>
      <c r="D221" s="193" t="s">
        <v>173</v>
      </c>
      <c r="E221" s="194" t="s">
        <v>1</v>
      </c>
      <c r="F221" s="195" t="s">
        <v>1257</v>
      </c>
      <c r="G221" s="13"/>
      <c r="H221" s="196">
        <v>117.855</v>
      </c>
      <c r="I221" s="197"/>
      <c r="J221" s="13"/>
      <c r="K221" s="13"/>
      <c r="L221" s="192"/>
      <c r="M221" s="198"/>
      <c r="N221" s="199"/>
      <c r="O221" s="199"/>
      <c r="P221" s="199"/>
      <c r="Q221" s="199"/>
      <c r="R221" s="199"/>
      <c r="S221" s="199"/>
      <c r="T221" s="20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4" t="s">
        <v>173</v>
      </c>
      <c r="AU221" s="194" t="s">
        <v>131</v>
      </c>
      <c r="AV221" s="13" t="s">
        <v>131</v>
      </c>
      <c r="AW221" s="13" t="s">
        <v>31</v>
      </c>
      <c r="AX221" s="13" t="s">
        <v>74</v>
      </c>
      <c r="AY221" s="194" t="s">
        <v>123</v>
      </c>
    </row>
    <row r="222" s="13" customFormat="1">
      <c r="A222" s="13"/>
      <c r="B222" s="192"/>
      <c r="C222" s="13"/>
      <c r="D222" s="193" t="s">
        <v>173</v>
      </c>
      <c r="E222" s="194" t="s">
        <v>1</v>
      </c>
      <c r="F222" s="195" t="s">
        <v>1258</v>
      </c>
      <c r="G222" s="13"/>
      <c r="H222" s="196">
        <v>211.547</v>
      </c>
      <c r="I222" s="197"/>
      <c r="J222" s="13"/>
      <c r="K222" s="13"/>
      <c r="L222" s="192"/>
      <c r="M222" s="198"/>
      <c r="N222" s="199"/>
      <c r="O222" s="199"/>
      <c r="P222" s="199"/>
      <c r="Q222" s="199"/>
      <c r="R222" s="199"/>
      <c r="S222" s="199"/>
      <c r="T222" s="200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4" t="s">
        <v>173</v>
      </c>
      <c r="AU222" s="194" t="s">
        <v>131</v>
      </c>
      <c r="AV222" s="13" t="s">
        <v>131</v>
      </c>
      <c r="AW222" s="13" t="s">
        <v>31</v>
      </c>
      <c r="AX222" s="13" t="s">
        <v>74</v>
      </c>
      <c r="AY222" s="194" t="s">
        <v>123</v>
      </c>
    </row>
    <row r="223" s="15" customFormat="1">
      <c r="A223" s="15"/>
      <c r="B223" s="208"/>
      <c r="C223" s="15"/>
      <c r="D223" s="193" t="s">
        <v>173</v>
      </c>
      <c r="E223" s="209" t="s">
        <v>1</v>
      </c>
      <c r="F223" s="210" t="s">
        <v>213</v>
      </c>
      <c r="G223" s="15"/>
      <c r="H223" s="211">
        <v>477.45499999999998</v>
      </c>
      <c r="I223" s="212"/>
      <c r="J223" s="15"/>
      <c r="K223" s="15"/>
      <c r="L223" s="208"/>
      <c r="M223" s="213"/>
      <c r="N223" s="214"/>
      <c r="O223" s="214"/>
      <c r="P223" s="214"/>
      <c r="Q223" s="214"/>
      <c r="R223" s="214"/>
      <c r="S223" s="214"/>
      <c r="T223" s="2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09" t="s">
        <v>173</v>
      </c>
      <c r="AU223" s="209" t="s">
        <v>131</v>
      </c>
      <c r="AV223" s="15" t="s">
        <v>122</v>
      </c>
      <c r="AW223" s="15" t="s">
        <v>31</v>
      </c>
      <c r="AX223" s="15" t="s">
        <v>82</v>
      </c>
      <c r="AY223" s="209" t="s">
        <v>123</v>
      </c>
    </row>
    <row r="224" s="2" customFormat="1" ht="24.15" customHeight="1">
      <c r="A224" s="38"/>
      <c r="B224" s="172"/>
      <c r="C224" s="173" t="s">
        <v>560</v>
      </c>
      <c r="D224" s="173" t="s">
        <v>126</v>
      </c>
      <c r="E224" s="174" t="s">
        <v>1066</v>
      </c>
      <c r="F224" s="175" t="s">
        <v>1067</v>
      </c>
      <c r="G224" s="176" t="s">
        <v>201</v>
      </c>
      <c r="H224" s="177">
        <v>5252.0050000000001</v>
      </c>
      <c r="I224" s="178"/>
      <c r="J224" s="179">
        <f>ROUND(I224*H224,2)</f>
        <v>0</v>
      </c>
      <c r="K224" s="180"/>
      <c r="L224" s="39"/>
      <c r="M224" s="181" t="s">
        <v>1</v>
      </c>
      <c r="N224" s="182" t="s">
        <v>40</v>
      </c>
      <c r="O224" s="77"/>
      <c r="P224" s="183">
        <f>O224*H224</f>
        <v>0</v>
      </c>
      <c r="Q224" s="183">
        <v>0</v>
      </c>
      <c r="R224" s="183">
        <f>Q224*H224</f>
        <v>0</v>
      </c>
      <c r="S224" s="183">
        <v>0</v>
      </c>
      <c r="T224" s="18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85" t="s">
        <v>122</v>
      </c>
      <c r="AT224" s="185" t="s">
        <v>126</v>
      </c>
      <c r="AU224" s="185" t="s">
        <v>131</v>
      </c>
      <c r="AY224" s="19" t="s">
        <v>123</v>
      </c>
      <c r="BE224" s="186">
        <f>IF(N224="základná",J224,0)</f>
        <v>0</v>
      </c>
      <c r="BF224" s="186">
        <f>IF(N224="znížená",J224,0)</f>
        <v>0</v>
      </c>
      <c r="BG224" s="186">
        <f>IF(N224="zákl. prenesená",J224,0)</f>
        <v>0</v>
      </c>
      <c r="BH224" s="186">
        <f>IF(N224="zníž. prenesená",J224,0)</f>
        <v>0</v>
      </c>
      <c r="BI224" s="186">
        <f>IF(N224="nulová",J224,0)</f>
        <v>0</v>
      </c>
      <c r="BJ224" s="19" t="s">
        <v>131</v>
      </c>
      <c r="BK224" s="186">
        <f>ROUND(I224*H224,2)</f>
        <v>0</v>
      </c>
      <c r="BL224" s="19" t="s">
        <v>122</v>
      </c>
      <c r="BM224" s="185" t="s">
        <v>1259</v>
      </c>
    </row>
    <row r="225" s="13" customFormat="1">
      <c r="A225" s="13"/>
      <c r="B225" s="192"/>
      <c r="C225" s="13"/>
      <c r="D225" s="193" t="s">
        <v>173</v>
      </c>
      <c r="E225" s="13"/>
      <c r="F225" s="195" t="s">
        <v>1260</v>
      </c>
      <c r="G225" s="13"/>
      <c r="H225" s="196">
        <v>5252.0050000000001</v>
      </c>
      <c r="I225" s="197"/>
      <c r="J225" s="13"/>
      <c r="K225" s="13"/>
      <c r="L225" s="192"/>
      <c r="M225" s="198"/>
      <c r="N225" s="199"/>
      <c r="O225" s="199"/>
      <c r="P225" s="199"/>
      <c r="Q225" s="199"/>
      <c r="R225" s="199"/>
      <c r="S225" s="199"/>
      <c r="T225" s="20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4" t="s">
        <v>173</v>
      </c>
      <c r="AU225" s="194" t="s">
        <v>131</v>
      </c>
      <c r="AV225" s="13" t="s">
        <v>131</v>
      </c>
      <c r="AW225" s="13" t="s">
        <v>3</v>
      </c>
      <c r="AX225" s="13" t="s">
        <v>82</v>
      </c>
      <c r="AY225" s="194" t="s">
        <v>123</v>
      </c>
    </row>
    <row r="226" s="2" customFormat="1" ht="24.15" customHeight="1">
      <c r="A226" s="38"/>
      <c r="B226" s="172"/>
      <c r="C226" s="173" t="s">
        <v>565</v>
      </c>
      <c r="D226" s="173" t="s">
        <v>126</v>
      </c>
      <c r="E226" s="174" t="s">
        <v>1070</v>
      </c>
      <c r="F226" s="175" t="s">
        <v>1071</v>
      </c>
      <c r="G226" s="176" t="s">
        <v>201</v>
      </c>
      <c r="H226" s="177">
        <v>477.44999999999999</v>
      </c>
      <c r="I226" s="178"/>
      <c r="J226" s="179">
        <f>ROUND(I226*H226,2)</f>
        <v>0</v>
      </c>
      <c r="K226" s="180"/>
      <c r="L226" s="39"/>
      <c r="M226" s="181" t="s">
        <v>1</v>
      </c>
      <c r="N226" s="182" t="s">
        <v>40</v>
      </c>
      <c r="O226" s="77"/>
      <c r="P226" s="183">
        <f>O226*H226</f>
        <v>0</v>
      </c>
      <c r="Q226" s="183">
        <v>0</v>
      </c>
      <c r="R226" s="183">
        <f>Q226*H226</f>
        <v>0</v>
      </c>
      <c r="S226" s="183">
        <v>0</v>
      </c>
      <c r="T226" s="18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85" t="s">
        <v>122</v>
      </c>
      <c r="AT226" s="185" t="s">
        <v>126</v>
      </c>
      <c r="AU226" s="185" t="s">
        <v>131</v>
      </c>
      <c r="AY226" s="19" t="s">
        <v>123</v>
      </c>
      <c r="BE226" s="186">
        <f>IF(N226="základná",J226,0)</f>
        <v>0</v>
      </c>
      <c r="BF226" s="186">
        <f>IF(N226="znížená",J226,0)</f>
        <v>0</v>
      </c>
      <c r="BG226" s="186">
        <f>IF(N226="zákl. prenesená",J226,0)</f>
        <v>0</v>
      </c>
      <c r="BH226" s="186">
        <f>IF(N226="zníž. prenesená",J226,0)</f>
        <v>0</v>
      </c>
      <c r="BI226" s="186">
        <f>IF(N226="nulová",J226,0)</f>
        <v>0</v>
      </c>
      <c r="BJ226" s="19" t="s">
        <v>131</v>
      </c>
      <c r="BK226" s="186">
        <f>ROUND(I226*H226,2)</f>
        <v>0</v>
      </c>
      <c r="BL226" s="19" t="s">
        <v>122</v>
      </c>
      <c r="BM226" s="185" t="s">
        <v>1261</v>
      </c>
    </row>
    <row r="227" s="2" customFormat="1" ht="24.15" customHeight="1">
      <c r="A227" s="38"/>
      <c r="B227" s="172"/>
      <c r="C227" s="173" t="s">
        <v>569</v>
      </c>
      <c r="D227" s="173" t="s">
        <v>126</v>
      </c>
      <c r="E227" s="174" t="s">
        <v>1262</v>
      </c>
      <c r="F227" s="175" t="s">
        <v>1263</v>
      </c>
      <c r="G227" s="176" t="s">
        <v>201</v>
      </c>
      <c r="H227" s="177">
        <v>84.477999999999994</v>
      </c>
      <c r="I227" s="178"/>
      <c r="J227" s="179">
        <f>ROUND(I227*H227,2)</f>
        <v>0</v>
      </c>
      <c r="K227" s="180"/>
      <c r="L227" s="39"/>
      <c r="M227" s="181" t="s">
        <v>1</v>
      </c>
      <c r="N227" s="182" t="s">
        <v>40</v>
      </c>
      <c r="O227" s="77"/>
      <c r="P227" s="183">
        <f>O227*H227</f>
        <v>0</v>
      </c>
      <c r="Q227" s="183">
        <v>0</v>
      </c>
      <c r="R227" s="183">
        <f>Q227*H227</f>
        <v>0</v>
      </c>
      <c r="S227" s="183">
        <v>0</v>
      </c>
      <c r="T227" s="18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85" t="s">
        <v>122</v>
      </c>
      <c r="AT227" s="185" t="s">
        <v>126</v>
      </c>
      <c r="AU227" s="185" t="s">
        <v>131</v>
      </c>
      <c r="AY227" s="19" t="s">
        <v>123</v>
      </c>
      <c r="BE227" s="186">
        <f>IF(N227="základná",J227,0)</f>
        <v>0</v>
      </c>
      <c r="BF227" s="186">
        <f>IF(N227="znížená",J227,0)</f>
        <v>0</v>
      </c>
      <c r="BG227" s="186">
        <f>IF(N227="zákl. prenesená",J227,0)</f>
        <v>0</v>
      </c>
      <c r="BH227" s="186">
        <f>IF(N227="zníž. prenesená",J227,0)</f>
        <v>0</v>
      </c>
      <c r="BI227" s="186">
        <f>IF(N227="nulová",J227,0)</f>
        <v>0</v>
      </c>
      <c r="BJ227" s="19" t="s">
        <v>131</v>
      </c>
      <c r="BK227" s="186">
        <f>ROUND(I227*H227,2)</f>
        <v>0</v>
      </c>
      <c r="BL227" s="19" t="s">
        <v>122</v>
      </c>
      <c r="BM227" s="185" t="s">
        <v>1264</v>
      </c>
    </row>
    <row r="228" s="14" customFormat="1">
      <c r="A228" s="14"/>
      <c r="B228" s="201"/>
      <c r="C228" s="14"/>
      <c r="D228" s="193" t="s">
        <v>173</v>
      </c>
      <c r="E228" s="202" t="s">
        <v>1</v>
      </c>
      <c r="F228" s="203" t="s">
        <v>1265</v>
      </c>
      <c r="G228" s="14"/>
      <c r="H228" s="202" t="s">
        <v>1</v>
      </c>
      <c r="I228" s="204"/>
      <c r="J228" s="14"/>
      <c r="K228" s="14"/>
      <c r="L228" s="201"/>
      <c r="M228" s="205"/>
      <c r="N228" s="206"/>
      <c r="O228" s="206"/>
      <c r="P228" s="206"/>
      <c r="Q228" s="206"/>
      <c r="R228" s="206"/>
      <c r="S228" s="206"/>
      <c r="T228" s="207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02" t="s">
        <v>173</v>
      </c>
      <c r="AU228" s="202" t="s">
        <v>131</v>
      </c>
      <c r="AV228" s="14" t="s">
        <v>82</v>
      </c>
      <c r="AW228" s="14" t="s">
        <v>31</v>
      </c>
      <c r="AX228" s="14" t="s">
        <v>74</v>
      </c>
      <c r="AY228" s="202" t="s">
        <v>123</v>
      </c>
    </row>
    <row r="229" s="14" customFormat="1">
      <c r="A229" s="14"/>
      <c r="B229" s="201"/>
      <c r="C229" s="14"/>
      <c r="D229" s="193" t="s">
        <v>173</v>
      </c>
      <c r="E229" s="202" t="s">
        <v>1</v>
      </c>
      <c r="F229" s="203" t="s">
        <v>1266</v>
      </c>
      <c r="G229" s="14"/>
      <c r="H229" s="202" t="s">
        <v>1</v>
      </c>
      <c r="I229" s="204"/>
      <c r="J229" s="14"/>
      <c r="K229" s="14"/>
      <c r="L229" s="201"/>
      <c r="M229" s="205"/>
      <c r="N229" s="206"/>
      <c r="O229" s="206"/>
      <c r="P229" s="206"/>
      <c r="Q229" s="206"/>
      <c r="R229" s="206"/>
      <c r="S229" s="206"/>
      <c r="T229" s="20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02" t="s">
        <v>173</v>
      </c>
      <c r="AU229" s="202" t="s">
        <v>131</v>
      </c>
      <c r="AV229" s="14" t="s">
        <v>82</v>
      </c>
      <c r="AW229" s="14" t="s">
        <v>31</v>
      </c>
      <c r="AX229" s="14" t="s">
        <v>74</v>
      </c>
      <c r="AY229" s="202" t="s">
        <v>123</v>
      </c>
    </row>
    <row r="230" s="13" customFormat="1">
      <c r="A230" s="13"/>
      <c r="B230" s="192"/>
      <c r="C230" s="13"/>
      <c r="D230" s="193" t="s">
        <v>173</v>
      </c>
      <c r="E230" s="194" t="s">
        <v>1</v>
      </c>
      <c r="F230" s="195" t="s">
        <v>1267</v>
      </c>
      <c r="G230" s="13"/>
      <c r="H230" s="196">
        <v>2.4780000000000002</v>
      </c>
      <c r="I230" s="197"/>
      <c r="J230" s="13"/>
      <c r="K230" s="13"/>
      <c r="L230" s="192"/>
      <c r="M230" s="198"/>
      <c r="N230" s="199"/>
      <c r="O230" s="199"/>
      <c r="P230" s="199"/>
      <c r="Q230" s="199"/>
      <c r="R230" s="199"/>
      <c r="S230" s="199"/>
      <c r="T230" s="20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4" t="s">
        <v>173</v>
      </c>
      <c r="AU230" s="194" t="s">
        <v>131</v>
      </c>
      <c r="AV230" s="13" t="s">
        <v>131</v>
      </c>
      <c r="AW230" s="13" t="s">
        <v>31</v>
      </c>
      <c r="AX230" s="13" t="s">
        <v>74</v>
      </c>
      <c r="AY230" s="194" t="s">
        <v>123</v>
      </c>
    </row>
    <row r="231" s="13" customFormat="1">
      <c r="A231" s="13"/>
      <c r="B231" s="192"/>
      <c r="C231" s="13"/>
      <c r="D231" s="193" t="s">
        <v>173</v>
      </c>
      <c r="E231" s="194" t="s">
        <v>1</v>
      </c>
      <c r="F231" s="195" t="s">
        <v>1268</v>
      </c>
      <c r="G231" s="13"/>
      <c r="H231" s="196">
        <v>82</v>
      </c>
      <c r="I231" s="197"/>
      <c r="J231" s="13"/>
      <c r="K231" s="13"/>
      <c r="L231" s="192"/>
      <c r="M231" s="198"/>
      <c r="N231" s="199"/>
      <c r="O231" s="199"/>
      <c r="P231" s="199"/>
      <c r="Q231" s="199"/>
      <c r="R231" s="199"/>
      <c r="S231" s="199"/>
      <c r="T231" s="20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4" t="s">
        <v>173</v>
      </c>
      <c r="AU231" s="194" t="s">
        <v>131</v>
      </c>
      <c r="AV231" s="13" t="s">
        <v>131</v>
      </c>
      <c r="AW231" s="13" t="s">
        <v>31</v>
      </c>
      <c r="AX231" s="13" t="s">
        <v>74</v>
      </c>
      <c r="AY231" s="194" t="s">
        <v>123</v>
      </c>
    </row>
    <row r="232" s="15" customFormat="1">
      <c r="A232" s="15"/>
      <c r="B232" s="208"/>
      <c r="C232" s="15"/>
      <c r="D232" s="193" t="s">
        <v>173</v>
      </c>
      <c r="E232" s="209" t="s">
        <v>1</v>
      </c>
      <c r="F232" s="210" t="s">
        <v>213</v>
      </c>
      <c r="G232" s="15"/>
      <c r="H232" s="211">
        <v>84.477999999999994</v>
      </c>
      <c r="I232" s="212"/>
      <c r="J232" s="15"/>
      <c r="K232" s="15"/>
      <c r="L232" s="208"/>
      <c r="M232" s="213"/>
      <c r="N232" s="214"/>
      <c r="O232" s="214"/>
      <c r="P232" s="214"/>
      <c r="Q232" s="214"/>
      <c r="R232" s="214"/>
      <c r="S232" s="214"/>
      <c r="T232" s="2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09" t="s">
        <v>173</v>
      </c>
      <c r="AU232" s="209" t="s">
        <v>131</v>
      </c>
      <c r="AV232" s="15" t="s">
        <v>122</v>
      </c>
      <c r="AW232" s="15" t="s">
        <v>31</v>
      </c>
      <c r="AX232" s="15" t="s">
        <v>82</v>
      </c>
      <c r="AY232" s="209" t="s">
        <v>123</v>
      </c>
    </row>
    <row r="233" s="2" customFormat="1" ht="24.15" customHeight="1">
      <c r="A233" s="38"/>
      <c r="B233" s="172"/>
      <c r="C233" s="173" t="s">
        <v>573</v>
      </c>
      <c r="D233" s="173" t="s">
        <v>126</v>
      </c>
      <c r="E233" s="174" t="s">
        <v>1269</v>
      </c>
      <c r="F233" s="175" t="s">
        <v>1270</v>
      </c>
      <c r="G233" s="176" t="s">
        <v>201</v>
      </c>
      <c r="H233" s="177">
        <v>168.95599999999999</v>
      </c>
      <c r="I233" s="178"/>
      <c r="J233" s="179">
        <f>ROUND(I233*H233,2)</f>
        <v>0</v>
      </c>
      <c r="K233" s="180"/>
      <c r="L233" s="39"/>
      <c r="M233" s="181" t="s">
        <v>1</v>
      </c>
      <c r="N233" s="182" t="s">
        <v>40</v>
      </c>
      <c r="O233" s="77"/>
      <c r="P233" s="183">
        <f>O233*H233</f>
        <v>0</v>
      </c>
      <c r="Q233" s="183">
        <v>0</v>
      </c>
      <c r="R233" s="183">
        <f>Q233*H233</f>
        <v>0</v>
      </c>
      <c r="S233" s="183">
        <v>0</v>
      </c>
      <c r="T233" s="18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85" t="s">
        <v>122</v>
      </c>
      <c r="AT233" s="185" t="s">
        <v>126</v>
      </c>
      <c r="AU233" s="185" t="s">
        <v>131</v>
      </c>
      <c r="AY233" s="19" t="s">
        <v>123</v>
      </c>
      <c r="BE233" s="186">
        <f>IF(N233="základná",J233,0)</f>
        <v>0</v>
      </c>
      <c r="BF233" s="186">
        <f>IF(N233="znížená",J233,0)</f>
        <v>0</v>
      </c>
      <c r="BG233" s="186">
        <f>IF(N233="zákl. prenesená",J233,0)</f>
        <v>0</v>
      </c>
      <c r="BH233" s="186">
        <f>IF(N233="zníž. prenesená",J233,0)</f>
        <v>0</v>
      </c>
      <c r="BI233" s="186">
        <f>IF(N233="nulová",J233,0)</f>
        <v>0</v>
      </c>
      <c r="BJ233" s="19" t="s">
        <v>131</v>
      </c>
      <c r="BK233" s="186">
        <f>ROUND(I233*H233,2)</f>
        <v>0</v>
      </c>
      <c r="BL233" s="19" t="s">
        <v>122</v>
      </c>
      <c r="BM233" s="185" t="s">
        <v>1271</v>
      </c>
    </row>
    <row r="234" s="13" customFormat="1">
      <c r="A234" s="13"/>
      <c r="B234" s="192"/>
      <c r="C234" s="13"/>
      <c r="D234" s="193" t="s">
        <v>173</v>
      </c>
      <c r="E234" s="13"/>
      <c r="F234" s="195" t="s">
        <v>1272</v>
      </c>
      <c r="G234" s="13"/>
      <c r="H234" s="196">
        <v>168.95599999999999</v>
      </c>
      <c r="I234" s="197"/>
      <c r="J234" s="13"/>
      <c r="K234" s="13"/>
      <c r="L234" s="192"/>
      <c r="M234" s="198"/>
      <c r="N234" s="199"/>
      <c r="O234" s="199"/>
      <c r="P234" s="199"/>
      <c r="Q234" s="199"/>
      <c r="R234" s="199"/>
      <c r="S234" s="199"/>
      <c r="T234" s="20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4" t="s">
        <v>173</v>
      </c>
      <c r="AU234" s="194" t="s">
        <v>131</v>
      </c>
      <c r="AV234" s="13" t="s">
        <v>131</v>
      </c>
      <c r="AW234" s="13" t="s">
        <v>3</v>
      </c>
      <c r="AX234" s="13" t="s">
        <v>82</v>
      </c>
      <c r="AY234" s="194" t="s">
        <v>123</v>
      </c>
    </row>
    <row r="235" s="2" customFormat="1" ht="24.15" customHeight="1">
      <c r="A235" s="38"/>
      <c r="B235" s="172"/>
      <c r="C235" s="173" t="s">
        <v>580</v>
      </c>
      <c r="D235" s="173" t="s">
        <v>126</v>
      </c>
      <c r="E235" s="174" t="s">
        <v>1273</v>
      </c>
      <c r="F235" s="175" t="s">
        <v>1274</v>
      </c>
      <c r="G235" s="176" t="s">
        <v>201</v>
      </c>
      <c r="H235" s="177">
        <v>84.477999999999994</v>
      </c>
      <c r="I235" s="178"/>
      <c r="J235" s="179">
        <f>ROUND(I235*H235,2)</f>
        <v>0</v>
      </c>
      <c r="K235" s="180"/>
      <c r="L235" s="39"/>
      <c r="M235" s="181" t="s">
        <v>1</v>
      </c>
      <c r="N235" s="182" t="s">
        <v>40</v>
      </c>
      <c r="O235" s="77"/>
      <c r="P235" s="183">
        <f>O235*H235</f>
        <v>0</v>
      </c>
      <c r="Q235" s="183">
        <v>0</v>
      </c>
      <c r="R235" s="183">
        <f>Q235*H235</f>
        <v>0</v>
      </c>
      <c r="S235" s="183">
        <v>0</v>
      </c>
      <c r="T235" s="18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185" t="s">
        <v>122</v>
      </c>
      <c r="AT235" s="185" t="s">
        <v>126</v>
      </c>
      <c r="AU235" s="185" t="s">
        <v>131</v>
      </c>
      <c r="AY235" s="19" t="s">
        <v>123</v>
      </c>
      <c r="BE235" s="186">
        <f>IF(N235="základná",J235,0)</f>
        <v>0</v>
      </c>
      <c r="BF235" s="186">
        <f>IF(N235="znížená",J235,0)</f>
        <v>0</v>
      </c>
      <c r="BG235" s="186">
        <f>IF(N235="zákl. prenesená",J235,0)</f>
        <v>0</v>
      </c>
      <c r="BH235" s="186">
        <f>IF(N235="zníž. prenesená",J235,0)</f>
        <v>0</v>
      </c>
      <c r="BI235" s="186">
        <f>IF(N235="nulová",J235,0)</f>
        <v>0</v>
      </c>
      <c r="BJ235" s="19" t="s">
        <v>131</v>
      </c>
      <c r="BK235" s="186">
        <f>ROUND(I235*H235,2)</f>
        <v>0</v>
      </c>
      <c r="BL235" s="19" t="s">
        <v>122</v>
      </c>
      <c r="BM235" s="185" t="s">
        <v>1275</v>
      </c>
    </row>
    <row r="236" s="2" customFormat="1" ht="24.15" customHeight="1">
      <c r="A236" s="38"/>
      <c r="B236" s="172"/>
      <c r="C236" s="173" t="s">
        <v>585</v>
      </c>
      <c r="D236" s="173" t="s">
        <v>126</v>
      </c>
      <c r="E236" s="174" t="s">
        <v>1107</v>
      </c>
      <c r="F236" s="175" t="s">
        <v>1108</v>
      </c>
      <c r="G236" s="176" t="s">
        <v>201</v>
      </c>
      <c r="H236" s="177">
        <v>117.855</v>
      </c>
      <c r="I236" s="178"/>
      <c r="J236" s="179">
        <f>ROUND(I236*H236,2)</f>
        <v>0</v>
      </c>
      <c r="K236" s="180"/>
      <c r="L236" s="39"/>
      <c r="M236" s="181" t="s">
        <v>1</v>
      </c>
      <c r="N236" s="182" t="s">
        <v>40</v>
      </c>
      <c r="O236" s="77"/>
      <c r="P236" s="183">
        <f>O236*H236</f>
        <v>0</v>
      </c>
      <c r="Q236" s="183">
        <v>0</v>
      </c>
      <c r="R236" s="183">
        <f>Q236*H236</f>
        <v>0</v>
      </c>
      <c r="S236" s="183">
        <v>0</v>
      </c>
      <c r="T236" s="18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185" t="s">
        <v>122</v>
      </c>
      <c r="AT236" s="185" t="s">
        <v>126</v>
      </c>
      <c r="AU236" s="185" t="s">
        <v>131</v>
      </c>
      <c r="AY236" s="19" t="s">
        <v>123</v>
      </c>
      <c r="BE236" s="186">
        <f>IF(N236="základná",J236,0)</f>
        <v>0</v>
      </c>
      <c r="BF236" s="186">
        <f>IF(N236="znížená",J236,0)</f>
        <v>0</v>
      </c>
      <c r="BG236" s="186">
        <f>IF(N236="zákl. prenesená",J236,0)</f>
        <v>0</v>
      </c>
      <c r="BH236" s="186">
        <f>IF(N236="zníž. prenesená",J236,0)</f>
        <v>0</v>
      </c>
      <c r="BI236" s="186">
        <f>IF(N236="nulová",J236,0)</f>
        <v>0</v>
      </c>
      <c r="BJ236" s="19" t="s">
        <v>131</v>
      </c>
      <c r="BK236" s="186">
        <f>ROUND(I236*H236,2)</f>
        <v>0</v>
      </c>
      <c r="BL236" s="19" t="s">
        <v>122</v>
      </c>
      <c r="BM236" s="185" t="s">
        <v>1276</v>
      </c>
    </row>
    <row r="237" s="13" customFormat="1">
      <c r="A237" s="13"/>
      <c r="B237" s="192"/>
      <c r="C237" s="13"/>
      <c r="D237" s="193" t="s">
        <v>173</v>
      </c>
      <c r="E237" s="194" t="s">
        <v>1</v>
      </c>
      <c r="F237" s="195" t="s">
        <v>1257</v>
      </c>
      <c r="G237" s="13"/>
      <c r="H237" s="196">
        <v>117.855</v>
      </c>
      <c r="I237" s="197"/>
      <c r="J237" s="13"/>
      <c r="K237" s="13"/>
      <c r="L237" s="192"/>
      <c r="M237" s="198"/>
      <c r="N237" s="199"/>
      <c r="O237" s="199"/>
      <c r="P237" s="199"/>
      <c r="Q237" s="199"/>
      <c r="R237" s="199"/>
      <c r="S237" s="199"/>
      <c r="T237" s="20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94" t="s">
        <v>173</v>
      </c>
      <c r="AU237" s="194" t="s">
        <v>131</v>
      </c>
      <c r="AV237" s="13" t="s">
        <v>131</v>
      </c>
      <c r="AW237" s="13" t="s">
        <v>31</v>
      </c>
      <c r="AX237" s="13" t="s">
        <v>82</v>
      </c>
      <c r="AY237" s="194" t="s">
        <v>123</v>
      </c>
    </row>
    <row r="238" s="2" customFormat="1" ht="24.15" customHeight="1">
      <c r="A238" s="38"/>
      <c r="B238" s="172"/>
      <c r="C238" s="173" t="s">
        <v>590</v>
      </c>
      <c r="D238" s="173" t="s">
        <v>126</v>
      </c>
      <c r="E238" s="174" t="s">
        <v>1073</v>
      </c>
      <c r="F238" s="175" t="s">
        <v>1074</v>
      </c>
      <c r="G238" s="176" t="s">
        <v>201</v>
      </c>
      <c r="H238" s="177">
        <v>148.053</v>
      </c>
      <c r="I238" s="178"/>
      <c r="J238" s="179">
        <f>ROUND(I238*H238,2)</f>
        <v>0</v>
      </c>
      <c r="K238" s="180"/>
      <c r="L238" s="39"/>
      <c r="M238" s="181" t="s">
        <v>1</v>
      </c>
      <c r="N238" s="182" t="s">
        <v>40</v>
      </c>
      <c r="O238" s="77"/>
      <c r="P238" s="183">
        <f>O238*H238</f>
        <v>0</v>
      </c>
      <c r="Q238" s="183">
        <v>0</v>
      </c>
      <c r="R238" s="183">
        <f>Q238*H238</f>
        <v>0</v>
      </c>
      <c r="S238" s="183">
        <v>0</v>
      </c>
      <c r="T238" s="18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85" t="s">
        <v>122</v>
      </c>
      <c r="AT238" s="185" t="s">
        <v>126</v>
      </c>
      <c r="AU238" s="185" t="s">
        <v>131</v>
      </c>
      <c r="AY238" s="19" t="s">
        <v>123</v>
      </c>
      <c r="BE238" s="186">
        <f>IF(N238="základná",J238,0)</f>
        <v>0</v>
      </c>
      <c r="BF238" s="186">
        <f>IF(N238="znížená",J238,0)</f>
        <v>0</v>
      </c>
      <c r="BG238" s="186">
        <f>IF(N238="zákl. prenesená",J238,0)</f>
        <v>0</v>
      </c>
      <c r="BH238" s="186">
        <f>IF(N238="zníž. prenesená",J238,0)</f>
        <v>0</v>
      </c>
      <c r="BI238" s="186">
        <f>IF(N238="nulová",J238,0)</f>
        <v>0</v>
      </c>
      <c r="BJ238" s="19" t="s">
        <v>131</v>
      </c>
      <c r="BK238" s="186">
        <f>ROUND(I238*H238,2)</f>
        <v>0</v>
      </c>
      <c r="BL238" s="19" t="s">
        <v>122</v>
      </c>
      <c r="BM238" s="185" t="s">
        <v>1277</v>
      </c>
    </row>
    <row r="239" s="13" customFormat="1">
      <c r="A239" s="13"/>
      <c r="B239" s="192"/>
      <c r="C239" s="13"/>
      <c r="D239" s="193" t="s">
        <v>173</v>
      </c>
      <c r="E239" s="194" t="s">
        <v>1</v>
      </c>
      <c r="F239" s="195" t="s">
        <v>1256</v>
      </c>
      <c r="G239" s="13"/>
      <c r="H239" s="196">
        <v>148.053</v>
      </c>
      <c r="I239" s="197"/>
      <c r="J239" s="13"/>
      <c r="K239" s="13"/>
      <c r="L239" s="192"/>
      <c r="M239" s="198"/>
      <c r="N239" s="199"/>
      <c r="O239" s="199"/>
      <c r="P239" s="199"/>
      <c r="Q239" s="199"/>
      <c r="R239" s="199"/>
      <c r="S239" s="199"/>
      <c r="T239" s="20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4" t="s">
        <v>173</v>
      </c>
      <c r="AU239" s="194" t="s">
        <v>131</v>
      </c>
      <c r="AV239" s="13" t="s">
        <v>131</v>
      </c>
      <c r="AW239" s="13" t="s">
        <v>31</v>
      </c>
      <c r="AX239" s="13" t="s">
        <v>82</v>
      </c>
      <c r="AY239" s="194" t="s">
        <v>123</v>
      </c>
    </row>
    <row r="240" s="2" customFormat="1" ht="24.15" customHeight="1">
      <c r="A240" s="38"/>
      <c r="B240" s="172"/>
      <c r="C240" s="173" t="s">
        <v>594</v>
      </c>
      <c r="D240" s="173" t="s">
        <v>126</v>
      </c>
      <c r="E240" s="174" t="s">
        <v>1278</v>
      </c>
      <c r="F240" s="175" t="s">
        <v>200</v>
      </c>
      <c r="G240" s="176" t="s">
        <v>201</v>
      </c>
      <c r="H240" s="177">
        <v>380.78500000000002</v>
      </c>
      <c r="I240" s="178"/>
      <c r="J240" s="179">
        <f>ROUND(I240*H240,2)</f>
        <v>0</v>
      </c>
      <c r="K240" s="180"/>
      <c r="L240" s="39"/>
      <c r="M240" s="181" t="s">
        <v>1</v>
      </c>
      <c r="N240" s="182" t="s">
        <v>40</v>
      </c>
      <c r="O240" s="77"/>
      <c r="P240" s="183">
        <f>O240*H240</f>
        <v>0</v>
      </c>
      <c r="Q240" s="183">
        <v>0</v>
      </c>
      <c r="R240" s="183">
        <f>Q240*H240</f>
        <v>0</v>
      </c>
      <c r="S240" s="183">
        <v>0</v>
      </c>
      <c r="T240" s="18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85" t="s">
        <v>122</v>
      </c>
      <c r="AT240" s="185" t="s">
        <v>126</v>
      </c>
      <c r="AU240" s="185" t="s">
        <v>131</v>
      </c>
      <c r="AY240" s="19" t="s">
        <v>123</v>
      </c>
      <c r="BE240" s="186">
        <f>IF(N240="základná",J240,0)</f>
        <v>0</v>
      </c>
      <c r="BF240" s="186">
        <f>IF(N240="znížená",J240,0)</f>
        <v>0</v>
      </c>
      <c r="BG240" s="186">
        <f>IF(N240="zákl. prenesená",J240,0)</f>
        <v>0</v>
      </c>
      <c r="BH240" s="186">
        <f>IF(N240="zníž. prenesená",J240,0)</f>
        <v>0</v>
      </c>
      <c r="BI240" s="186">
        <f>IF(N240="nulová",J240,0)</f>
        <v>0</v>
      </c>
      <c r="BJ240" s="19" t="s">
        <v>131</v>
      </c>
      <c r="BK240" s="186">
        <f>ROUND(I240*H240,2)</f>
        <v>0</v>
      </c>
      <c r="BL240" s="19" t="s">
        <v>122</v>
      </c>
      <c r="BM240" s="185" t="s">
        <v>1279</v>
      </c>
    </row>
    <row r="241" s="13" customFormat="1">
      <c r="A241" s="13"/>
      <c r="B241" s="192"/>
      <c r="C241" s="13"/>
      <c r="D241" s="193" t="s">
        <v>173</v>
      </c>
      <c r="E241" s="194" t="s">
        <v>1</v>
      </c>
      <c r="F241" s="195" t="s">
        <v>1258</v>
      </c>
      <c r="G241" s="13"/>
      <c r="H241" s="196">
        <v>211.547</v>
      </c>
      <c r="I241" s="197"/>
      <c r="J241" s="13"/>
      <c r="K241" s="13"/>
      <c r="L241" s="192"/>
      <c r="M241" s="198"/>
      <c r="N241" s="199"/>
      <c r="O241" s="199"/>
      <c r="P241" s="199"/>
      <c r="Q241" s="199"/>
      <c r="R241" s="199"/>
      <c r="S241" s="199"/>
      <c r="T241" s="20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94" t="s">
        <v>173</v>
      </c>
      <c r="AU241" s="194" t="s">
        <v>131</v>
      </c>
      <c r="AV241" s="13" t="s">
        <v>131</v>
      </c>
      <c r="AW241" s="13" t="s">
        <v>31</v>
      </c>
      <c r="AX241" s="13" t="s">
        <v>82</v>
      </c>
      <c r="AY241" s="194" t="s">
        <v>123</v>
      </c>
    </row>
    <row r="242" s="13" customFormat="1">
      <c r="A242" s="13"/>
      <c r="B242" s="192"/>
      <c r="C242" s="13"/>
      <c r="D242" s="193" t="s">
        <v>173</v>
      </c>
      <c r="E242" s="13"/>
      <c r="F242" s="195" t="s">
        <v>1280</v>
      </c>
      <c r="G242" s="13"/>
      <c r="H242" s="196">
        <v>380.78500000000002</v>
      </c>
      <c r="I242" s="197"/>
      <c r="J242" s="13"/>
      <c r="K242" s="13"/>
      <c r="L242" s="192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4" t="s">
        <v>173</v>
      </c>
      <c r="AU242" s="194" t="s">
        <v>131</v>
      </c>
      <c r="AV242" s="13" t="s">
        <v>131</v>
      </c>
      <c r="AW242" s="13" t="s">
        <v>3</v>
      </c>
      <c r="AX242" s="13" t="s">
        <v>82</v>
      </c>
      <c r="AY242" s="194" t="s">
        <v>123</v>
      </c>
    </row>
    <row r="243" s="2" customFormat="1" ht="6.96" customHeight="1">
      <c r="A243" s="38"/>
      <c r="B243" s="60"/>
      <c r="C243" s="61"/>
      <c r="D243" s="61"/>
      <c r="E243" s="61"/>
      <c r="F243" s="61"/>
      <c r="G243" s="61"/>
      <c r="H243" s="61"/>
      <c r="I243" s="61"/>
      <c r="J243" s="61"/>
      <c r="K243" s="61"/>
      <c r="L243" s="39"/>
      <c r="M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</row>
  </sheetData>
  <autoFilter ref="C121:K24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>
    <f:field ref="objname" par="" text="2020_12_11_Zadanie - Odstránenie havarijného stavu mostu ev. č. 2426-1, Moštenica" edit="true"/>
    <f:field ref="objsubject" par="" text="" edit="true"/>
    <f:field ref="objcreatedby" par="" text="Hrčková, Janka, Ing."/>
    <f:field ref="objcreatedat" par="" date="2022-05-11T11:33:12" text="11. 5. 2022 11:33:12"/>
    <f:field ref="objchangedby" par="" text="Hrčková, Janka, Ing."/>
    <f:field ref="objmodifiedat" par="" date="2022-05-11T11:33:14" text="11. 5. 2022 11:33:14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2020_12_11_Zadanie - Odstránenie havarijného stavu mostu ev. č. 2426-1, Moštenica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Dagmar Tóthová</dc:creator>
  <cp:lastModifiedBy>Dagmar Tóthová</cp:lastModifiedBy>
  <dcterms:created xsi:type="dcterms:W3CDTF">2020-12-11T14:52:24Z</dcterms:created>
  <dcterms:modified xsi:type="dcterms:W3CDTF">2020-12-11T14:52:27Z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BBSK@103.510:viz_AttrStrFileSubject" pid="2" fmtid="{D5CDD505-2E9C-101B-9397-08002B2CF9AE}">
    <vt:lpwstr/>
  </property>
  <property name="FSC#SKBBSK@103.510:viz_AttrStrCisloZmluvy" pid="3" fmtid="{D5CDD505-2E9C-101B-9397-08002B2CF9AE}">
    <vt:lpwstr/>
  </property>
  <property name="FSC#SKBBSK@103.510:viz_AttrStrCisloDodatku" pid="4" fmtid="{D5CDD505-2E9C-101B-9397-08002B2CF9AE}">
    <vt:lpwstr/>
  </property>
  <property name="FSC#SKBBSK@103.510:viz_AttrStrCisloZmlVDodatku" pid="5" fmtid="{D5CDD505-2E9C-101B-9397-08002B2CF9AE}">
    <vt:lpwstr/>
  </property>
  <property name="FSC#SKEDITIONREG@103.510:a_acceptor" pid="6" fmtid="{D5CDD505-2E9C-101B-9397-08002B2CF9AE}">
    <vt:lpwstr/>
  </property>
  <property name="FSC#SKEDITIONREG@103.510:a_clearedat" pid="7" fmtid="{D5CDD505-2E9C-101B-9397-08002B2CF9AE}">
    <vt:lpwstr/>
  </property>
  <property name="FSC#SKEDITIONREG@103.510:a_clearedby" pid="8" fmtid="{D5CDD505-2E9C-101B-9397-08002B2CF9AE}">
    <vt:lpwstr/>
  </property>
  <property name="FSC#SKEDITIONREG@103.510:a_comm" pid="9" fmtid="{D5CDD505-2E9C-101B-9397-08002B2CF9AE}">
    <vt:lpwstr/>
  </property>
  <property name="FSC#SKEDITIONREG@103.510:a_decisionattachments" pid="10" fmtid="{D5CDD505-2E9C-101B-9397-08002B2CF9AE}">
    <vt:lpwstr/>
  </property>
  <property name="FSC#SKEDITIONREG@103.510:a_deliveredat" pid="11" fmtid="{D5CDD505-2E9C-101B-9397-08002B2CF9AE}">
    <vt:lpwstr/>
  </property>
  <property name="FSC#SKEDITIONREG@103.510:a_delivery" pid="12" fmtid="{D5CDD505-2E9C-101B-9397-08002B2CF9AE}">
    <vt:lpwstr/>
  </property>
  <property name="FSC#SKEDITIONREG@103.510:a_extension" pid="13" fmtid="{D5CDD505-2E9C-101B-9397-08002B2CF9AE}">
    <vt:lpwstr/>
  </property>
  <property name="FSC#SKEDITIONREG@103.510:a_filenumber" pid="14" fmtid="{D5CDD505-2E9C-101B-9397-08002B2CF9AE}">
    <vt:lpwstr/>
  </property>
  <property name="FSC#SKEDITIONREG@103.510:a_fileresponsible" pid="15" fmtid="{D5CDD505-2E9C-101B-9397-08002B2CF9AE}">
    <vt:lpwstr/>
  </property>
  <property name="FSC#SKEDITIONREG@103.510:a_fileresporg" pid="16" fmtid="{D5CDD505-2E9C-101B-9397-08002B2CF9AE}">
    <vt:lpwstr/>
  </property>
  <property name="FSC#SKEDITIONREG@103.510:a_fileresporg_email_OU" pid="17" fmtid="{D5CDD505-2E9C-101B-9397-08002B2CF9AE}">
    <vt:lpwstr/>
  </property>
  <property name="FSC#SKEDITIONREG@103.510:a_fileresporg_emailaddress" pid="18" fmtid="{D5CDD505-2E9C-101B-9397-08002B2CF9AE}">
    <vt:lpwstr/>
  </property>
  <property name="FSC#SKEDITIONREG@103.510:a_fileresporg_fax" pid="19" fmtid="{D5CDD505-2E9C-101B-9397-08002B2CF9AE}">
    <vt:lpwstr/>
  </property>
  <property name="FSC#SKEDITIONREG@103.510:a_fileresporg_fax_OU" pid="20" fmtid="{D5CDD505-2E9C-101B-9397-08002B2CF9AE}">
    <vt:lpwstr/>
  </property>
  <property name="FSC#SKEDITIONREG@103.510:a_fileresporg_function" pid="21" fmtid="{D5CDD505-2E9C-101B-9397-08002B2CF9AE}">
    <vt:lpwstr/>
  </property>
  <property name="FSC#SKEDITIONREG@103.510:a_fileresporg_function_OU" pid="22" fmtid="{D5CDD505-2E9C-101B-9397-08002B2CF9AE}">
    <vt:lpwstr/>
  </property>
  <property name="FSC#SKEDITIONREG@103.510:a_fileresporg_head" pid="23" fmtid="{D5CDD505-2E9C-101B-9397-08002B2CF9AE}">
    <vt:lpwstr/>
  </property>
  <property name="FSC#SKEDITIONREG@103.510:a_fileresporg_head_OU" pid="24" fmtid="{D5CDD505-2E9C-101B-9397-08002B2CF9AE}">
    <vt:lpwstr/>
  </property>
  <property name="FSC#SKEDITIONREG@103.510:a_fileresporg_OU" pid="25" fmtid="{D5CDD505-2E9C-101B-9397-08002B2CF9AE}">
    <vt:lpwstr/>
  </property>
  <property name="FSC#SKEDITIONREG@103.510:a_fileresporg_phone" pid="26" fmtid="{D5CDD505-2E9C-101B-9397-08002B2CF9AE}">
    <vt:lpwstr/>
  </property>
  <property name="FSC#SKEDITIONREG@103.510:a_fileresporg_phone_OU" pid="27" fmtid="{D5CDD505-2E9C-101B-9397-08002B2CF9AE}">
    <vt:lpwstr/>
  </property>
  <property name="FSC#SKEDITIONREG@103.510:a_incattachments" pid="28" fmtid="{D5CDD505-2E9C-101B-9397-08002B2CF9AE}">
    <vt:lpwstr/>
  </property>
  <property name="FSC#SKEDITIONREG@103.510:a_incnr" pid="29" fmtid="{D5CDD505-2E9C-101B-9397-08002B2CF9AE}">
    <vt:lpwstr/>
  </property>
  <property name="FSC#SKEDITIONREG@103.510:a_objcreatedstr" pid="30" fmtid="{D5CDD505-2E9C-101B-9397-08002B2CF9AE}">
    <vt:lpwstr/>
  </property>
  <property name="FSC#SKEDITIONREG@103.510:a_ordernumber" pid="31" fmtid="{D5CDD505-2E9C-101B-9397-08002B2CF9AE}">
    <vt:lpwstr/>
  </property>
  <property name="FSC#SKEDITIONREG@103.510:a_oursign" pid="32" fmtid="{D5CDD505-2E9C-101B-9397-08002B2CF9AE}">
    <vt:lpwstr/>
  </property>
  <property name="FSC#SKEDITIONREG@103.510:a_sendersign" pid="33" fmtid="{D5CDD505-2E9C-101B-9397-08002B2CF9AE}">
    <vt:lpwstr/>
  </property>
  <property name="FSC#SKEDITIONREG@103.510:a_shortou" pid="34" fmtid="{D5CDD505-2E9C-101B-9397-08002B2CF9AE}">
    <vt:lpwstr/>
  </property>
  <property name="FSC#SKEDITIONREG@103.510:a_testsalutation" pid="35" fmtid="{D5CDD505-2E9C-101B-9397-08002B2CF9AE}">
    <vt:lpwstr/>
  </property>
  <property name="FSC#SKEDITIONREG@103.510:a_validfrom" pid="36" fmtid="{D5CDD505-2E9C-101B-9397-08002B2CF9AE}">
    <vt:lpwstr/>
  </property>
  <property name="FSC#SKEDITIONREG@103.510:as_activity" pid="37" fmtid="{D5CDD505-2E9C-101B-9397-08002B2CF9AE}">
    <vt:lpwstr/>
  </property>
  <property name="FSC#SKEDITIONREG@103.510:as_docdate" pid="38" fmtid="{D5CDD505-2E9C-101B-9397-08002B2CF9AE}">
    <vt:lpwstr/>
  </property>
  <property name="FSC#SKEDITIONREG@103.510:as_establishdate" pid="39" fmtid="{D5CDD505-2E9C-101B-9397-08002B2CF9AE}">
    <vt:lpwstr/>
  </property>
  <property name="FSC#SKEDITIONREG@103.510:as_fileresphead" pid="40" fmtid="{D5CDD505-2E9C-101B-9397-08002B2CF9AE}">
    <vt:lpwstr/>
  </property>
  <property name="FSC#SKEDITIONREG@103.510:as_filerespheadfnct" pid="41" fmtid="{D5CDD505-2E9C-101B-9397-08002B2CF9AE}">
    <vt:lpwstr/>
  </property>
  <property name="FSC#SKEDITIONREG@103.510:as_fileresponsible" pid="42" fmtid="{D5CDD505-2E9C-101B-9397-08002B2CF9AE}">
    <vt:lpwstr/>
  </property>
  <property name="FSC#SKEDITIONREG@103.510:as_filesubj" pid="43" fmtid="{D5CDD505-2E9C-101B-9397-08002B2CF9AE}">
    <vt:lpwstr/>
  </property>
  <property name="FSC#SKEDITIONREG@103.510:as_objname" pid="44" fmtid="{D5CDD505-2E9C-101B-9397-08002B2CF9AE}">
    <vt:lpwstr/>
  </property>
  <property name="FSC#SKEDITIONREG@103.510:as_ou" pid="45" fmtid="{D5CDD505-2E9C-101B-9397-08002B2CF9AE}">
    <vt:lpwstr/>
  </property>
  <property name="FSC#SKEDITIONREG@103.510:as_owner" pid="46" fmtid="{D5CDD505-2E9C-101B-9397-08002B2CF9AE}">
    <vt:lpwstr>Mgr. Ľuboš Hláčik</vt:lpwstr>
  </property>
  <property name="FSC#SKEDITIONREG@103.510:as_phonelink" pid="47" fmtid="{D5CDD505-2E9C-101B-9397-08002B2CF9AE}">
    <vt:lpwstr/>
  </property>
  <property name="FSC#SKEDITIONREG@103.510:oz_externAdr" pid="48" fmtid="{D5CDD505-2E9C-101B-9397-08002B2CF9AE}">
    <vt:lpwstr/>
  </property>
  <property name="FSC#SKEDITIONREG@103.510:a_depositperiod" pid="49" fmtid="{D5CDD505-2E9C-101B-9397-08002B2CF9AE}">
    <vt:lpwstr/>
  </property>
  <property name="FSC#SKEDITIONREG@103.510:a_disposestate" pid="50" fmtid="{D5CDD505-2E9C-101B-9397-08002B2CF9AE}">
    <vt:lpwstr/>
  </property>
  <property name="FSC#SKEDITIONREG@103.510:a_fileresponsiblefnct" pid="51" fmtid="{D5CDD505-2E9C-101B-9397-08002B2CF9AE}">
    <vt:lpwstr/>
  </property>
  <property name="FSC#SKEDITIONREG@103.510:a_fileresporg_position" pid="52" fmtid="{D5CDD505-2E9C-101B-9397-08002B2CF9AE}">
    <vt:lpwstr/>
  </property>
  <property name="FSC#SKEDITIONREG@103.510:a_fileresporg_position_OU" pid="53" fmtid="{D5CDD505-2E9C-101B-9397-08002B2CF9AE}">
    <vt:lpwstr/>
  </property>
  <property name="FSC#SKEDITIONREG@103.510:a_osobnecislosprac" pid="54" fmtid="{D5CDD505-2E9C-101B-9397-08002B2CF9AE}">
    <vt:lpwstr/>
  </property>
  <property name="FSC#SKEDITIONREG@103.510:a_registrysign" pid="55" fmtid="{D5CDD505-2E9C-101B-9397-08002B2CF9AE}">
    <vt:lpwstr/>
  </property>
  <property name="FSC#SKEDITIONREG@103.510:a_subfileatt" pid="56" fmtid="{D5CDD505-2E9C-101B-9397-08002B2CF9AE}">
    <vt:lpwstr/>
  </property>
  <property name="FSC#SKEDITIONREG@103.510:as_filesubjall" pid="57" fmtid="{D5CDD505-2E9C-101B-9397-08002B2CF9AE}">
    <vt:lpwstr/>
  </property>
  <property name="FSC#SKEDITIONREG@103.510:CreatedAt" pid="58" fmtid="{D5CDD505-2E9C-101B-9397-08002B2CF9AE}">
    <vt:lpwstr>11. 5. 2022, 11:33</vt:lpwstr>
  </property>
  <property name="FSC#SKEDITIONREG@103.510:curruserrolegroup" pid="59" fmtid="{D5CDD505-2E9C-101B-9397-08002B2CF9AE}">
    <vt:lpwstr>Oddelenie verejného obstarávania</vt:lpwstr>
  </property>
  <property name="FSC#SKEDITIONREG@103.510:currusersubst" pid="60" fmtid="{D5CDD505-2E9C-101B-9397-08002B2CF9AE}">
    <vt:lpwstr>Mgr. Marta Juríčková</vt:lpwstr>
  </property>
  <property name="FSC#SKEDITIONREG@103.510:emailsprac" pid="61" fmtid="{D5CDD505-2E9C-101B-9397-08002B2CF9AE}">
    <vt:lpwstr/>
  </property>
  <property name="FSC#SKEDITIONREG@103.510:ms_VyskladaniePoznamok" pid="62" fmtid="{D5CDD505-2E9C-101B-9397-08002B2CF9AE}">
    <vt:lpwstr/>
  </property>
  <property name="FSC#SKEDITIONREG@103.510:oumlname_fnct" pid="63" fmtid="{D5CDD505-2E9C-101B-9397-08002B2CF9AE}">
    <vt:lpwstr/>
  </property>
  <property name="FSC#SKEDITIONREG@103.510:sk_org_city" pid="64" fmtid="{D5CDD505-2E9C-101B-9397-08002B2CF9AE}">
    <vt:lpwstr>Banská Bystrica</vt:lpwstr>
  </property>
  <property name="FSC#SKEDITIONREG@103.510:sk_org_dic" pid="65" fmtid="{D5CDD505-2E9C-101B-9397-08002B2CF9AE}">
    <vt:lpwstr/>
  </property>
  <property name="FSC#SKEDITIONREG@103.510:sk_org_email" pid="66" fmtid="{D5CDD505-2E9C-101B-9397-08002B2CF9AE}">
    <vt:lpwstr>podatelna@bbsk.sk</vt:lpwstr>
  </property>
  <property name="FSC#SKEDITIONREG@103.510:sk_org_fax" pid="67" fmtid="{D5CDD505-2E9C-101B-9397-08002B2CF9AE}">
    <vt:lpwstr/>
  </property>
  <property name="FSC#SKEDITIONREG@103.510:sk_org_fullname" pid="68" fmtid="{D5CDD505-2E9C-101B-9397-08002B2CF9AE}">
    <vt:lpwstr>Banskobystrický samosprávny kraj</vt:lpwstr>
  </property>
  <property name="FSC#SKEDITIONREG@103.510:sk_org_ico" pid="69" fmtid="{D5CDD505-2E9C-101B-9397-08002B2CF9AE}">
    <vt:lpwstr>37828100</vt:lpwstr>
  </property>
  <property name="FSC#SKEDITIONREG@103.510:sk_org_phone" pid="70" fmtid="{D5CDD505-2E9C-101B-9397-08002B2CF9AE}">
    <vt:lpwstr>048/4325111</vt:lpwstr>
  </property>
  <property name="FSC#SKEDITIONREG@103.510:sk_org_shortname" pid="71" fmtid="{D5CDD505-2E9C-101B-9397-08002B2CF9AE}">
    <vt:lpwstr/>
  </property>
  <property name="FSC#SKEDITIONREG@103.510:sk_org_state" pid="72" fmtid="{D5CDD505-2E9C-101B-9397-08002B2CF9AE}">
    <vt:lpwstr/>
  </property>
  <property name="FSC#SKEDITIONREG@103.510:sk_org_street" pid="73" fmtid="{D5CDD505-2E9C-101B-9397-08002B2CF9AE}">
    <vt:lpwstr>Námestie SNP 23/23</vt:lpwstr>
  </property>
  <property name="FSC#SKEDITIONREG@103.510:sk_org_zip" pid="74" fmtid="{D5CDD505-2E9C-101B-9397-08002B2CF9AE}">
    <vt:lpwstr>974 01</vt:lpwstr>
  </property>
  <property name="FSC#SKEDITIONREG@103.510:viz_clearedat" pid="75" fmtid="{D5CDD505-2E9C-101B-9397-08002B2CF9AE}">
    <vt:lpwstr/>
  </property>
  <property name="FSC#SKEDITIONREG@103.510:viz_clearedby" pid="76" fmtid="{D5CDD505-2E9C-101B-9397-08002B2CF9AE}">
    <vt:lpwstr/>
  </property>
  <property name="FSC#SKEDITIONREG@103.510:viz_comm" pid="77" fmtid="{D5CDD505-2E9C-101B-9397-08002B2CF9AE}">
    <vt:lpwstr/>
  </property>
  <property name="FSC#SKEDITIONREG@103.510:viz_decisionattachments" pid="78" fmtid="{D5CDD505-2E9C-101B-9397-08002B2CF9AE}">
    <vt:lpwstr/>
  </property>
  <property name="FSC#SKEDITIONREG@103.510:viz_deliveredat" pid="79" fmtid="{D5CDD505-2E9C-101B-9397-08002B2CF9AE}">
    <vt:lpwstr/>
  </property>
  <property name="FSC#SKEDITIONREG@103.510:viz_delivery" pid="80" fmtid="{D5CDD505-2E9C-101B-9397-08002B2CF9AE}">
    <vt:lpwstr/>
  </property>
  <property name="FSC#SKEDITIONREG@103.510:viz_extension" pid="81" fmtid="{D5CDD505-2E9C-101B-9397-08002B2CF9AE}">
    <vt:lpwstr/>
  </property>
  <property name="FSC#SKEDITIONREG@103.510:viz_filenumber" pid="82" fmtid="{D5CDD505-2E9C-101B-9397-08002B2CF9AE}">
    <vt:lpwstr/>
  </property>
  <property name="FSC#SKEDITIONREG@103.510:viz_fileresponsible" pid="83" fmtid="{D5CDD505-2E9C-101B-9397-08002B2CF9AE}">
    <vt:lpwstr/>
  </property>
  <property name="FSC#SKEDITIONREG@103.510:viz_fileresporg" pid="84" fmtid="{D5CDD505-2E9C-101B-9397-08002B2CF9AE}">
    <vt:lpwstr/>
  </property>
  <property name="FSC#SKEDITIONREG@103.510:viz_fileresporg_email_OU" pid="85" fmtid="{D5CDD505-2E9C-101B-9397-08002B2CF9AE}">
    <vt:lpwstr/>
  </property>
  <property name="FSC#SKEDITIONREG@103.510:viz_fileresporg_emailaddress" pid="86" fmtid="{D5CDD505-2E9C-101B-9397-08002B2CF9AE}">
    <vt:lpwstr/>
  </property>
  <property name="FSC#SKEDITIONREG@103.510:viz_fileresporg_fax" pid="87" fmtid="{D5CDD505-2E9C-101B-9397-08002B2CF9AE}">
    <vt:lpwstr/>
  </property>
  <property name="FSC#SKEDITIONREG@103.510:viz_fileresporg_fax_OU" pid="88" fmtid="{D5CDD505-2E9C-101B-9397-08002B2CF9AE}">
    <vt:lpwstr/>
  </property>
  <property name="FSC#SKEDITIONREG@103.510:viz_fileresporg_function" pid="89" fmtid="{D5CDD505-2E9C-101B-9397-08002B2CF9AE}">
    <vt:lpwstr/>
  </property>
  <property name="FSC#SKEDITIONREG@103.510:viz_fileresporg_function_OU" pid="90" fmtid="{D5CDD505-2E9C-101B-9397-08002B2CF9AE}">
    <vt:lpwstr/>
  </property>
  <property name="FSC#SKEDITIONREG@103.510:viz_fileresporg_head" pid="91" fmtid="{D5CDD505-2E9C-101B-9397-08002B2CF9AE}">
    <vt:lpwstr/>
  </property>
  <property name="FSC#SKEDITIONREG@103.510:viz_fileresporg_head_OU" pid="92" fmtid="{D5CDD505-2E9C-101B-9397-08002B2CF9AE}">
    <vt:lpwstr/>
  </property>
  <property name="FSC#SKEDITIONREG@103.510:viz_fileresporg_longname" pid="93" fmtid="{D5CDD505-2E9C-101B-9397-08002B2CF9AE}">
    <vt:lpwstr/>
  </property>
  <property name="FSC#SKEDITIONREG@103.510:viz_fileresporg_mesto" pid="94" fmtid="{D5CDD505-2E9C-101B-9397-08002B2CF9AE}">
    <vt:lpwstr/>
  </property>
  <property name="FSC#SKEDITIONREG@103.510:viz_fileresporg_odbor" pid="95" fmtid="{D5CDD505-2E9C-101B-9397-08002B2CF9AE}">
    <vt:lpwstr/>
  </property>
  <property name="FSC#SKEDITIONREG@103.510:viz_fileresporg_odbor_function" pid="96" fmtid="{D5CDD505-2E9C-101B-9397-08002B2CF9AE}">
    <vt:lpwstr/>
  </property>
  <property name="FSC#SKEDITIONREG@103.510:viz_fileresporg_odbor_head" pid="97" fmtid="{D5CDD505-2E9C-101B-9397-08002B2CF9AE}">
    <vt:lpwstr/>
  </property>
  <property name="FSC#SKEDITIONREG@103.510:viz_fileresporg_OU" pid="98" fmtid="{D5CDD505-2E9C-101B-9397-08002B2CF9AE}">
    <vt:lpwstr/>
  </property>
  <property name="FSC#SKEDITIONREG@103.510:viz_fileresporg_phone" pid="99" fmtid="{D5CDD505-2E9C-101B-9397-08002B2CF9AE}">
    <vt:lpwstr/>
  </property>
  <property name="FSC#SKEDITIONREG@103.510:viz_fileresporg_phone_OU" pid="100" fmtid="{D5CDD505-2E9C-101B-9397-08002B2CF9AE}">
    <vt:lpwstr/>
  </property>
  <property name="FSC#SKEDITIONREG@103.510:viz_fileresporg_position" pid="101" fmtid="{D5CDD505-2E9C-101B-9397-08002B2CF9AE}">
    <vt:lpwstr/>
  </property>
  <property name="FSC#SKEDITIONREG@103.510:viz_fileresporg_position_OU" pid="102" fmtid="{D5CDD505-2E9C-101B-9397-08002B2CF9AE}">
    <vt:lpwstr/>
  </property>
  <property name="FSC#SKEDITIONREG@103.510:viz_fileresporg_psc" pid="103" fmtid="{D5CDD505-2E9C-101B-9397-08002B2CF9AE}">
    <vt:lpwstr/>
  </property>
  <property name="FSC#SKEDITIONREG@103.510:viz_fileresporg_sekcia" pid="104" fmtid="{D5CDD505-2E9C-101B-9397-08002B2CF9AE}">
    <vt:lpwstr/>
  </property>
  <property name="FSC#SKEDITIONREG@103.510:viz_fileresporg_sekcia_function" pid="105" fmtid="{D5CDD505-2E9C-101B-9397-08002B2CF9AE}">
    <vt:lpwstr/>
  </property>
  <property name="FSC#SKEDITIONREG@103.510:viz_fileresporg_sekcia_head" pid="106" fmtid="{D5CDD505-2E9C-101B-9397-08002B2CF9AE}">
    <vt:lpwstr/>
  </property>
  <property name="FSC#SKEDITIONREG@103.510:viz_fileresporg_stat" pid="107" fmtid="{D5CDD505-2E9C-101B-9397-08002B2CF9AE}">
    <vt:lpwstr/>
  </property>
  <property name="FSC#SKEDITIONREG@103.510:viz_fileresporg_ulica" pid="108" fmtid="{D5CDD505-2E9C-101B-9397-08002B2CF9AE}">
    <vt:lpwstr/>
  </property>
  <property name="FSC#SKEDITIONREG@103.510:viz_fileresporgknazov" pid="109" fmtid="{D5CDD505-2E9C-101B-9397-08002B2CF9AE}">
    <vt:lpwstr/>
  </property>
  <property name="FSC#SKEDITIONREG@103.510:viz_filesubj" pid="110" fmtid="{D5CDD505-2E9C-101B-9397-08002B2CF9AE}">
    <vt:lpwstr/>
  </property>
  <property name="FSC#SKEDITIONREG@103.510:viz_incattachments" pid="111" fmtid="{D5CDD505-2E9C-101B-9397-08002B2CF9AE}">
    <vt:lpwstr/>
  </property>
  <property name="FSC#SKEDITIONREG@103.510:viz_incnr" pid="112" fmtid="{D5CDD505-2E9C-101B-9397-08002B2CF9AE}">
    <vt:lpwstr/>
  </property>
  <property name="FSC#SKEDITIONREG@103.510:viz_intletterrecivers" pid="113" fmtid="{D5CDD505-2E9C-101B-9397-08002B2CF9AE}">
    <vt:lpwstr/>
  </property>
  <property name="FSC#SKEDITIONREG@103.510:viz_objcreatedstr" pid="114" fmtid="{D5CDD505-2E9C-101B-9397-08002B2CF9AE}">
    <vt:lpwstr/>
  </property>
  <property name="FSC#SKEDITIONREG@103.510:viz_ordernumber" pid="115" fmtid="{D5CDD505-2E9C-101B-9397-08002B2CF9AE}">
    <vt:lpwstr/>
  </property>
  <property name="FSC#SKEDITIONREG@103.510:viz_oursign" pid="116" fmtid="{D5CDD505-2E9C-101B-9397-08002B2CF9AE}">
    <vt:lpwstr/>
  </property>
  <property name="FSC#SKEDITIONREG@103.510:viz_responseto_createdby" pid="117" fmtid="{D5CDD505-2E9C-101B-9397-08002B2CF9AE}">
    <vt:lpwstr/>
  </property>
  <property name="FSC#SKEDITIONREG@103.510:viz_sendersign" pid="118" fmtid="{D5CDD505-2E9C-101B-9397-08002B2CF9AE}">
    <vt:lpwstr/>
  </property>
  <property name="FSC#SKEDITIONREG@103.510:viz_shortfileresporg" pid="119" fmtid="{D5CDD505-2E9C-101B-9397-08002B2CF9AE}">
    <vt:lpwstr/>
  </property>
  <property name="FSC#SKEDITIONREG@103.510:viz_tel_number" pid="120" fmtid="{D5CDD505-2E9C-101B-9397-08002B2CF9AE}">
    <vt:lpwstr/>
  </property>
  <property name="FSC#SKEDITIONREG@103.510:viz_tel_number2" pid="121" fmtid="{D5CDD505-2E9C-101B-9397-08002B2CF9AE}">
    <vt:lpwstr/>
  </property>
  <property name="FSC#SKEDITIONREG@103.510:viz_testsalutation" pid="122" fmtid="{D5CDD505-2E9C-101B-9397-08002B2CF9AE}">
    <vt:lpwstr/>
  </property>
  <property name="FSC#SKEDITIONREG@103.510:viz_validfrom" pid="123" fmtid="{D5CDD505-2E9C-101B-9397-08002B2CF9AE}">
    <vt:lpwstr/>
  </property>
  <property name="FSC#SKEDITIONREG@103.510:zaznam_jeden_adresat" pid="124" fmtid="{D5CDD505-2E9C-101B-9397-08002B2CF9AE}">
    <vt:lpwstr/>
  </property>
  <property name="FSC#SKEDITIONREG@103.510:zaznam_vnut_adresati_1" pid="125" fmtid="{D5CDD505-2E9C-101B-9397-08002B2CF9AE}">
    <vt:lpwstr/>
  </property>
  <property name="FSC#SKEDITIONREG@103.510:zaznam_vnut_adresati_2" pid="126" fmtid="{D5CDD505-2E9C-101B-9397-08002B2CF9AE}">
    <vt:lpwstr/>
  </property>
  <property name="FSC#SKEDITIONREG@103.510:zaznam_vnut_adresati_3" pid="127" fmtid="{D5CDD505-2E9C-101B-9397-08002B2CF9AE}">
    <vt:lpwstr/>
  </property>
  <property name="FSC#SKEDITIONREG@103.510:zaznam_vnut_adresati_4" pid="128" fmtid="{D5CDD505-2E9C-101B-9397-08002B2CF9AE}">
    <vt:lpwstr/>
  </property>
  <property name="FSC#SKEDITIONREG@103.510:zaznam_vnut_adresati_5" pid="129" fmtid="{D5CDD505-2E9C-101B-9397-08002B2CF9AE}">
    <vt:lpwstr/>
  </property>
  <property name="FSC#SKEDITIONREG@103.510:zaznam_vnut_adresati_6" pid="130" fmtid="{D5CDD505-2E9C-101B-9397-08002B2CF9AE}">
    <vt:lpwstr/>
  </property>
  <property name="FSC#SKEDITIONREG@103.510:zaznam_vnut_adresati_7" pid="131" fmtid="{D5CDD505-2E9C-101B-9397-08002B2CF9AE}">
    <vt:lpwstr/>
  </property>
  <property name="FSC#SKEDITIONREG@103.510:zaznam_vnut_adresati_8" pid="132" fmtid="{D5CDD505-2E9C-101B-9397-08002B2CF9AE}">
    <vt:lpwstr/>
  </property>
  <property name="FSC#SKEDITIONREG@103.510:zaznam_vnut_adresati_9" pid="133" fmtid="{D5CDD505-2E9C-101B-9397-08002B2CF9AE}">
    <vt:lpwstr/>
  </property>
  <property name="FSC#SKEDITIONREG@103.510:zaznam_vnut_adresati_10" pid="134" fmtid="{D5CDD505-2E9C-101B-9397-08002B2CF9AE}">
    <vt:lpwstr/>
  </property>
  <property name="FSC#SKEDITIONREG@103.510:zaznam_vnut_adresati_11" pid="135" fmtid="{D5CDD505-2E9C-101B-9397-08002B2CF9AE}">
    <vt:lpwstr/>
  </property>
  <property name="FSC#SKEDITIONREG@103.510:zaznam_vnut_adresati_12" pid="136" fmtid="{D5CDD505-2E9C-101B-9397-08002B2CF9AE}">
    <vt:lpwstr/>
  </property>
  <property name="FSC#SKEDITIONREG@103.510:zaznam_vnut_adresati_13" pid="137" fmtid="{D5CDD505-2E9C-101B-9397-08002B2CF9AE}">
    <vt:lpwstr/>
  </property>
  <property name="FSC#SKEDITIONREG@103.510:zaznam_vnut_adresati_14" pid="138" fmtid="{D5CDD505-2E9C-101B-9397-08002B2CF9AE}">
    <vt:lpwstr/>
  </property>
  <property name="FSC#SKEDITIONREG@103.510:zaznam_vnut_adresati_15" pid="139" fmtid="{D5CDD505-2E9C-101B-9397-08002B2CF9AE}">
    <vt:lpwstr/>
  </property>
  <property name="FSC#SKEDITIONREG@103.510:zaznam_vnut_adresati_16" pid="140" fmtid="{D5CDD505-2E9C-101B-9397-08002B2CF9AE}">
    <vt:lpwstr/>
  </property>
  <property name="FSC#SKEDITIONREG@103.510:zaznam_vnut_adresati_17" pid="141" fmtid="{D5CDD505-2E9C-101B-9397-08002B2CF9AE}">
    <vt:lpwstr/>
  </property>
  <property name="FSC#SKEDITIONREG@103.510:zaznam_vnut_adresati_18" pid="142" fmtid="{D5CDD505-2E9C-101B-9397-08002B2CF9AE}">
    <vt:lpwstr/>
  </property>
  <property name="FSC#SKEDITIONREG@103.510:zaznam_vnut_adresati_19" pid="143" fmtid="{D5CDD505-2E9C-101B-9397-08002B2CF9AE}">
    <vt:lpwstr/>
  </property>
  <property name="FSC#SKEDITIONREG@103.510:zaznam_vnut_adresati_20" pid="144" fmtid="{D5CDD505-2E9C-101B-9397-08002B2CF9AE}">
    <vt:lpwstr/>
  </property>
  <property name="FSC#SKEDITIONREG@103.510:zaznam_vnut_adresati_21" pid="145" fmtid="{D5CDD505-2E9C-101B-9397-08002B2CF9AE}">
    <vt:lpwstr/>
  </property>
  <property name="FSC#SKEDITIONREG@103.510:zaznam_vnut_adresati_22" pid="146" fmtid="{D5CDD505-2E9C-101B-9397-08002B2CF9AE}">
    <vt:lpwstr/>
  </property>
  <property name="FSC#SKEDITIONREG@103.510:zaznam_vnut_adresati_23" pid="147" fmtid="{D5CDD505-2E9C-101B-9397-08002B2CF9AE}">
    <vt:lpwstr/>
  </property>
  <property name="FSC#SKEDITIONREG@103.510:zaznam_vnut_adresati_24" pid="148" fmtid="{D5CDD505-2E9C-101B-9397-08002B2CF9AE}">
    <vt:lpwstr/>
  </property>
  <property name="FSC#SKEDITIONREG@103.510:zaznam_vnut_adresati_25" pid="149" fmtid="{D5CDD505-2E9C-101B-9397-08002B2CF9AE}">
    <vt:lpwstr/>
  </property>
  <property name="FSC#SKEDITIONREG@103.510:zaznam_vnut_adresati_26" pid="150" fmtid="{D5CDD505-2E9C-101B-9397-08002B2CF9AE}">
    <vt:lpwstr/>
  </property>
  <property name="FSC#SKEDITIONREG@103.510:zaznam_vnut_adresati_27" pid="151" fmtid="{D5CDD505-2E9C-101B-9397-08002B2CF9AE}">
    <vt:lpwstr/>
  </property>
  <property name="FSC#SKEDITIONREG@103.510:zaznam_vnut_adresati_28" pid="152" fmtid="{D5CDD505-2E9C-101B-9397-08002B2CF9AE}">
    <vt:lpwstr/>
  </property>
  <property name="FSC#SKEDITIONREG@103.510:zaznam_vnut_adresati_29" pid="153" fmtid="{D5CDD505-2E9C-101B-9397-08002B2CF9AE}">
    <vt:lpwstr/>
  </property>
  <property name="FSC#SKEDITIONREG@103.510:zaznam_vnut_adresati_30" pid="154" fmtid="{D5CDD505-2E9C-101B-9397-08002B2CF9AE}">
    <vt:lpwstr/>
  </property>
  <property name="FSC#SKEDITIONREG@103.510:zaznam_vnut_adresati_31" pid="155" fmtid="{D5CDD505-2E9C-101B-9397-08002B2CF9AE}">
    <vt:lpwstr/>
  </property>
  <property name="FSC#SKEDITIONREG@103.510:zaznam_vnut_adresati_32" pid="156" fmtid="{D5CDD505-2E9C-101B-9397-08002B2CF9AE}">
    <vt:lpwstr/>
  </property>
  <property name="FSC#SKEDITIONREG@103.510:zaznam_vnut_adresati_33" pid="157" fmtid="{D5CDD505-2E9C-101B-9397-08002B2CF9AE}">
    <vt:lpwstr/>
  </property>
  <property name="FSC#SKEDITIONREG@103.510:zaznam_vnut_adresati_34" pid="158" fmtid="{D5CDD505-2E9C-101B-9397-08002B2CF9AE}">
    <vt:lpwstr/>
  </property>
  <property name="FSC#SKEDITIONREG@103.510:zaznam_vnut_adresati_35" pid="159" fmtid="{D5CDD505-2E9C-101B-9397-08002B2CF9AE}">
    <vt:lpwstr/>
  </property>
  <property name="FSC#SKEDITIONREG@103.510:zaznam_vnut_adresati_36" pid="160" fmtid="{D5CDD505-2E9C-101B-9397-08002B2CF9AE}">
    <vt:lpwstr/>
  </property>
  <property name="FSC#SKEDITIONREG@103.510:zaznam_vnut_adresati_37" pid="161" fmtid="{D5CDD505-2E9C-101B-9397-08002B2CF9AE}">
    <vt:lpwstr/>
  </property>
  <property name="FSC#SKEDITIONREG@103.510:zaznam_vnut_adresati_38" pid="162" fmtid="{D5CDD505-2E9C-101B-9397-08002B2CF9AE}">
    <vt:lpwstr/>
  </property>
  <property name="FSC#SKEDITIONREG@103.510:zaznam_vnut_adresati_39" pid="163" fmtid="{D5CDD505-2E9C-101B-9397-08002B2CF9AE}">
    <vt:lpwstr/>
  </property>
  <property name="FSC#SKEDITIONREG@103.510:zaznam_vnut_adresati_40" pid="164" fmtid="{D5CDD505-2E9C-101B-9397-08002B2CF9AE}">
    <vt:lpwstr/>
  </property>
  <property name="FSC#SKEDITIONREG@103.510:zaznam_vnut_adresati_41" pid="165" fmtid="{D5CDD505-2E9C-101B-9397-08002B2CF9AE}">
    <vt:lpwstr/>
  </property>
  <property name="FSC#SKEDITIONREG@103.510:zaznam_vnut_adresati_42" pid="166" fmtid="{D5CDD505-2E9C-101B-9397-08002B2CF9AE}">
    <vt:lpwstr/>
  </property>
  <property name="FSC#SKEDITIONREG@103.510:zaznam_vnut_adresati_43" pid="167" fmtid="{D5CDD505-2E9C-101B-9397-08002B2CF9AE}">
    <vt:lpwstr/>
  </property>
  <property name="FSC#SKEDITIONREG@103.510:zaznam_vnut_adresati_44" pid="168" fmtid="{D5CDD505-2E9C-101B-9397-08002B2CF9AE}">
    <vt:lpwstr/>
  </property>
  <property name="FSC#SKEDITIONREG@103.510:zaznam_vnut_adresati_45" pid="169" fmtid="{D5CDD505-2E9C-101B-9397-08002B2CF9AE}">
    <vt:lpwstr/>
  </property>
  <property name="FSC#SKEDITIONREG@103.510:zaznam_vnut_adresati_46" pid="170" fmtid="{D5CDD505-2E9C-101B-9397-08002B2CF9AE}">
    <vt:lpwstr/>
  </property>
  <property name="FSC#SKEDITIONREG@103.510:zaznam_vnut_adresati_47" pid="171" fmtid="{D5CDD505-2E9C-101B-9397-08002B2CF9AE}">
    <vt:lpwstr/>
  </property>
  <property name="FSC#SKEDITIONREG@103.510:zaznam_vnut_adresati_48" pid="172" fmtid="{D5CDD505-2E9C-101B-9397-08002B2CF9AE}">
    <vt:lpwstr/>
  </property>
  <property name="FSC#SKEDITIONREG@103.510:zaznam_vnut_adresati_49" pid="173" fmtid="{D5CDD505-2E9C-101B-9397-08002B2CF9AE}">
    <vt:lpwstr/>
  </property>
  <property name="FSC#SKEDITIONREG@103.510:zaznam_vnut_adresati_50" pid="174" fmtid="{D5CDD505-2E9C-101B-9397-08002B2CF9AE}">
    <vt:lpwstr/>
  </property>
  <property name="FSC#SKEDITIONREG@103.510:zaznam_vnut_adresati_51" pid="175" fmtid="{D5CDD505-2E9C-101B-9397-08002B2CF9AE}">
    <vt:lpwstr/>
  </property>
  <property name="FSC#SKEDITIONREG@103.510:zaznam_vnut_adresati_52" pid="176" fmtid="{D5CDD505-2E9C-101B-9397-08002B2CF9AE}">
    <vt:lpwstr/>
  </property>
  <property name="FSC#SKEDITIONREG@103.510:zaznam_vnut_adresati_53" pid="177" fmtid="{D5CDD505-2E9C-101B-9397-08002B2CF9AE}">
    <vt:lpwstr/>
  </property>
  <property name="FSC#SKEDITIONREG@103.510:zaznam_vnut_adresati_54" pid="178" fmtid="{D5CDD505-2E9C-101B-9397-08002B2CF9AE}">
    <vt:lpwstr/>
  </property>
  <property name="FSC#SKEDITIONREG@103.510:zaznam_vnut_adresati_55" pid="179" fmtid="{D5CDD505-2E9C-101B-9397-08002B2CF9AE}">
    <vt:lpwstr/>
  </property>
  <property name="FSC#SKEDITIONREG@103.510:zaznam_vnut_adresati_56" pid="180" fmtid="{D5CDD505-2E9C-101B-9397-08002B2CF9AE}">
    <vt:lpwstr/>
  </property>
  <property name="FSC#SKEDITIONREG@103.510:zaznam_vnut_adresati_57" pid="181" fmtid="{D5CDD505-2E9C-101B-9397-08002B2CF9AE}">
    <vt:lpwstr/>
  </property>
  <property name="FSC#SKEDITIONREG@103.510:zaznam_vnut_adresati_58" pid="182" fmtid="{D5CDD505-2E9C-101B-9397-08002B2CF9AE}">
    <vt:lpwstr/>
  </property>
  <property name="FSC#SKEDITIONREG@103.510:zaznam_vnut_adresati_59" pid="183" fmtid="{D5CDD505-2E9C-101B-9397-08002B2CF9AE}">
    <vt:lpwstr/>
  </property>
  <property name="FSC#SKEDITIONREG@103.510:zaznam_vnut_adresati_60" pid="184" fmtid="{D5CDD505-2E9C-101B-9397-08002B2CF9AE}">
    <vt:lpwstr/>
  </property>
  <property name="FSC#SKEDITIONREG@103.510:zaznam_vnut_adresati_61" pid="185" fmtid="{D5CDD505-2E9C-101B-9397-08002B2CF9AE}">
    <vt:lpwstr/>
  </property>
  <property name="FSC#SKEDITIONREG@103.510:zaznam_vnut_adresati_62" pid="186" fmtid="{D5CDD505-2E9C-101B-9397-08002B2CF9AE}">
    <vt:lpwstr/>
  </property>
  <property name="FSC#SKEDITIONREG@103.510:zaznam_vnut_adresati_63" pid="187" fmtid="{D5CDD505-2E9C-101B-9397-08002B2CF9AE}">
    <vt:lpwstr/>
  </property>
  <property name="FSC#SKEDITIONREG@103.510:zaznam_vnut_adresati_64" pid="188" fmtid="{D5CDD505-2E9C-101B-9397-08002B2CF9AE}">
    <vt:lpwstr/>
  </property>
  <property name="FSC#SKEDITIONREG@103.510:zaznam_vnut_adresati_65" pid="189" fmtid="{D5CDD505-2E9C-101B-9397-08002B2CF9AE}">
    <vt:lpwstr/>
  </property>
  <property name="FSC#SKEDITIONREG@103.510:zaznam_vnut_adresati_66" pid="190" fmtid="{D5CDD505-2E9C-101B-9397-08002B2CF9AE}">
    <vt:lpwstr/>
  </property>
  <property name="FSC#SKEDITIONREG@103.510:zaznam_vnut_adresati_67" pid="191" fmtid="{D5CDD505-2E9C-101B-9397-08002B2CF9AE}">
    <vt:lpwstr/>
  </property>
  <property name="FSC#SKEDITIONREG@103.510:zaznam_vnut_adresati_68" pid="192" fmtid="{D5CDD505-2E9C-101B-9397-08002B2CF9AE}">
    <vt:lpwstr/>
  </property>
  <property name="FSC#SKEDITIONREG@103.510:zaznam_vnut_adresati_69" pid="193" fmtid="{D5CDD505-2E9C-101B-9397-08002B2CF9AE}">
    <vt:lpwstr/>
  </property>
  <property name="FSC#SKEDITIONREG@103.510:zaznam_vnut_adresati_70" pid="194" fmtid="{D5CDD505-2E9C-101B-9397-08002B2CF9AE}">
    <vt:lpwstr/>
  </property>
  <property name="FSC#SKEDITIONREG@103.510:zaznam_vonk_adresati_1" pid="195" fmtid="{D5CDD505-2E9C-101B-9397-08002B2CF9AE}">
    <vt:lpwstr/>
  </property>
  <property name="FSC#SKEDITIONREG@103.510:zaznam_vonk_adresati_2" pid="196" fmtid="{D5CDD505-2E9C-101B-9397-08002B2CF9AE}">
    <vt:lpwstr/>
  </property>
  <property name="FSC#SKEDITIONREG@103.510:zaznam_vonk_adresati_3" pid="197" fmtid="{D5CDD505-2E9C-101B-9397-08002B2CF9AE}">
    <vt:lpwstr/>
  </property>
  <property name="FSC#SKEDITIONREG@103.510:zaznam_vonk_adresati_4" pid="198" fmtid="{D5CDD505-2E9C-101B-9397-08002B2CF9AE}">
    <vt:lpwstr/>
  </property>
  <property name="FSC#SKEDITIONREG@103.510:zaznam_vonk_adresati_5" pid="199" fmtid="{D5CDD505-2E9C-101B-9397-08002B2CF9AE}">
    <vt:lpwstr/>
  </property>
  <property name="FSC#SKEDITIONREG@103.510:zaznam_vonk_adresati_6" pid="200" fmtid="{D5CDD505-2E9C-101B-9397-08002B2CF9AE}">
    <vt:lpwstr/>
  </property>
  <property name="FSC#SKEDITIONREG@103.510:zaznam_vonk_adresati_7" pid="201" fmtid="{D5CDD505-2E9C-101B-9397-08002B2CF9AE}">
    <vt:lpwstr/>
  </property>
  <property name="FSC#SKEDITIONREG@103.510:zaznam_vonk_adresati_8" pid="202" fmtid="{D5CDD505-2E9C-101B-9397-08002B2CF9AE}">
    <vt:lpwstr/>
  </property>
  <property name="FSC#SKEDITIONREG@103.510:zaznam_vonk_adresati_9" pid="203" fmtid="{D5CDD505-2E9C-101B-9397-08002B2CF9AE}">
    <vt:lpwstr/>
  </property>
  <property name="FSC#SKEDITIONREG@103.510:zaznam_vonk_adresati_10" pid="204" fmtid="{D5CDD505-2E9C-101B-9397-08002B2CF9AE}">
    <vt:lpwstr/>
  </property>
  <property name="FSC#SKEDITIONREG@103.510:zaznam_vonk_adresati_11" pid="205" fmtid="{D5CDD505-2E9C-101B-9397-08002B2CF9AE}">
    <vt:lpwstr/>
  </property>
  <property name="FSC#SKEDITIONREG@103.510:zaznam_vonk_adresati_12" pid="206" fmtid="{D5CDD505-2E9C-101B-9397-08002B2CF9AE}">
    <vt:lpwstr/>
  </property>
  <property name="FSC#SKEDITIONREG@103.510:zaznam_vonk_adresati_13" pid="207" fmtid="{D5CDD505-2E9C-101B-9397-08002B2CF9AE}">
    <vt:lpwstr/>
  </property>
  <property name="FSC#SKEDITIONREG@103.510:zaznam_vonk_adresati_14" pid="208" fmtid="{D5CDD505-2E9C-101B-9397-08002B2CF9AE}">
    <vt:lpwstr/>
  </property>
  <property name="FSC#SKEDITIONREG@103.510:zaznam_vonk_adresati_15" pid="209" fmtid="{D5CDD505-2E9C-101B-9397-08002B2CF9AE}">
    <vt:lpwstr/>
  </property>
  <property name="FSC#SKEDITIONREG@103.510:zaznam_vonk_adresati_16" pid="210" fmtid="{D5CDD505-2E9C-101B-9397-08002B2CF9AE}">
    <vt:lpwstr/>
  </property>
  <property name="FSC#SKEDITIONREG@103.510:zaznam_vonk_adresati_17" pid="211" fmtid="{D5CDD505-2E9C-101B-9397-08002B2CF9AE}">
    <vt:lpwstr/>
  </property>
  <property name="FSC#SKEDITIONREG@103.510:zaznam_vonk_adresati_18" pid="212" fmtid="{D5CDD505-2E9C-101B-9397-08002B2CF9AE}">
    <vt:lpwstr/>
  </property>
  <property name="FSC#SKEDITIONREG@103.510:zaznam_vonk_adresati_19" pid="213" fmtid="{D5CDD505-2E9C-101B-9397-08002B2CF9AE}">
    <vt:lpwstr/>
  </property>
  <property name="FSC#SKEDITIONREG@103.510:zaznam_vonk_adresati_20" pid="214" fmtid="{D5CDD505-2E9C-101B-9397-08002B2CF9AE}">
    <vt:lpwstr/>
  </property>
  <property name="FSC#SKEDITIONREG@103.510:zaznam_vonk_adresati_21" pid="215" fmtid="{D5CDD505-2E9C-101B-9397-08002B2CF9AE}">
    <vt:lpwstr/>
  </property>
  <property name="FSC#SKEDITIONREG@103.510:zaznam_vonk_adresati_22" pid="216" fmtid="{D5CDD505-2E9C-101B-9397-08002B2CF9AE}">
    <vt:lpwstr/>
  </property>
  <property name="FSC#SKEDITIONREG@103.510:zaznam_vonk_adresati_23" pid="217" fmtid="{D5CDD505-2E9C-101B-9397-08002B2CF9AE}">
    <vt:lpwstr/>
  </property>
  <property name="FSC#SKEDITIONREG@103.510:zaznam_vonk_adresati_24" pid="218" fmtid="{D5CDD505-2E9C-101B-9397-08002B2CF9AE}">
    <vt:lpwstr/>
  </property>
  <property name="FSC#SKEDITIONREG@103.510:zaznam_vonk_adresati_25" pid="219" fmtid="{D5CDD505-2E9C-101B-9397-08002B2CF9AE}">
    <vt:lpwstr/>
  </property>
  <property name="FSC#SKEDITIONREG@103.510:zaznam_vonk_adresati_26" pid="220" fmtid="{D5CDD505-2E9C-101B-9397-08002B2CF9AE}">
    <vt:lpwstr/>
  </property>
  <property name="FSC#SKEDITIONREG@103.510:zaznam_vonk_adresati_27" pid="221" fmtid="{D5CDD505-2E9C-101B-9397-08002B2CF9AE}">
    <vt:lpwstr/>
  </property>
  <property name="FSC#SKEDITIONREG@103.510:zaznam_vonk_adresati_28" pid="222" fmtid="{D5CDD505-2E9C-101B-9397-08002B2CF9AE}">
    <vt:lpwstr/>
  </property>
  <property name="FSC#SKEDITIONREG@103.510:zaznam_vonk_adresati_29" pid="223" fmtid="{D5CDD505-2E9C-101B-9397-08002B2CF9AE}">
    <vt:lpwstr/>
  </property>
  <property name="FSC#SKEDITIONREG@103.510:zaznam_vonk_adresati_30" pid="224" fmtid="{D5CDD505-2E9C-101B-9397-08002B2CF9AE}">
    <vt:lpwstr/>
  </property>
  <property name="FSC#SKEDITIONREG@103.510:zaznam_vonk_adresati_31" pid="225" fmtid="{D5CDD505-2E9C-101B-9397-08002B2CF9AE}">
    <vt:lpwstr/>
  </property>
  <property name="FSC#SKEDITIONREG@103.510:zaznam_vonk_adresati_32" pid="226" fmtid="{D5CDD505-2E9C-101B-9397-08002B2CF9AE}">
    <vt:lpwstr/>
  </property>
  <property name="FSC#SKEDITIONREG@103.510:zaznam_vonk_adresati_33" pid="227" fmtid="{D5CDD505-2E9C-101B-9397-08002B2CF9AE}">
    <vt:lpwstr/>
  </property>
  <property name="FSC#SKEDITIONREG@103.510:zaznam_vonk_adresati_34" pid="228" fmtid="{D5CDD505-2E9C-101B-9397-08002B2CF9AE}">
    <vt:lpwstr/>
  </property>
  <property name="FSC#SKEDITIONREG@103.510:zaznam_vonk_adresati_35" pid="229" fmtid="{D5CDD505-2E9C-101B-9397-08002B2CF9AE}">
    <vt:lpwstr/>
  </property>
  <property name="FSC#SKEDITIONREG@103.510:Stazovatel" pid="230" fmtid="{D5CDD505-2E9C-101B-9397-08002B2CF9AE}">
    <vt:lpwstr/>
  </property>
  <property name="FSC#SKEDITIONREG@103.510:ProtiKomu" pid="231" fmtid="{D5CDD505-2E9C-101B-9397-08002B2CF9AE}">
    <vt:lpwstr/>
  </property>
  <property name="FSC#SKEDITIONREG@103.510:EvCisloStaz" pid="232" fmtid="{D5CDD505-2E9C-101B-9397-08002B2CF9AE}">
    <vt:lpwstr/>
  </property>
  <property name="FSC#SKEDITIONREG@103.510:jod_AttrDateSkutocnyDatumVydania" pid="233" fmtid="{D5CDD505-2E9C-101B-9397-08002B2CF9AE}">
    <vt:lpwstr/>
  </property>
  <property name="FSC#SKEDITIONREG@103.510:jod_AttrNumCisloZmeny" pid="234" fmtid="{D5CDD505-2E9C-101B-9397-08002B2CF9AE}">
    <vt:lpwstr/>
  </property>
  <property name="FSC#SKEDITIONREG@103.510:jod_AttrStrRegCisloZaznamu" pid="235" fmtid="{D5CDD505-2E9C-101B-9397-08002B2CF9AE}">
    <vt:lpwstr/>
  </property>
  <property name="FSC#SKEDITIONREG@103.510:jod_cislodoc" pid="236" fmtid="{D5CDD505-2E9C-101B-9397-08002B2CF9AE}">
    <vt:lpwstr/>
  </property>
  <property name="FSC#SKEDITIONREG@103.510:jod_druh" pid="237" fmtid="{D5CDD505-2E9C-101B-9397-08002B2CF9AE}">
    <vt:lpwstr/>
  </property>
  <property name="FSC#SKEDITIONREG@103.510:jod_lu" pid="238" fmtid="{D5CDD505-2E9C-101B-9397-08002B2CF9AE}">
    <vt:lpwstr/>
  </property>
  <property name="FSC#SKEDITIONREG@103.510:jod_nazov" pid="239" fmtid="{D5CDD505-2E9C-101B-9397-08002B2CF9AE}">
    <vt:lpwstr/>
  </property>
  <property name="FSC#SKEDITIONREG@103.510:jod_typ" pid="240" fmtid="{D5CDD505-2E9C-101B-9397-08002B2CF9AE}">
    <vt:lpwstr/>
  </property>
  <property name="FSC#SKEDITIONREG@103.510:jod_zh" pid="241" fmtid="{D5CDD505-2E9C-101B-9397-08002B2CF9AE}">
    <vt:lpwstr/>
  </property>
  <property name="FSC#SKEDITIONREG@103.510:jod_sAttrDatePlatnostDo" pid="242" fmtid="{D5CDD505-2E9C-101B-9397-08002B2CF9AE}">
    <vt:lpwstr/>
  </property>
  <property name="FSC#SKEDITIONREG@103.510:jod_sAttrDatePlatnostOd" pid="243" fmtid="{D5CDD505-2E9C-101B-9397-08002B2CF9AE}">
    <vt:lpwstr/>
  </property>
  <property name="FSC#SKEDITIONREG@103.510:jod_sAttrDateUcinnostDoc" pid="244" fmtid="{D5CDD505-2E9C-101B-9397-08002B2CF9AE}">
    <vt:lpwstr/>
  </property>
  <property name="FSC#SKEDITIONREG@103.510:a_telephone" pid="245" fmtid="{D5CDD505-2E9C-101B-9397-08002B2CF9AE}">
    <vt:lpwstr/>
  </property>
  <property name="FSC#SKEDITIONREG@103.510:a_email" pid="246" fmtid="{D5CDD505-2E9C-101B-9397-08002B2CF9AE}">
    <vt:lpwstr/>
  </property>
  <property name="FSC#SKEDITIONREG@103.510:a_nazovOU" pid="247" fmtid="{D5CDD505-2E9C-101B-9397-08002B2CF9AE}">
    <vt:lpwstr/>
  </property>
  <property name="FSC#SKEDITIONREG@103.510:a_veduciOU" pid="248" fmtid="{D5CDD505-2E9C-101B-9397-08002B2CF9AE}">
    <vt:lpwstr/>
  </property>
  <property name="FSC#SKEDITIONREG@103.510:a_nadradeneOU" pid="249" fmtid="{D5CDD505-2E9C-101B-9397-08002B2CF9AE}">
    <vt:lpwstr/>
  </property>
  <property name="FSC#SKEDITIONREG@103.510:a_veduciOd" pid="250" fmtid="{D5CDD505-2E9C-101B-9397-08002B2CF9AE}">
    <vt:lpwstr/>
  </property>
  <property name="FSC#SKEDITIONREG@103.510:a_komu" pid="251" fmtid="{D5CDD505-2E9C-101B-9397-08002B2CF9AE}">
    <vt:lpwstr/>
  </property>
  <property name="FSC#SKEDITIONREG@103.510:a_nasecislo" pid="252" fmtid="{D5CDD505-2E9C-101B-9397-08002B2CF9AE}">
    <vt:lpwstr/>
  </property>
  <property name="FSC#SKEDITIONREG@103.510:a_riaditelOdboru" pid="253" fmtid="{D5CDD505-2E9C-101B-9397-08002B2CF9AE}">
    <vt:lpwstr/>
  </property>
  <property name="FSC#SKEDITIONREG@103.510:zaz_fileresporg_addrstreet" pid="254" fmtid="{D5CDD505-2E9C-101B-9397-08002B2CF9AE}">
    <vt:lpwstr/>
  </property>
  <property name="FSC#SKEDITIONREG@103.510:zaz_fileresporg_addrzipcode" pid="255" fmtid="{D5CDD505-2E9C-101B-9397-08002B2CF9AE}">
    <vt:lpwstr/>
  </property>
  <property name="FSC#SKEDITIONREG@103.510:zaz_fileresporg_addrcity" pid="256" fmtid="{D5CDD505-2E9C-101B-9397-08002B2CF9AE}">
    <vt:lpwstr/>
  </property>
  <property name="FSC#SKMODSYS@103.500:mdnazov" pid="257" fmtid="{D5CDD505-2E9C-101B-9397-08002B2CF9AE}">
    <vt:lpwstr/>
  </property>
  <property name="FSC#SKMODSYS@103.500:mdfileresp" pid="258" fmtid="{D5CDD505-2E9C-101B-9397-08002B2CF9AE}">
    <vt:lpwstr/>
  </property>
  <property name="FSC#SKMODSYS@103.500:mdfileresporg" pid="259" fmtid="{D5CDD505-2E9C-101B-9397-08002B2CF9AE}">
    <vt:lpwstr/>
  </property>
  <property name="FSC#SKMODSYS@103.500:mdcreateat" pid="260" fmtid="{D5CDD505-2E9C-101B-9397-08002B2CF9AE}">
    <vt:lpwstr>11. 5. 2022</vt:lpwstr>
  </property>
  <property name="FSC#SKCP@103.500:cp_AttrPtrOrgUtvar" pid="261" fmtid="{D5CDD505-2E9C-101B-9397-08002B2CF9AE}">
    <vt:lpwstr/>
  </property>
  <property name="FSC#SKCP@103.500:cp_AttrStrEvCisloCP" pid="262" fmtid="{D5CDD505-2E9C-101B-9397-08002B2CF9AE}">
    <vt:lpwstr/>
  </property>
  <property name="FSC#SKCP@103.500:cp_zamestnanec" pid="263" fmtid="{D5CDD505-2E9C-101B-9397-08002B2CF9AE}">
    <vt:lpwstr/>
  </property>
  <property name="FSC#SKCP@103.500:cpt_miestoRokovania" pid="264" fmtid="{D5CDD505-2E9C-101B-9397-08002B2CF9AE}">
    <vt:lpwstr/>
  </property>
  <property name="FSC#SKCP@103.500:cpt_datumCesty" pid="265" fmtid="{D5CDD505-2E9C-101B-9397-08002B2CF9AE}">
    <vt:lpwstr/>
  </property>
  <property name="FSC#SKCP@103.500:cpt_ucelCesty" pid="266" fmtid="{D5CDD505-2E9C-101B-9397-08002B2CF9AE}">
    <vt:lpwstr/>
  </property>
  <property name="FSC#SKCP@103.500:cpz_miestoRokovania" pid="267" fmtid="{D5CDD505-2E9C-101B-9397-08002B2CF9AE}">
    <vt:lpwstr/>
  </property>
  <property name="FSC#SKCP@103.500:cpz_datumCesty" pid="268" fmtid="{D5CDD505-2E9C-101B-9397-08002B2CF9AE}">
    <vt:lpwstr/>
  </property>
  <property name="FSC#SKCP@103.500:cpz_ucelCesty" pid="269" fmtid="{D5CDD505-2E9C-101B-9397-08002B2CF9AE}">
    <vt:lpwstr/>
  </property>
  <property name="FSC#SKCP@103.500:cpz_datumVypracovania" pid="270" fmtid="{D5CDD505-2E9C-101B-9397-08002B2CF9AE}">
    <vt:lpwstr/>
  </property>
  <property name="FSC#SKCP@103.500:cpz_datPodpSchv1" pid="271" fmtid="{D5CDD505-2E9C-101B-9397-08002B2CF9AE}">
    <vt:lpwstr/>
  </property>
  <property name="FSC#SKCP@103.500:cpz_datPodpSchv2" pid="272" fmtid="{D5CDD505-2E9C-101B-9397-08002B2CF9AE}">
    <vt:lpwstr/>
  </property>
  <property name="FSC#SKCP@103.500:cpz_datPodpSchv3" pid="273" fmtid="{D5CDD505-2E9C-101B-9397-08002B2CF9AE}">
    <vt:lpwstr/>
  </property>
  <property name="FSC#SKCP@103.500:cpz_PodpSchv1" pid="274" fmtid="{D5CDD505-2E9C-101B-9397-08002B2CF9AE}">
    <vt:lpwstr/>
  </property>
  <property name="FSC#SKCP@103.500:cpz_PodpSchv2" pid="275" fmtid="{D5CDD505-2E9C-101B-9397-08002B2CF9AE}">
    <vt:lpwstr/>
  </property>
  <property name="FSC#SKCP@103.500:cpz_PodpSchv3" pid="276" fmtid="{D5CDD505-2E9C-101B-9397-08002B2CF9AE}">
    <vt:lpwstr/>
  </property>
  <property name="FSC#SKCP@103.500:cpz_Funkcia" pid="277" fmtid="{D5CDD505-2E9C-101B-9397-08002B2CF9AE}">
    <vt:lpwstr/>
  </property>
  <property name="FSC#SKCP@103.500:cp_Spolucestujuci" pid="278" fmtid="{D5CDD505-2E9C-101B-9397-08002B2CF9AE}">
    <vt:lpwstr/>
  </property>
  <property name="FSC#SKNAD@103.500:nad_objname" pid="279" fmtid="{D5CDD505-2E9C-101B-9397-08002B2CF9AE}">
    <vt:lpwstr/>
  </property>
  <property name="FSC#SKNAD@103.500:nad_AttrStrNazov" pid="280" fmtid="{D5CDD505-2E9C-101B-9397-08002B2CF9AE}">
    <vt:lpwstr/>
  </property>
  <property name="FSC#SKNAD@103.500:nad_AttrPtrSpracovatel" pid="281" fmtid="{D5CDD505-2E9C-101B-9397-08002B2CF9AE}">
    <vt:lpwstr/>
  </property>
  <property name="FSC#SKNAD@103.500:nad_AttrPtrGestor1" pid="282" fmtid="{D5CDD505-2E9C-101B-9397-08002B2CF9AE}">
    <vt:lpwstr/>
  </property>
  <property name="FSC#SKNAD@103.500:nad_AttrPtrGestor1Funkcia" pid="283" fmtid="{D5CDD505-2E9C-101B-9397-08002B2CF9AE}">
    <vt:lpwstr/>
  </property>
  <property name="FSC#SKNAD@103.500:nad_AttrPtrGestor1OU" pid="284" fmtid="{D5CDD505-2E9C-101B-9397-08002B2CF9AE}">
    <vt:lpwstr/>
  </property>
  <property name="FSC#SKNAD@103.500:nad_AttrPtrGestor2" pid="285" fmtid="{D5CDD505-2E9C-101B-9397-08002B2CF9AE}">
    <vt:lpwstr/>
  </property>
  <property name="FSC#SKNAD@103.500:nad_AttrPtrGestor2Funkcia" pid="286" fmtid="{D5CDD505-2E9C-101B-9397-08002B2CF9AE}">
    <vt:lpwstr/>
  </property>
  <property name="FSC#SKNAD@103.500:nad_schvalil" pid="287" fmtid="{D5CDD505-2E9C-101B-9397-08002B2CF9AE}">
    <vt:lpwstr/>
  </property>
  <property name="FSC#SKNAD@103.500:nad_schvalilfunkcia" pid="288" fmtid="{D5CDD505-2E9C-101B-9397-08002B2CF9AE}">
    <vt:lpwstr/>
  </property>
  <property name="FSC#SKNAD@103.500:nad_vr" pid="289" fmtid="{D5CDD505-2E9C-101B-9397-08002B2CF9AE}">
    <vt:lpwstr/>
  </property>
  <property name="FSC#SKNAD@103.500:nad_AttrDateDatumPodpisania" pid="290" fmtid="{D5CDD505-2E9C-101B-9397-08002B2CF9AE}">
    <vt:lpwstr/>
  </property>
  <property name="FSC#SKNAD@103.500:nad_pripobjname" pid="291" fmtid="{D5CDD505-2E9C-101B-9397-08002B2CF9AE}">
    <vt:lpwstr/>
  </property>
  <property name="FSC#SKNAD@103.500:nad_pripVytvorilKto" pid="292" fmtid="{D5CDD505-2E9C-101B-9397-08002B2CF9AE}">
    <vt:lpwstr/>
  </property>
  <property name="FSC#SKNAD@103.500:nad_pripVytvorilKedy" pid="293" fmtid="{D5CDD505-2E9C-101B-9397-08002B2CF9AE}">
    <vt:lpwstr>11.5.2022, 11:33</vt:lpwstr>
  </property>
  <property name="FSC#SKNAD@103.500:nad_AttrStrCisloNA" pid="294" fmtid="{D5CDD505-2E9C-101B-9397-08002B2CF9AE}">
    <vt:lpwstr/>
  </property>
  <property name="FSC#SKNAD@103.500:nad_AttrDateUcinnaOd" pid="295" fmtid="{D5CDD505-2E9C-101B-9397-08002B2CF9AE}">
    <vt:lpwstr/>
  </property>
  <property name="FSC#SKNAD@103.500:nad_AttrDateUcinnaDo" pid="296" fmtid="{D5CDD505-2E9C-101B-9397-08002B2CF9AE}">
    <vt:lpwstr/>
  </property>
  <property name="FSC#SKNAD@103.500:nad_AttrPtrPredchadzajuceNA" pid="297" fmtid="{D5CDD505-2E9C-101B-9397-08002B2CF9AE}">
    <vt:lpwstr/>
  </property>
  <property name="FSC#SKNAD@103.500:nad_AttrPtrSpracovatelOU" pid="298" fmtid="{D5CDD505-2E9C-101B-9397-08002B2CF9AE}">
    <vt:lpwstr/>
  </property>
  <property name="FSC#SKNAD@103.500:nad_AttrPtrPatriKNA" pid="299" fmtid="{D5CDD505-2E9C-101B-9397-08002B2CF9AE}">
    <vt:lpwstr/>
  </property>
  <property name="FSC#SKNAD@103.500:nad_AttrIntCisloDodatku" pid="300" fmtid="{D5CDD505-2E9C-101B-9397-08002B2CF9AE}">
    <vt:lpwstr/>
  </property>
  <property name="FSC#SKNAD@103.500:nad_AttrPtrSpracVeduci" pid="301" fmtid="{D5CDD505-2E9C-101B-9397-08002B2CF9AE}">
    <vt:lpwstr/>
  </property>
  <property name="FSC#SKNAD@103.500:nad_AttrPtrSpracVeduciOU" pid="302" fmtid="{D5CDD505-2E9C-101B-9397-08002B2CF9AE}">
    <vt:lpwstr/>
  </property>
  <property name="FSC#SKNAD@103.500:nad_spis" pid="303" fmtid="{D5CDD505-2E9C-101B-9397-08002B2CF9AE}">
    <vt:lpwstr/>
  </property>
  <property name="FSC#SKPUPP@103.500:pupp_riaditelPorady" pid="304" fmtid="{D5CDD505-2E9C-101B-9397-08002B2CF9AE}">
    <vt:lpwstr/>
  </property>
  <property name="FSC#SKPUPP@103.500:pupp_cisloporady" pid="305" fmtid="{D5CDD505-2E9C-101B-9397-08002B2CF9AE}">
    <vt:lpwstr/>
  </property>
  <property name="FSC#SKPUPP@103.500:pupp_konanieOHodine" pid="306" fmtid="{D5CDD505-2E9C-101B-9397-08002B2CF9AE}">
    <vt:lpwstr/>
  </property>
  <property name="FSC#SKPUPP@103.500:pupp_datPorMesiacString" pid="307" fmtid="{D5CDD505-2E9C-101B-9397-08002B2CF9AE}">
    <vt:lpwstr/>
  </property>
  <property name="FSC#SKPUPP@103.500:pupp_datumporady" pid="308" fmtid="{D5CDD505-2E9C-101B-9397-08002B2CF9AE}">
    <vt:lpwstr/>
  </property>
  <property name="FSC#SKPUPP@103.500:pupp_konaniedo" pid="309" fmtid="{D5CDD505-2E9C-101B-9397-08002B2CF9AE}">
    <vt:lpwstr/>
  </property>
  <property name="FSC#SKPUPP@103.500:pupp_konanieod" pid="310" fmtid="{D5CDD505-2E9C-101B-9397-08002B2CF9AE}">
    <vt:lpwstr/>
  </property>
  <property name="FSC#SKPUPP@103.500:pupp_menopp" pid="311" fmtid="{D5CDD505-2E9C-101B-9397-08002B2CF9AE}">
    <vt:lpwstr/>
  </property>
  <property name="FSC#SKPUPP@103.500:pupp_miestokonania" pid="312" fmtid="{D5CDD505-2E9C-101B-9397-08002B2CF9AE}">
    <vt:lpwstr/>
  </property>
  <property name="FSC#SKPUPP@103.500:pupp_temaporady" pid="313" fmtid="{D5CDD505-2E9C-101B-9397-08002B2CF9AE}">
    <vt:lpwstr/>
  </property>
  <property name="FSC#SKPUPP@103.500:pupp_ucastnici" pid="314" fmtid="{D5CDD505-2E9C-101B-9397-08002B2CF9AE}">
    <vt:lpwstr/>
  </property>
  <property name="FSC#SKPUPP@103.500:pupp_ulohy" pid="315" fmtid="{D5CDD505-2E9C-101B-9397-08002B2CF9AE}">
    <vt:lpwstr>test</vt:lpwstr>
  </property>
  <property name="FSC#SKPUPP@103.500:pupp_ucastnici_funkcie" pid="316" fmtid="{D5CDD505-2E9C-101B-9397-08002B2CF9AE}">
    <vt:lpwstr/>
  </property>
  <property name="FSC#SKPUPP@103.500:pupp_nazov_ulohy" pid="317" fmtid="{D5CDD505-2E9C-101B-9397-08002B2CF9AE}">
    <vt:lpwstr/>
  </property>
  <property name="FSC#SKPUPP@103.500:pupp_cislo_ulohy" pid="318" fmtid="{D5CDD505-2E9C-101B-9397-08002B2CF9AE}">
    <vt:lpwstr/>
  </property>
  <property name="FSC#SKPUPP@103.500:pupp_riesitel_ulohy" pid="319" fmtid="{D5CDD505-2E9C-101B-9397-08002B2CF9AE}">
    <vt:lpwstr/>
  </property>
  <property name="FSC#SKPUPP@103.500:pupp_vybavit_ulohy" pid="320" fmtid="{D5CDD505-2E9C-101B-9397-08002B2CF9AE}">
    <vt:lpwstr/>
  </property>
  <property name="FSC#SKPUPP@103.500:pupp_orgutvar" pid="321" fmtid="{D5CDD505-2E9C-101B-9397-08002B2CF9AE}">
    <vt:lpwstr/>
  </property>
  <property name="FSC#SKCPINTEGREG@103.510:cpt_emailaddress" pid="322" fmtid="{D5CDD505-2E9C-101B-9397-08002B2CF9AE}">
    <vt:lpwstr/>
  </property>
  <property name="FSC#SKCPINTEGREG@103.510:cpt_najblizsiodbor" pid="323" fmtid="{D5CDD505-2E9C-101B-9397-08002B2CF9AE}">
    <vt:lpwstr/>
  </property>
  <property name="FSC#SKCPINTEGREG@103.510:cpt_extension" pid="324" fmtid="{D5CDD505-2E9C-101B-9397-08002B2CF9AE}">
    <vt:lpwstr/>
  </property>
  <property name="FSC#COOELAK@1.1001:Subject" pid="325" fmtid="{D5CDD505-2E9C-101B-9397-08002B2CF9AE}">
    <vt:lpwstr/>
  </property>
  <property name="FSC#COOELAK@1.1001:FileReference" pid="326" fmtid="{D5CDD505-2E9C-101B-9397-08002B2CF9AE}">
    <vt:lpwstr/>
  </property>
  <property name="FSC#COOELAK@1.1001:FileRefYear" pid="327" fmtid="{D5CDD505-2E9C-101B-9397-08002B2CF9AE}">
    <vt:lpwstr/>
  </property>
  <property name="FSC#COOELAK@1.1001:FileRefOrdinal" pid="328" fmtid="{D5CDD505-2E9C-101B-9397-08002B2CF9AE}">
    <vt:lpwstr/>
  </property>
  <property name="FSC#COOELAK@1.1001:FileRefOU" pid="329" fmtid="{D5CDD505-2E9C-101B-9397-08002B2CF9AE}">
    <vt:lpwstr/>
  </property>
  <property name="FSC#COOELAK@1.1001:Organization" pid="330" fmtid="{D5CDD505-2E9C-101B-9397-08002B2CF9AE}">
    <vt:lpwstr/>
  </property>
  <property name="FSC#COOELAK@1.1001:Owner" pid="331" fmtid="{D5CDD505-2E9C-101B-9397-08002B2CF9AE}">
    <vt:lpwstr>Hláčik, Ľuboš, Mgr.</vt:lpwstr>
  </property>
  <property name="FSC#COOELAK@1.1001:OwnerExtension" pid="332" fmtid="{D5CDD505-2E9C-101B-9397-08002B2CF9AE}">
    <vt:lpwstr/>
  </property>
  <property name="FSC#COOELAK@1.1001:OwnerFaxExtension" pid="333" fmtid="{D5CDD505-2E9C-101B-9397-08002B2CF9AE}">
    <vt:lpwstr/>
  </property>
  <property name="FSC#COOELAK@1.1001:DispatchedBy" pid="334" fmtid="{D5CDD505-2E9C-101B-9397-08002B2CF9AE}">
    <vt:lpwstr/>
  </property>
  <property name="FSC#COOELAK@1.1001:DispatchedAt" pid="335" fmtid="{D5CDD505-2E9C-101B-9397-08002B2CF9AE}">
    <vt:lpwstr/>
  </property>
  <property name="FSC#COOELAK@1.1001:ApprovedBy" pid="336" fmtid="{D5CDD505-2E9C-101B-9397-08002B2CF9AE}">
    <vt:lpwstr/>
  </property>
  <property name="FSC#COOELAK@1.1001:ApprovedAt" pid="337" fmtid="{D5CDD505-2E9C-101B-9397-08002B2CF9AE}">
    <vt:lpwstr/>
  </property>
  <property name="FSC#COOELAK@1.1001:Department" pid="338" fmtid="{D5CDD505-2E9C-101B-9397-08002B2CF9AE}">
    <vt:lpwstr>ODDVO (Oddelenie verejného obstarávania)</vt:lpwstr>
  </property>
  <property name="FSC#COOELAK@1.1001:CreatedAt" pid="339" fmtid="{D5CDD505-2E9C-101B-9397-08002B2CF9AE}">
    <vt:lpwstr>11.05.2022</vt:lpwstr>
  </property>
  <property name="FSC#COOELAK@1.1001:OU" pid="340" fmtid="{D5CDD505-2E9C-101B-9397-08002B2CF9AE}">
    <vt:lpwstr>ODDVO (Oddelenie verejného obstarávania)</vt:lpwstr>
  </property>
  <property name="FSC#COOELAK@1.1001:Priority" pid="341" fmtid="{D5CDD505-2E9C-101B-9397-08002B2CF9AE}">
    <vt:lpwstr> ()</vt:lpwstr>
  </property>
  <property name="FSC#COOELAK@1.1001:ObjBarCode" pid="342" fmtid="{D5CDD505-2E9C-101B-9397-08002B2CF9AE}">
    <vt:lpwstr>*COO.2090.100.9.4965411*</vt:lpwstr>
  </property>
  <property name="FSC#COOELAK@1.1001:RefBarCode" pid="343" fmtid="{D5CDD505-2E9C-101B-9397-08002B2CF9AE}">
    <vt:lpwstr/>
  </property>
  <property name="FSC#COOELAK@1.1001:FileRefBarCode" pid="344" fmtid="{D5CDD505-2E9C-101B-9397-08002B2CF9AE}">
    <vt:lpwstr>**</vt:lpwstr>
  </property>
  <property name="FSC#COOELAK@1.1001:ExternalRef" pid="345" fmtid="{D5CDD505-2E9C-101B-9397-08002B2CF9AE}">
    <vt:lpwstr/>
  </property>
  <property name="FSC#COOELAK@1.1001:IncomingNumber" pid="346" fmtid="{D5CDD505-2E9C-101B-9397-08002B2CF9AE}">
    <vt:lpwstr/>
  </property>
  <property name="FSC#COOELAK@1.1001:IncomingSubject" pid="347" fmtid="{D5CDD505-2E9C-101B-9397-08002B2CF9AE}">
    <vt:lpwstr/>
  </property>
  <property name="FSC#COOELAK@1.1001:ProcessResponsible" pid="348" fmtid="{D5CDD505-2E9C-101B-9397-08002B2CF9AE}">
    <vt:lpwstr/>
  </property>
  <property name="FSC#COOELAK@1.1001:ProcessResponsiblePhone" pid="349" fmtid="{D5CDD505-2E9C-101B-9397-08002B2CF9AE}">
    <vt:lpwstr/>
  </property>
  <property name="FSC#COOELAK@1.1001:ProcessResponsibleMail" pid="350" fmtid="{D5CDD505-2E9C-101B-9397-08002B2CF9AE}">
    <vt:lpwstr/>
  </property>
  <property name="FSC#COOELAK@1.1001:ProcessResponsibleFax" pid="351" fmtid="{D5CDD505-2E9C-101B-9397-08002B2CF9AE}">
    <vt:lpwstr/>
  </property>
  <property name="FSC#COOELAK@1.1001:ApproverFirstName" pid="352" fmtid="{D5CDD505-2E9C-101B-9397-08002B2CF9AE}">
    <vt:lpwstr/>
  </property>
  <property name="FSC#COOELAK@1.1001:ApproverSurName" pid="353" fmtid="{D5CDD505-2E9C-101B-9397-08002B2CF9AE}">
    <vt:lpwstr/>
  </property>
  <property name="FSC#COOELAK@1.1001:ApproverTitle" pid="354" fmtid="{D5CDD505-2E9C-101B-9397-08002B2CF9AE}">
    <vt:lpwstr/>
  </property>
  <property name="FSC#COOELAK@1.1001:ExternalDate" pid="355" fmtid="{D5CDD505-2E9C-101B-9397-08002B2CF9AE}">
    <vt:lpwstr/>
  </property>
  <property name="FSC#COOELAK@1.1001:SettlementApprovedAt" pid="356" fmtid="{D5CDD505-2E9C-101B-9397-08002B2CF9AE}">
    <vt:lpwstr/>
  </property>
  <property name="FSC#COOELAK@1.1001:BaseNumber" pid="357" fmtid="{D5CDD505-2E9C-101B-9397-08002B2CF9AE}">
    <vt:lpwstr/>
  </property>
  <property name="FSC#COOELAK@1.1001:CurrentUserRolePos" pid="358" fmtid="{D5CDD505-2E9C-101B-9397-08002B2CF9AE}">
    <vt:lpwstr>Odborný referent X</vt:lpwstr>
  </property>
  <property name="FSC#COOELAK@1.1001:CurrentUserEmail" pid="359" fmtid="{D5CDD505-2E9C-101B-9397-08002B2CF9AE}">
    <vt:lpwstr>marta.jurickova@bbsk.sk</vt:lpwstr>
  </property>
  <property name="FSC#ELAKGOV@1.1001:PersonalSubjGender" pid="360" fmtid="{D5CDD505-2E9C-101B-9397-08002B2CF9AE}">
    <vt:lpwstr/>
  </property>
  <property name="FSC#ELAKGOV@1.1001:PersonalSubjFirstName" pid="361" fmtid="{D5CDD505-2E9C-101B-9397-08002B2CF9AE}">
    <vt:lpwstr/>
  </property>
  <property name="FSC#ELAKGOV@1.1001:PersonalSubjSurName" pid="362" fmtid="{D5CDD505-2E9C-101B-9397-08002B2CF9AE}">
    <vt:lpwstr/>
  </property>
  <property name="FSC#ELAKGOV@1.1001:PersonalSubjSalutation" pid="363" fmtid="{D5CDD505-2E9C-101B-9397-08002B2CF9AE}">
    <vt:lpwstr/>
  </property>
  <property name="FSC#ELAKGOV@1.1001:PersonalSubjAddress" pid="364" fmtid="{D5CDD505-2E9C-101B-9397-08002B2CF9AE}">
    <vt:lpwstr/>
  </property>
  <property name="FSC#ATSTATECFG@1.1001:Office" pid="365" fmtid="{D5CDD505-2E9C-101B-9397-08002B2CF9AE}">
    <vt:lpwstr/>
  </property>
  <property name="FSC#ATSTATECFG@1.1001:Agent" pid="366" fmtid="{D5CDD505-2E9C-101B-9397-08002B2CF9AE}">
    <vt:lpwstr/>
  </property>
  <property name="FSC#ATSTATECFG@1.1001:AgentPhone" pid="367" fmtid="{D5CDD505-2E9C-101B-9397-08002B2CF9AE}">
    <vt:lpwstr/>
  </property>
  <property name="FSC#ATSTATECFG@1.1001:DepartmentFax" pid="368" fmtid="{D5CDD505-2E9C-101B-9397-08002B2CF9AE}">
    <vt:lpwstr/>
  </property>
  <property name="FSC#ATSTATECFG@1.1001:DepartmentEmail" pid="369" fmtid="{D5CDD505-2E9C-101B-9397-08002B2CF9AE}">
    <vt:lpwstr/>
  </property>
  <property name="FSC#ATSTATECFG@1.1001:SubfileDate" pid="370" fmtid="{D5CDD505-2E9C-101B-9397-08002B2CF9AE}">
    <vt:lpwstr/>
  </property>
  <property name="FSC#ATSTATECFG@1.1001:SubfileSubject" pid="371" fmtid="{D5CDD505-2E9C-101B-9397-08002B2CF9AE}">
    <vt:lpwstr/>
  </property>
  <property name="FSC#ATSTATECFG@1.1001:DepartmentZipCode" pid="372" fmtid="{D5CDD505-2E9C-101B-9397-08002B2CF9AE}">
    <vt:lpwstr/>
  </property>
  <property name="FSC#ATSTATECFG@1.1001:DepartmentCountry" pid="373" fmtid="{D5CDD505-2E9C-101B-9397-08002B2CF9AE}">
    <vt:lpwstr/>
  </property>
  <property name="FSC#ATSTATECFG@1.1001:DepartmentCity" pid="374" fmtid="{D5CDD505-2E9C-101B-9397-08002B2CF9AE}">
    <vt:lpwstr/>
  </property>
  <property name="FSC#ATSTATECFG@1.1001:DepartmentStreet" pid="375" fmtid="{D5CDD505-2E9C-101B-9397-08002B2CF9AE}">
    <vt:lpwstr/>
  </property>
  <property name="FSC#ATSTATECFG@1.1001:DepartmentDVR" pid="376" fmtid="{D5CDD505-2E9C-101B-9397-08002B2CF9AE}">
    <vt:lpwstr/>
  </property>
  <property name="FSC#ATSTATECFG@1.1001:DepartmentUID" pid="377" fmtid="{D5CDD505-2E9C-101B-9397-08002B2CF9AE}">
    <vt:lpwstr/>
  </property>
  <property name="FSC#ATSTATECFG@1.1001:SubfileReference" pid="378" fmtid="{D5CDD505-2E9C-101B-9397-08002B2CF9AE}">
    <vt:lpwstr/>
  </property>
  <property name="FSC#ATSTATECFG@1.1001:Clause" pid="379" fmtid="{D5CDD505-2E9C-101B-9397-08002B2CF9AE}">
    <vt:lpwstr/>
  </property>
  <property name="FSC#ATSTATECFG@1.1001:ApprovedSignature" pid="380" fmtid="{D5CDD505-2E9C-101B-9397-08002B2CF9AE}">
    <vt:lpwstr/>
  </property>
  <property name="FSC#ATSTATECFG@1.1001:BankAccount" pid="381" fmtid="{D5CDD505-2E9C-101B-9397-08002B2CF9AE}">
    <vt:lpwstr/>
  </property>
  <property name="FSC#ATSTATECFG@1.1001:BankAccountOwner" pid="382" fmtid="{D5CDD505-2E9C-101B-9397-08002B2CF9AE}">
    <vt:lpwstr/>
  </property>
  <property name="FSC#ATSTATECFG@1.1001:BankInstitute" pid="383" fmtid="{D5CDD505-2E9C-101B-9397-08002B2CF9AE}">
    <vt:lpwstr/>
  </property>
  <property name="FSC#ATSTATECFG@1.1001:BankAccountID" pid="384" fmtid="{D5CDD505-2E9C-101B-9397-08002B2CF9AE}">
    <vt:lpwstr/>
  </property>
  <property name="FSC#ATSTATECFG@1.1001:BankAccountIBAN" pid="385" fmtid="{D5CDD505-2E9C-101B-9397-08002B2CF9AE}">
    <vt:lpwstr/>
  </property>
  <property name="FSC#ATSTATECFG@1.1001:BankAccountBIC" pid="386" fmtid="{D5CDD505-2E9C-101B-9397-08002B2CF9AE}">
    <vt:lpwstr/>
  </property>
  <property name="FSC#ATSTATECFG@1.1001:BankName" pid="387" fmtid="{D5CDD505-2E9C-101B-9397-08002B2CF9AE}">
    <vt:lpwstr/>
  </property>
  <property name="FSC#COOELAK@1.1001:ObjectAddressees" pid="388" fmtid="{D5CDD505-2E9C-101B-9397-08002B2CF9AE}">
    <vt:lpwstr/>
  </property>
  <property name="FSC#SKCONV@103.510:docname" pid="389" fmtid="{D5CDD505-2E9C-101B-9397-08002B2CF9AE}">
    <vt:lpwstr/>
  </property>
  <property name="FSC#COOSYSTEM@1.1:Container" pid="390" fmtid="{D5CDD505-2E9C-101B-9397-08002B2CF9AE}">
    <vt:lpwstr>COO.2090.100.9.4965411</vt:lpwstr>
  </property>
  <property name="FSC#FSCFOLIO@1.1001:docpropproject" pid="391" fmtid="{D5CDD505-2E9C-101B-9397-08002B2CF9AE}">
    <vt:lpwstr/>
  </property>
</Properties>
</file>