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85" windowWidth="19815" windowHeight="7365" firstSheet="1" activeTab="1"/>
  </bookViews>
  <sheets>
    <sheet name="Rekapitulácia stavby" sheetId="1" r:id="rId1"/>
    <sheet name="01.1 - SO 01 ČOV Stavebná..." sheetId="2" r:id="rId2"/>
    <sheet name="01.2 - SO 01 Nádrž pre bu..." sheetId="3" r:id="rId3"/>
    <sheet name="01.3 - SO 01 Elektroinšta..." sheetId="4" r:id="rId4"/>
    <sheet name="01.4 - SO 01 Zdravotechni..." sheetId="5" r:id="rId5"/>
    <sheet name="02 - SO 02 Spevnené plochy" sheetId="6" r:id="rId6"/>
    <sheet name="03 - SO 03 Oplotenie" sheetId="7" r:id="rId7"/>
    <sheet name="04 - SO 04 Potrubné prepo..." sheetId="8" r:id="rId8"/>
    <sheet name="05 - SO 05 Vodovodná príp..." sheetId="9" r:id="rId9"/>
    <sheet name="06.1 - SO 06 VN prípojka" sheetId="10" r:id="rId10"/>
    <sheet name="06.2 - SO 06 VN Trafostan..." sheetId="11" r:id="rId11"/>
    <sheet name="07.1 - PP, Uvedenie do pr..." sheetId="12" r:id="rId12"/>
    <sheet name="07.2 - ČS + MP" sheetId="13" r:id="rId13"/>
    <sheet name="07.3 - Biologický stupeň" sheetId="14" r:id="rId14"/>
    <sheet name="07.4 - Kalové hospodárstvo" sheetId="15" r:id="rId15"/>
    <sheet name="08 - PJ102 Strojno techno..." sheetId="16" r:id="rId16"/>
  </sheets>
  <definedNames>
    <definedName name="_xlnm._FilterDatabase" localSheetId="1" hidden="1">'01.1 - SO 01 ČOV Stavebná...'!$C$140:$K$305</definedName>
    <definedName name="_xlnm._FilterDatabase" localSheetId="2" hidden="1">'01.2 - SO 01 Nádrž pre bu...'!$C$129:$K$171</definedName>
    <definedName name="_xlnm._FilterDatabase" localSheetId="3" hidden="1">'01.3 - SO 01 Elektroinšta...'!$C$127:$K$265</definedName>
    <definedName name="_xlnm._FilterDatabase" localSheetId="4" hidden="1">'01.4 - SO 01 Zdravotechni...'!$C$123:$K$159</definedName>
    <definedName name="_xlnm._FilterDatabase" localSheetId="5" hidden="1">'02 - SO 02 Spevnené plochy'!$C$120:$K$152</definedName>
    <definedName name="_xlnm._FilterDatabase" localSheetId="6" hidden="1">'03 - SO 03 Oplotenie'!$C$121:$K$149</definedName>
    <definedName name="_xlnm._FilterDatabase" localSheetId="7" hidden="1">'04 - SO 04 Potrubné prepo...'!$C$120:$K$154</definedName>
    <definedName name="_xlnm._FilterDatabase" localSheetId="8" hidden="1">'05 - SO 05 Vodovodná príp...'!$C$121:$K$161</definedName>
    <definedName name="_xlnm._FilterDatabase" localSheetId="9" hidden="1">'06.1 - SO 06 VN prípojka'!$C$120:$K$162</definedName>
    <definedName name="_xlnm._FilterDatabase" localSheetId="10" hidden="1">'06.2 - SO 06 VN Trafostan...'!$C$124:$K$213</definedName>
    <definedName name="_xlnm._FilterDatabase" localSheetId="11" hidden="1">'07.1 - PP, Uvedenie do pr...'!$C$119:$K$123</definedName>
    <definedName name="_xlnm._FilterDatabase" localSheetId="12" hidden="1">'07.2 - ČS + MP'!$C$119:$K$132</definedName>
    <definedName name="_xlnm._FilterDatabase" localSheetId="13" hidden="1">'07.3 - Biologický stupeň'!$C$122:$K$161</definedName>
    <definedName name="_xlnm._FilterDatabase" localSheetId="14" hidden="1">'07.4 - Kalové hospodárstvo'!$C$119:$K$127</definedName>
    <definedName name="_xlnm._FilterDatabase" localSheetId="15" hidden="1">'08 - PJ102 Strojno techno...'!$C$124:$K$200</definedName>
    <definedName name="_xlnm.Print_Titles" localSheetId="1">'01.1 - SO 01 ČOV Stavebná...'!$140:$140</definedName>
    <definedName name="_xlnm.Print_Titles" localSheetId="2">'01.2 - SO 01 Nádrž pre bu...'!$129:$129</definedName>
    <definedName name="_xlnm.Print_Titles" localSheetId="3">'01.3 - SO 01 Elektroinšta...'!$127:$127</definedName>
    <definedName name="_xlnm.Print_Titles" localSheetId="4">'01.4 - SO 01 Zdravotechni...'!$123:$123</definedName>
    <definedName name="_xlnm.Print_Titles" localSheetId="5">'02 - SO 02 Spevnené plochy'!$120:$120</definedName>
    <definedName name="_xlnm.Print_Titles" localSheetId="6">'03 - SO 03 Oplotenie'!$121:$121</definedName>
    <definedName name="_xlnm.Print_Titles" localSheetId="7">'04 - SO 04 Potrubné prepo...'!$120:$120</definedName>
    <definedName name="_xlnm.Print_Titles" localSheetId="8">'05 - SO 05 Vodovodná príp...'!$121:$121</definedName>
    <definedName name="_xlnm.Print_Titles" localSheetId="9">'06.1 - SO 06 VN prípojka'!$120:$120</definedName>
    <definedName name="_xlnm.Print_Titles" localSheetId="10">'06.2 - SO 06 VN Trafostan...'!$124:$124</definedName>
    <definedName name="_xlnm.Print_Titles" localSheetId="11">'07.1 - PP, Uvedenie do pr...'!$119:$119</definedName>
    <definedName name="_xlnm.Print_Titles" localSheetId="12">'07.2 - ČS + MP'!$119:$119</definedName>
    <definedName name="_xlnm.Print_Titles" localSheetId="13">'07.3 - Biologický stupeň'!$122:$122</definedName>
    <definedName name="_xlnm.Print_Titles" localSheetId="14">'07.4 - Kalové hospodárstvo'!$119:$119</definedName>
    <definedName name="_xlnm.Print_Titles" localSheetId="15">'08 - PJ102 Strojno techno...'!$124:$124</definedName>
    <definedName name="_xlnm.Print_Titles" localSheetId="0">'Rekapitulácia stavby'!$92:$92</definedName>
    <definedName name="_xlnm.Print_Area" localSheetId="1">'01.1 - SO 01 ČOV Stavebná...'!$C$4:$J$76,'01.1 - SO 01 ČOV Stavebná...'!$C$82:$J$120,'01.1 - SO 01 ČOV Stavebná...'!$C$126:$J$305</definedName>
    <definedName name="_xlnm.Print_Area" localSheetId="2">'01.2 - SO 01 Nádrž pre bu...'!$C$4:$J$76,'01.2 - SO 01 Nádrž pre bu...'!$C$82:$J$109,'01.2 - SO 01 Nádrž pre bu...'!$C$115:$J$171</definedName>
    <definedName name="_xlnm.Print_Area" localSheetId="3">'01.3 - SO 01 Elektroinšta...'!$C$4:$J$76,'01.3 - SO 01 Elektroinšta...'!$C$82:$J$107,'01.3 - SO 01 Elektroinšta...'!$C$113:$J$265</definedName>
    <definedName name="_xlnm.Print_Area" localSheetId="4">'01.4 - SO 01 Zdravotechni...'!$C$4:$J$76,'01.4 - SO 01 Zdravotechni...'!$C$82:$J$103,'01.4 - SO 01 Zdravotechni...'!$C$109:$J$159</definedName>
    <definedName name="_xlnm.Print_Area" localSheetId="5">'02 - SO 02 Spevnené plochy'!$C$4:$J$76,'02 - SO 02 Spevnené plochy'!$C$82:$J$102,'02 - SO 02 Spevnené plochy'!$C$108:$J$152</definedName>
    <definedName name="_xlnm.Print_Area" localSheetId="6">'03 - SO 03 Oplotenie'!$C$4:$J$76,'03 - SO 03 Oplotenie'!$C$82:$J$103,'03 - SO 03 Oplotenie'!$C$109:$J$149</definedName>
    <definedName name="_xlnm.Print_Area" localSheetId="7">'04 - SO 04 Potrubné prepo...'!$C$4:$J$76,'04 - SO 04 Potrubné prepo...'!$C$82:$J$102,'04 - SO 04 Potrubné prepo...'!$C$108:$J$154</definedName>
    <definedName name="_xlnm.Print_Area" localSheetId="8">'05 - SO 05 Vodovodná príp...'!$C$4:$J$76,'05 - SO 05 Vodovodná príp...'!$C$82:$J$103,'05 - SO 05 Vodovodná príp...'!$C$109:$J$161</definedName>
    <definedName name="_xlnm.Print_Area" localSheetId="9">'06.1 - SO 06 VN prípojka'!$C$4:$J$76,'06.1 - SO 06 VN prípojka'!$C$82:$J$102,'06.1 - SO 06 VN prípojka'!$C$108:$J$162</definedName>
    <definedName name="_xlnm.Print_Area" localSheetId="10">'06.2 - SO 06 VN Trafostan...'!$C$4:$J$76,'06.2 - SO 06 VN Trafostan...'!$C$82:$J$106,'06.2 - SO 06 VN Trafostan...'!$C$112:$J$213</definedName>
    <definedName name="_xlnm.Print_Area" localSheetId="11">'07.1 - PP, Uvedenie do pr...'!$C$4:$J$76,'07.1 - PP, Uvedenie do pr...'!$C$82:$J$99,'07.1 - PP, Uvedenie do pr...'!$C$105:$J$123</definedName>
    <definedName name="_xlnm.Print_Area" localSheetId="12">'07.2 - ČS + MP'!$C$4:$J$76,'07.2 - ČS + MP'!$C$82:$J$99,'07.2 - ČS + MP'!$C$105:$J$132</definedName>
    <definedName name="_xlnm.Print_Area" localSheetId="13">'07.3 - Biologický stupeň'!$C$4:$J$76,'07.3 - Biologický stupeň'!$C$82:$J$102,'07.3 - Biologický stupeň'!$C$108:$J$161</definedName>
    <definedName name="_xlnm.Print_Area" localSheetId="14">'07.4 - Kalové hospodárstvo'!$C$4:$J$76,'07.4 - Kalové hospodárstvo'!$C$82:$J$99,'07.4 - Kalové hospodárstvo'!$C$105:$J$127</definedName>
    <definedName name="_xlnm.Print_Area" localSheetId="15">'08 - PJ102 Strojno techno...'!$C$4:$J$76,'08 - PJ102 Strojno techno...'!$C$82:$J$106,'08 - PJ102 Strojno techno...'!$C$112:$J$200</definedName>
    <definedName name="_xlnm.Print_Area" localSheetId="0">'Rekapitulácia stavby'!$D$4:$AO$76,'Rekapitulácia stavby'!$C$82:$AQ$112</definedName>
  </definedNames>
  <calcPr calcId="125725"/>
</workbook>
</file>

<file path=xl/calcChain.xml><?xml version="1.0" encoding="utf-8"?>
<calcChain xmlns="http://schemas.openxmlformats.org/spreadsheetml/2006/main">
  <c r="J255" i="4"/>
  <c r="J37" i="16"/>
  <c r="J36"/>
  <c r="AY111" i="1" s="1"/>
  <c r="J35" i="16"/>
  <c r="AX111" i="1" s="1"/>
  <c r="BI200" i="16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1"/>
  <c r="F121"/>
  <c r="F119"/>
  <c r="E117"/>
  <c r="J91"/>
  <c r="F91"/>
  <c r="F89"/>
  <c r="E87"/>
  <c r="J24"/>
  <c r="E24"/>
  <c r="J122" s="1"/>
  <c r="J23"/>
  <c r="J18"/>
  <c r="E18"/>
  <c r="F122" s="1"/>
  <c r="J17"/>
  <c r="J12"/>
  <c r="J89" s="1"/>
  <c r="E7"/>
  <c r="E115" s="1"/>
  <c r="J39" i="15"/>
  <c r="J38"/>
  <c r="AY110" i="1"/>
  <c r="J37" i="15"/>
  <c r="AX110" i="1"/>
  <c r="BI127" i="15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6"/>
  <c r="F116"/>
  <c r="F114"/>
  <c r="E112"/>
  <c r="J93"/>
  <c r="F93"/>
  <c r="F91"/>
  <c r="E89"/>
  <c r="J26"/>
  <c r="E26"/>
  <c r="J117" s="1"/>
  <c r="J25"/>
  <c r="J20"/>
  <c r="E20"/>
  <c r="F94" s="1"/>
  <c r="J19"/>
  <c r="J14"/>
  <c r="J114" s="1"/>
  <c r="E7"/>
  <c r="E108" s="1"/>
  <c r="J39" i="14"/>
  <c r="J38"/>
  <c r="AY109" i="1"/>
  <c r="J37" i="14"/>
  <c r="AX109" i="1"/>
  <c r="BI161" i="14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F119"/>
  <c r="F117"/>
  <c r="E115"/>
  <c r="J93"/>
  <c r="F93"/>
  <c r="F91"/>
  <c r="E89"/>
  <c r="J26"/>
  <c r="E26"/>
  <c r="J120" s="1"/>
  <c r="J25"/>
  <c r="J20"/>
  <c r="E20"/>
  <c r="F120" s="1"/>
  <c r="J19"/>
  <c r="J14"/>
  <c r="J117" s="1"/>
  <c r="E7"/>
  <c r="E111" s="1"/>
  <c r="J39" i="13"/>
  <c r="J38"/>
  <c r="AY108" i="1"/>
  <c r="J37" i="13"/>
  <c r="AX108" i="1"/>
  <c r="BI132" i="13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6"/>
  <c r="F116"/>
  <c r="F114"/>
  <c r="E112"/>
  <c r="J93"/>
  <c r="F93"/>
  <c r="F91"/>
  <c r="E89"/>
  <c r="J26"/>
  <c r="E26"/>
  <c r="J117" s="1"/>
  <c r="J25"/>
  <c r="J20"/>
  <c r="E20"/>
  <c r="F117" s="1"/>
  <c r="J19"/>
  <c r="J14"/>
  <c r="J114" s="1"/>
  <c r="E7"/>
  <c r="E108"/>
  <c r="J39" i="12"/>
  <c r="J38"/>
  <c r="AY107" i="1" s="1"/>
  <c r="J37" i="12"/>
  <c r="AX107" i="1" s="1"/>
  <c r="BI123" i="12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6"/>
  <c r="F116"/>
  <c r="F114"/>
  <c r="E112"/>
  <c r="J93"/>
  <c r="F93"/>
  <c r="F91"/>
  <c r="E89"/>
  <c r="J26"/>
  <c r="E26"/>
  <c r="J117" s="1"/>
  <c r="J25"/>
  <c r="J20"/>
  <c r="E20"/>
  <c r="F117" s="1"/>
  <c r="J19"/>
  <c r="J14"/>
  <c r="J91"/>
  <c r="E7"/>
  <c r="E108" s="1"/>
  <c r="J37" i="11"/>
  <c r="J36"/>
  <c r="AY105" i="1" s="1"/>
  <c r="J35" i="11"/>
  <c r="AX105" i="1" s="1"/>
  <c r="BI213" i="11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1"/>
  <c r="F121"/>
  <c r="F119"/>
  <c r="E117"/>
  <c r="J91"/>
  <c r="F91"/>
  <c r="F89"/>
  <c r="E87"/>
  <c r="J24"/>
  <c r="E24"/>
  <c r="J122" s="1"/>
  <c r="J23"/>
  <c r="J18"/>
  <c r="E18"/>
  <c r="F122" s="1"/>
  <c r="J17"/>
  <c r="J12"/>
  <c r="J89" s="1"/>
  <c r="E7"/>
  <c r="E115"/>
  <c r="J37" i="10"/>
  <c r="J36"/>
  <c r="AY104" i="1" s="1"/>
  <c r="J35" i="10"/>
  <c r="AX104" i="1" s="1"/>
  <c r="BI162" i="10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7"/>
  <c r="F117"/>
  <c r="F115"/>
  <c r="E113"/>
  <c r="J91"/>
  <c r="F91"/>
  <c r="F89"/>
  <c r="E87"/>
  <c r="J24"/>
  <c r="E24"/>
  <c r="J118" s="1"/>
  <c r="J23"/>
  <c r="J18"/>
  <c r="E18"/>
  <c r="F92" s="1"/>
  <c r="J17"/>
  <c r="J12"/>
  <c r="J115" s="1"/>
  <c r="E7"/>
  <c r="E111" s="1"/>
  <c r="J37" i="9"/>
  <c r="J36"/>
  <c r="AY103" i="1"/>
  <c r="J35" i="9"/>
  <c r="AX103" i="1"/>
  <c r="BI161" i="9"/>
  <c r="BH161"/>
  <c r="BG161"/>
  <c r="BE161"/>
  <c r="T161"/>
  <c r="T160"/>
  <c r="R161"/>
  <c r="R160"/>
  <c r="P161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T136" s="1"/>
  <c r="R137"/>
  <c r="R136" s="1"/>
  <c r="P137"/>
  <c r="P136" s="1"/>
  <c r="BI135"/>
  <c r="BH135"/>
  <c r="BG135"/>
  <c r="BE135"/>
  <c r="T135"/>
  <c r="T134" s="1"/>
  <c r="R135"/>
  <c r="R134" s="1"/>
  <c r="P135"/>
  <c r="P134" s="1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8"/>
  <c r="F118"/>
  <c r="F116"/>
  <c r="E114"/>
  <c r="J91"/>
  <c r="F91"/>
  <c r="F89"/>
  <c r="E87"/>
  <c r="J24"/>
  <c r="E24"/>
  <c r="J119" s="1"/>
  <c r="J23"/>
  <c r="J18"/>
  <c r="E18"/>
  <c r="F119" s="1"/>
  <c r="J17"/>
  <c r="J12"/>
  <c r="J116" s="1"/>
  <c r="E7"/>
  <c r="E112" s="1"/>
  <c r="J37" i="8"/>
  <c r="J36"/>
  <c r="AY102" i="1" s="1"/>
  <c r="J35" i="8"/>
  <c r="AX102" i="1" s="1"/>
  <c r="BI154" i="8"/>
  <c r="BH154"/>
  <c r="BG154"/>
  <c r="BE154"/>
  <c r="T154"/>
  <c r="T153" s="1"/>
  <c r="R154"/>
  <c r="R153" s="1"/>
  <c r="P154"/>
  <c r="P153" s="1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7"/>
  <c r="F117"/>
  <c r="F115"/>
  <c r="E113"/>
  <c r="J91"/>
  <c r="F91"/>
  <c r="F89"/>
  <c r="E87"/>
  <c r="J24"/>
  <c r="E24"/>
  <c r="J118" s="1"/>
  <c r="J23"/>
  <c r="J18"/>
  <c r="E18"/>
  <c r="F118" s="1"/>
  <c r="J17"/>
  <c r="J12"/>
  <c r="J115"/>
  <c r="E7"/>
  <c r="E111" s="1"/>
  <c r="J37" i="7"/>
  <c r="J36"/>
  <c r="AY101" i="1" s="1"/>
  <c r="J35" i="7"/>
  <c r="AX101" i="1" s="1"/>
  <c r="BI149" i="7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6"/>
  <c r="BH136"/>
  <c r="BG136"/>
  <c r="BE136"/>
  <c r="T136"/>
  <c r="T135"/>
  <c r="R136"/>
  <c r="R135"/>
  <c r="P136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8"/>
  <c r="F118"/>
  <c r="F116"/>
  <c r="E114"/>
  <c r="J91"/>
  <c r="F91"/>
  <c r="F89"/>
  <c r="E87"/>
  <c r="J24"/>
  <c r="E24"/>
  <c r="J92" s="1"/>
  <c r="J23"/>
  <c r="J18"/>
  <c r="E18"/>
  <c r="F119" s="1"/>
  <c r="J17"/>
  <c r="J12"/>
  <c r="J116" s="1"/>
  <c r="E7"/>
  <c r="E85" s="1"/>
  <c r="J37" i="6"/>
  <c r="J36"/>
  <c r="AY100" i="1"/>
  <c r="J35" i="6"/>
  <c r="AX100" i="1"/>
  <c r="BI152" i="6"/>
  <c r="BH152"/>
  <c r="BG152"/>
  <c r="BE152"/>
  <c r="T152"/>
  <c r="T151"/>
  <c r="R152"/>
  <c r="R151"/>
  <c r="P152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7"/>
  <c r="F117"/>
  <c r="F115"/>
  <c r="E113"/>
  <c r="J91"/>
  <c r="F91"/>
  <c r="F89"/>
  <c r="E87"/>
  <c r="J24"/>
  <c r="E24"/>
  <c r="J92" s="1"/>
  <c r="J23"/>
  <c r="J18"/>
  <c r="E18"/>
  <c r="F118" s="1"/>
  <c r="J17"/>
  <c r="J12"/>
  <c r="J115" s="1"/>
  <c r="E7"/>
  <c r="E111" s="1"/>
  <c r="J39" i="5"/>
  <c r="J38"/>
  <c r="AY99" i="1"/>
  <c r="J37" i="5"/>
  <c r="AX99" i="1"/>
  <c r="BI159" i="5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0"/>
  <c r="F120"/>
  <c r="F118"/>
  <c r="E116"/>
  <c r="J93"/>
  <c r="F93"/>
  <c r="F91"/>
  <c r="E89"/>
  <c r="J26"/>
  <c r="E26"/>
  <c r="J121" s="1"/>
  <c r="J25"/>
  <c r="J20"/>
  <c r="E20"/>
  <c r="F121" s="1"/>
  <c r="J19"/>
  <c r="J14"/>
  <c r="J118" s="1"/>
  <c r="E7"/>
  <c r="E112" s="1"/>
  <c r="J39" i="4"/>
  <c r="J38"/>
  <c r="AY98" i="1" s="1"/>
  <c r="J37" i="4"/>
  <c r="AX98" i="1"/>
  <c r="BI265" i="4"/>
  <c r="BH265"/>
  <c r="BG265"/>
  <c r="BE265"/>
  <c r="T265"/>
  <c r="R265"/>
  <c r="P265"/>
  <c r="BI264"/>
  <c r="BH264"/>
  <c r="BG264"/>
  <c r="BE264"/>
  <c r="T264"/>
  <c r="R264"/>
  <c r="P264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3"/>
  <c r="BH253"/>
  <c r="BG253"/>
  <c r="BE253"/>
  <c r="T253"/>
  <c r="R253"/>
  <c r="P253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4"/>
  <c r="F124"/>
  <c r="F122"/>
  <c r="E120"/>
  <c r="J93"/>
  <c r="F93"/>
  <c r="F91"/>
  <c r="E89"/>
  <c r="J26"/>
  <c r="E26"/>
  <c r="J94" s="1"/>
  <c r="J25"/>
  <c r="J20"/>
  <c r="E20"/>
  <c r="F125" s="1"/>
  <c r="J19"/>
  <c r="J14"/>
  <c r="J91" s="1"/>
  <c r="E7"/>
  <c r="E116" s="1"/>
  <c r="J39" i="3"/>
  <c r="J38"/>
  <c r="AY97" i="1" s="1"/>
  <c r="J37" i="3"/>
  <c r="AX97" i="1" s="1"/>
  <c r="BI171" i="3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6"/>
  <c r="BH166"/>
  <c r="BG166"/>
  <c r="BE166"/>
  <c r="T166"/>
  <c r="T165"/>
  <c r="R166"/>
  <c r="R165"/>
  <c r="P166"/>
  <c r="P165"/>
  <c r="BI164"/>
  <c r="BH164"/>
  <c r="BG164"/>
  <c r="BE164"/>
  <c r="T164"/>
  <c r="T163"/>
  <c r="R164"/>
  <c r="R163"/>
  <c r="P164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6"/>
  <c r="F126"/>
  <c r="F124"/>
  <c r="E122"/>
  <c r="J93"/>
  <c r="F93"/>
  <c r="F91"/>
  <c r="E89"/>
  <c r="J26"/>
  <c r="E26"/>
  <c r="J94" s="1"/>
  <c r="J25"/>
  <c r="J20"/>
  <c r="E20"/>
  <c r="F127" s="1"/>
  <c r="J19"/>
  <c r="J14"/>
  <c r="J91"/>
  <c r="E7"/>
  <c r="E118" s="1"/>
  <c r="J39" i="2"/>
  <c r="J38"/>
  <c r="AY96" i="1" s="1"/>
  <c r="J37" i="2"/>
  <c r="AX96" i="1" s="1"/>
  <c r="BI305" i="2"/>
  <c r="BH305"/>
  <c r="BG305"/>
  <c r="BE305"/>
  <c r="T305"/>
  <c r="R305"/>
  <c r="P305"/>
  <c r="BI304"/>
  <c r="BH304"/>
  <c r="BG304"/>
  <c r="BE304"/>
  <c r="T304"/>
  <c r="R304"/>
  <c r="P304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18"/>
  <c r="BH218"/>
  <c r="BG218"/>
  <c r="BE218"/>
  <c r="T218"/>
  <c r="T217"/>
  <c r="R218"/>
  <c r="R217"/>
  <c r="P218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J137"/>
  <c r="F137"/>
  <c r="F135"/>
  <c r="E133"/>
  <c r="J93"/>
  <c r="F93"/>
  <c r="F91"/>
  <c r="E89"/>
  <c r="J26"/>
  <c r="E26"/>
  <c r="J94" s="1"/>
  <c r="J25"/>
  <c r="J20"/>
  <c r="E20"/>
  <c r="F138" s="1"/>
  <c r="J19"/>
  <c r="J14"/>
  <c r="J91" s="1"/>
  <c r="E7"/>
  <c r="E129" s="1"/>
  <c r="L90" i="1"/>
  <c r="AM90"/>
  <c r="AM89"/>
  <c r="L89"/>
  <c r="AM87"/>
  <c r="L87"/>
  <c r="L85"/>
  <c r="L84"/>
  <c r="BK200" i="16"/>
  <c r="BK199"/>
  <c r="J198"/>
  <c r="J197"/>
  <c r="BK195"/>
  <c r="BK194"/>
  <c r="BK193"/>
  <c r="BK191"/>
  <c r="J191"/>
  <c r="BK189"/>
  <c r="J189"/>
  <c r="BK188"/>
  <c r="J188"/>
  <c r="BK187"/>
  <c r="J187"/>
  <c r="BK186"/>
  <c r="J186"/>
  <c r="J185"/>
  <c r="BK184"/>
  <c r="BK183"/>
  <c r="J182"/>
  <c r="BK181"/>
  <c r="BK180"/>
  <c r="BK178"/>
  <c r="J177"/>
  <c r="J176"/>
  <c r="J175"/>
  <c r="BK174"/>
  <c r="J173"/>
  <c r="BK172"/>
  <c r="BK170"/>
  <c r="J169"/>
  <c r="BK168"/>
  <c r="BK166"/>
  <c r="BK165"/>
  <c r="J164"/>
  <c r="J163"/>
  <c r="BK162"/>
  <c r="BK161"/>
  <c r="BK159"/>
  <c r="BK158"/>
  <c r="J157"/>
  <c r="BK156"/>
  <c r="J155"/>
  <c r="J154"/>
  <c r="BK153"/>
  <c r="BK152"/>
  <c r="BK151"/>
  <c r="J150"/>
  <c r="J149"/>
  <c r="J148"/>
  <c r="BK146"/>
  <c r="J145"/>
  <c r="J144"/>
  <c r="J143"/>
  <c r="BK142"/>
  <c r="J141"/>
  <c r="J140"/>
  <c r="J139"/>
  <c r="J138"/>
  <c r="BK137"/>
  <c r="BK136"/>
  <c r="BK135"/>
  <c r="J134"/>
  <c r="J133"/>
  <c r="BK132"/>
  <c r="J131"/>
  <c r="J130"/>
  <c r="J129"/>
  <c r="BK128"/>
  <c r="BK127" i="15"/>
  <c r="BK126"/>
  <c r="J125"/>
  <c r="J124"/>
  <c r="BK123"/>
  <c r="BK122"/>
  <c r="BK121"/>
  <c r="BK161" i="14"/>
  <c r="BK160"/>
  <c r="BK159"/>
  <c r="J158"/>
  <c r="J157"/>
  <c r="J156"/>
  <c r="J154"/>
  <c r="BK153"/>
  <c r="BK152"/>
  <c r="J151"/>
  <c r="BK150"/>
  <c r="BK149"/>
  <c r="J148"/>
  <c r="BK147"/>
  <c r="BK146"/>
  <c r="BK145"/>
  <c r="BK144"/>
  <c r="BK143"/>
  <c r="J142"/>
  <c r="J141"/>
  <c r="BK140"/>
  <c r="BK139"/>
  <c r="J138"/>
  <c r="BK137"/>
  <c r="BK136"/>
  <c r="J135"/>
  <c r="J134"/>
  <c r="BK133"/>
  <c r="BK132"/>
  <c r="J131"/>
  <c r="J130"/>
  <c r="BK129"/>
  <c r="J127"/>
  <c r="J126"/>
  <c r="BK125"/>
  <c r="BK132" i="13"/>
  <c r="BK131"/>
  <c r="BK130"/>
  <c r="BK129"/>
  <c r="BK128"/>
  <c r="J127"/>
  <c r="J126"/>
  <c r="BK125"/>
  <c r="J124"/>
  <c r="J123"/>
  <c r="J122"/>
  <c r="BK121"/>
  <c r="BK123" i="12"/>
  <c r="BK122"/>
  <c r="BK121"/>
  <c r="BK213" i="11"/>
  <c r="BK212"/>
  <c r="J211"/>
  <c r="J210"/>
  <c r="BK209"/>
  <c r="BK208"/>
  <c r="BK207"/>
  <c r="J205"/>
  <c r="BK204"/>
  <c r="BK203"/>
  <c r="J201"/>
  <c r="J200"/>
  <c r="J199"/>
  <c r="J198"/>
  <c r="BK197"/>
  <c r="BK196"/>
  <c r="BK195"/>
  <c r="J194"/>
  <c r="J193"/>
  <c r="J192"/>
  <c r="BK190"/>
  <c r="J189"/>
  <c r="BK188"/>
  <c r="BK187"/>
  <c r="BK186"/>
  <c r="BK185"/>
  <c r="BK184"/>
  <c r="J183"/>
  <c r="J182"/>
  <c r="J180"/>
  <c r="BK179"/>
  <c r="J178"/>
  <c r="BK177"/>
  <c r="BK176"/>
  <c r="J175"/>
  <c r="BK174"/>
  <c r="J172"/>
  <c r="J171"/>
  <c r="BK170"/>
  <c r="BK169"/>
  <c r="BK168"/>
  <c r="J167"/>
  <c r="BK166"/>
  <c r="J165"/>
  <c r="BK164"/>
  <c r="BK163"/>
  <c r="BK162"/>
  <c r="BK161"/>
  <c r="J159"/>
  <c r="BK158"/>
  <c r="BK157"/>
  <c r="J156"/>
  <c r="BK155"/>
  <c r="BK154"/>
  <c r="J153"/>
  <c r="BK152"/>
  <c r="BK151"/>
  <c r="J150"/>
  <c r="J149"/>
  <c r="BK148"/>
  <c r="J147"/>
  <c r="J146"/>
  <c r="BK145"/>
  <c r="J144"/>
  <c r="J143"/>
  <c r="BK141"/>
  <c r="BK140"/>
  <c r="BK139"/>
  <c r="J139"/>
  <c r="BK138"/>
  <c r="J137"/>
  <c r="BK136"/>
  <c r="J135"/>
  <c r="BK134"/>
  <c r="BK133"/>
  <c r="BK132"/>
  <c r="BK131"/>
  <c r="BK130"/>
  <c r="BK129"/>
  <c r="BK128"/>
  <c r="J162" i="10"/>
  <c r="J161"/>
  <c r="J160"/>
  <c r="J158"/>
  <c r="J157"/>
  <c r="BK156"/>
  <c r="BK154"/>
  <c r="BK153"/>
  <c r="BK152"/>
  <c r="J151"/>
  <c r="J150"/>
  <c r="J149"/>
  <c r="BK148"/>
  <c r="BK147"/>
  <c r="BK146"/>
  <c r="J145"/>
  <c r="J144"/>
  <c r="J143"/>
  <c r="J142"/>
  <c r="J141"/>
  <c r="J140"/>
  <c r="J139"/>
  <c r="J138"/>
  <c r="BK137"/>
  <c r="J135"/>
  <c r="J134"/>
  <c r="BK133"/>
  <c r="J132"/>
  <c r="J131"/>
  <c r="J130"/>
  <c r="J129"/>
  <c r="J128"/>
  <c r="BK127"/>
  <c r="BK126"/>
  <c r="BK125"/>
  <c r="BK124"/>
  <c r="J161" i="9"/>
  <c r="J159"/>
  <c r="J158"/>
  <c r="J157"/>
  <c r="BK156"/>
  <c r="J155"/>
  <c r="J154"/>
  <c r="BK153"/>
  <c r="BK152"/>
  <c r="BK151"/>
  <c r="BK150"/>
  <c r="J149"/>
  <c r="BK148"/>
  <c r="J146"/>
  <c r="J145"/>
  <c r="J144"/>
  <c r="BK143"/>
  <c r="J142"/>
  <c r="J141"/>
  <c r="J140"/>
  <c r="BK139"/>
  <c r="BK137"/>
  <c r="J135"/>
  <c r="BK133"/>
  <c r="BK132"/>
  <c r="BK131"/>
  <c r="J130"/>
  <c r="J129"/>
  <c r="J128"/>
  <c r="BK127"/>
  <c r="J126"/>
  <c r="BK125"/>
  <c r="J154" i="8"/>
  <c r="BK152"/>
  <c r="BK151"/>
  <c r="BK150"/>
  <c r="BK149"/>
  <c r="J148"/>
  <c r="J147"/>
  <c r="J146"/>
  <c r="J145"/>
  <c r="J144"/>
  <c r="J143"/>
  <c r="J142"/>
  <c r="J141"/>
  <c r="J140"/>
  <c r="BK139"/>
  <c r="J138"/>
  <c r="J137"/>
  <c r="BK136"/>
  <c r="J134"/>
  <c r="J133"/>
  <c r="BK132"/>
  <c r="J130"/>
  <c r="J129"/>
  <c r="J128"/>
  <c r="BK127"/>
  <c r="J126"/>
  <c r="BK125"/>
  <c r="J124"/>
  <c r="J149" i="7"/>
  <c r="J148"/>
  <c r="BK147"/>
  <c r="BK146"/>
  <c r="BK145"/>
  <c r="BK144"/>
  <c r="BK143"/>
  <c r="J142"/>
  <c r="J141"/>
  <c r="BK140"/>
  <c r="J139"/>
  <c r="BK136"/>
  <c r="J134"/>
  <c r="J133"/>
  <c r="BK131"/>
  <c r="BK130"/>
  <c r="BK129"/>
  <c r="BK128"/>
  <c r="BK127"/>
  <c r="BK126"/>
  <c r="J125"/>
  <c r="J152" i="6"/>
  <c r="BK150"/>
  <c r="J149"/>
  <c r="J148"/>
  <c r="BK147"/>
  <c r="J145"/>
  <c r="J144"/>
  <c r="J143"/>
  <c r="J142"/>
  <c r="BK141"/>
  <c r="BK139"/>
  <c r="J138"/>
  <c r="J137"/>
  <c r="BK136"/>
  <c r="BK135"/>
  <c r="BK134"/>
  <c r="J133"/>
  <c r="J132"/>
  <c r="J131"/>
  <c r="J130"/>
  <c r="J129"/>
  <c r="J128"/>
  <c r="BK127"/>
  <c r="BK126"/>
  <c r="J124"/>
  <c r="BK159" i="5"/>
  <c r="BK158"/>
  <c r="BK157"/>
  <c r="BK156"/>
  <c r="J155"/>
  <c r="BK154"/>
  <c r="BK153"/>
  <c r="J152"/>
  <c r="BK151"/>
  <c r="J150"/>
  <c r="J149"/>
  <c r="J148"/>
  <c r="BK147"/>
  <c r="BK146"/>
  <c r="J145"/>
  <c r="J143"/>
  <c r="BK142"/>
  <c r="BK141"/>
  <c r="BK140"/>
  <c r="J139"/>
  <c r="J138"/>
  <c r="J137"/>
  <c r="BK136"/>
  <c r="J134"/>
  <c r="BK133"/>
  <c r="J132"/>
  <c r="BK131"/>
  <c r="BK130"/>
  <c r="BK129"/>
  <c r="BK128"/>
  <c r="BK127"/>
  <c r="BK265" i="4"/>
  <c r="J264"/>
  <c r="J262"/>
  <c r="J261"/>
  <c r="J260"/>
  <c r="BK259"/>
  <c r="BK258"/>
  <c r="J257"/>
  <c r="J256"/>
  <c r="J254"/>
  <c r="BK253"/>
  <c r="J251"/>
  <c r="BK250"/>
  <c r="BK249"/>
  <c r="BK248"/>
  <c r="BK247"/>
  <c r="J246"/>
  <c r="J245"/>
  <c r="J244"/>
  <c r="J243"/>
  <c r="J242"/>
  <c r="BK241"/>
  <c r="BK240"/>
  <c r="BK238"/>
  <c r="J237"/>
  <c r="BK236"/>
  <c r="J235"/>
  <c r="J234"/>
  <c r="BK233"/>
  <c r="BK232"/>
  <c r="J231"/>
  <c r="BK230"/>
  <c r="BK229"/>
  <c r="J228"/>
  <c r="J227"/>
  <c r="BK226"/>
  <c r="BK225"/>
  <c r="BK224"/>
  <c r="J223"/>
  <c r="BK221"/>
  <c r="BK220"/>
  <c r="BK219"/>
  <c r="BK218"/>
  <c r="J217"/>
  <c r="J216"/>
  <c r="J215"/>
  <c r="BK214"/>
  <c r="BK213"/>
  <c r="BK212"/>
  <c r="BK211"/>
  <c r="J209"/>
  <c r="BK208"/>
  <c r="BK207"/>
  <c r="BK206"/>
  <c r="BK205"/>
  <c r="BK204"/>
  <c r="BK203"/>
  <c r="J202"/>
  <c r="J201"/>
  <c r="J200"/>
  <c r="J199"/>
  <c r="J198"/>
  <c r="BK197"/>
  <c r="BK196"/>
  <c r="BK195"/>
  <c r="J194"/>
  <c r="BK193"/>
  <c r="J192"/>
  <c r="BK191"/>
  <c r="J190"/>
  <c r="BK189"/>
  <c r="J188"/>
  <c r="J187"/>
  <c r="J186"/>
  <c r="J185"/>
  <c r="J184"/>
  <c r="J183"/>
  <c r="J182"/>
  <c r="J181"/>
  <c r="BK180"/>
  <c r="J179"/>
  <c r="J178"/>
  <c r="J177"/>
  <c r="J175"/>
  <c r="J174"/>
  <c r="J173"/>
  <c r="BK172"/>
  <c r="J171"/>
  <c r="BK170"/>
  <c r="BK169"/>
  <c r="BK168"/>
  <c r="BK167"/>
  <c r="J166"/>
  <c r="BK165"/>
  <c r="J164"/>
  <c r="J163"/>
  <c r="BK162"/>
  <c r="BK161"/>
  <c r="BK160"/>
  <c r="BK159"/>
  <c r="J158"/>
  <c r="BK157"/>
  <c r="J156"/>
  <c r="J155"/>
  <c r="BK154"/>
  <c r="BK153"/>
  <c r="BK151"/>
  <c r="BK150"/>
  <c r="BK149"/>
  <c r="BK148"/>
  <c r="BK147"/>
  <c r="BK146"/>
  <c r="BK145"/>
  <c r="BK144"/>
  <c r="BK143"/>
  <c r="BK142"/>
  <c r="BK141"/>
  <c r="BK140"/>
  <c r="BK139"/>
  <c r="BK138"/>
  <c r="BK137"/>
  <c r="J136"/>
  <c r="J135"/>
  <c r="BK134"/>
  <c r="BK133"/>
  <c r="J132"/>
  <c r="BK131"/>
  <c r="J171" i="3"/>
  <c r="J170"/>
  <c r="BK169"/>
  <c r="BK166"/>
  <c r="J164"/>
  <c r="BK162"/>
  <c r="BK161"/>
  <c r="BK160"/>
  <c r="BK159"/>
  <c r="J158"/>
  <c r="J157"/>
  <c r="J156"/>
  <c r="J155"/>
  <c r="BK153"/>
  <c r="BK152"/>
  <c r="BK151"/>
  <c r="BK149"/>
  <c r="J148"/>
  <c r="J147"/>
  <c r="BK146"/>
  <c r="J144"/>
  <c r="J143"/>
  <c r="BK142"/>
  <c r="J140"/>
  <c r="J139"/>
  <c r="J138"/>
  <c r="J137"/>
  <c r="J136"/>
  <c r="J135"/>
  <c r="BK134"/>
  <c r="J133"/>
  <c r="BK305" i="2"/>
  <c r="J305"/>
  <c r="BK304"/>
  <c r="J304"/>
  <c r="BK302"/>
  <c r="J301"/>
  <c r="J300"/>
  <c r="J299"/>
  <c r="J298"/>
  <c r="J296"/>
  <c r="J295"/>
  <c r="BK294"/>
  <c r="BK293"/>
  <c r="BK292"/>
  <c r="J290"/>
  <c r="BK289"/>
  <c r="J288"/>
  <c r="J286"/>
  <c r="J285"/>
  <c r="J284"/>
  <c r="BK283"/>
  <c r="BK282"/>
  <c r="BK281"/>
  <c r="BK279"/>
  <c r="J278"/>
  <c r="J277"/>
  <c r="BK276"/>
  <c r="J275"/>
  <c r="J274"/>
  <c r="J273"/>
  <c r="J272"/>
  <c r="J271"/>
  <c r="J270"/>
  <c r="J269"/>
  <c r="BK268"/>
  <c r="J266"/>
  <c r="BK265"/>
  <c r="J264"/>
  <c r="BK263"/>
  <c r="BK262"/>
  <c r="BK261"/>
  <c r="J260"/>
  <c r="BK259"/>
  <c r="J257"/>
  <c r="J256"/>
  <c r="BK255"/>
  <c r="BK254"/>
  <c r="BK253"/>
  <c r="BK252"/>
  <c r="BK251"/>
  <c r="J250"/>
  <c r="BK248"/>
  <c r="BK247"/>
  <c r="BK246"/>
  <c r="BK245"/>
  <c r="BK244"/>
  <c r="BK243"/>
  <c r="BK242"/>
  <c r="BK241"/>
  <c r="BK240"/>
  <c r="J239"/>
  <c r="J238"/>
  <c r="J237"/>
  <c r="BK236"/>
  <c r="J235"/>
  <c r="J234"/>
  <c r="BK232"/>
  <c r="BK231"/>
  <c r="BK230"/>
  <c r="J229"/>
  <c r="J227"/>
  <c r="J226"/>
  <c r="J225"/>
  <c r="J224"/>
  <c r="BK223"/>
  <c r="BK222"/>
  <c r="J221"/>
  <c r="BK218"/>
  <c r="BK216"/>
  <c r="J215"/>
  <c r="J214"/>
  <c r="J213"/>
  <c r="J212"/>
  <c r="J211"/>
  <c r="J210"/>
  <c r="BK209"/>
  <c r="BK208"/>
  <c r="J205"/>
  <c r="BK204"/>
  <c r="J203"/>
  <c r="J202"/>
  <c r="J201"/>
  <c r="J200"/>
  <c r="J199"/>
  <c r="J198"/>
  <c r="J197"/>
  <c r="J196"/>
  <c r="BK195"/>
  <c r="BK194"/>
  <c r="J193"/>
  <c r="BK191"/>
  <c r="BK190"/>
  <c r="J189"/>
  <c r="BK188"/>
  <c r="BK187"/>
  <c r="J185"/>
  <c r="J184"/>
  <c r="BK183"/>
  <c r="BK182"/>
  <c r="BK181"/>
  <c r="J180"/>
  <c r="J179"/>
  <c r="BK178"/>
  <c r="J177"/>
  <c r="J176"/>
  <c r="J175"/>
  <c r="J174"/>
  <c r="BK173"/>
  <c r="BK171"/>
  <c r="BK170"/>
  <c r="BK169"/>
  <c r="BK168"/>
  <c r="BK167"/>
  <c r="BK166"/>
  <c r="BK165"/>
  <c r="BK164"/>
  <c r="BK163"/>
  <c r="J162"/>
  <c r="J161"/>
  <c r="J160"/>
  <c r="BK158"/>
  <c r="BK157"/>
  <c r="BK156"/>
  <c r="BK155"/>
  <c r="J154"/>
  <c r="BK152"/>
  <c r="J151"/>
  <c r="J150"/>
  <c r="J149"/>
  <c r="J148"/>
  <c r="BK147"/>
  <c r="BK146"/>
  <c r="BK145"/>
  <c r="BK144"/>
  <c r="J200" i="16"/>
  <c r="J199"/>
  <c r="BK198"/>
  <c r="BK197"/>
  <c r="J195"/>
  <c r="J194"/>
  <c r="J193"/>
  <c r="BK192"/>
  <c r="J192"/>
  <c r="BK185"/>
  <c r="J184"/>
  <c r="J183"/>
  <c r="BK182"/>
  <c r="J181"/>
  <c r="J180"/>
  <c r="J178"/>
  <c r="BK177"/>
  <c r="BK176"/>
  <c r="BK175"/>
  <c r="J174"/>
  <c r="BK173"/>
  <c r="J172"/>
  <c r="J170"/>
  <c r="BK169"/>
  <c r="J168"/>
  <c r="J166"/>
  <c r="J165"/>
  <c r="BK164"/>
  <c r="BK163"/>
  <c r="J162"/>
  <c r="J161"/>
  <c r="J159"/>
  <c r="J158"/>
  <c r="BK157"/>
  <c r="J156"/>
  <c r="BK155"/>
  <c r="BK154"/>
  <c r="J153"/>
  <c r="J152"/>
  <c r="J151"/>
  <c r="BK150"/>
  <c r="BK149"/>
  <c r="BK148"/>
  <c r="J146"/>
  <c r="BK145"/>
  <c r="BK144"/>
  <c r="BK143"/>
  <c r="J142"/>
  <c r="BK141"/>
  <c r="BK140"/>
  <c r="BK139"/>
  <c r="BK138"/>
  <c r="J137"/>
  <c r="J136"/>
  <c r="J135"/>
  <c r="BK134"/>
  <c r="BK133"/>
  <c r="J132"/>
  <c r="BK131"/>
  <c r="BK130"/>
  <c r="BK129"/>
  <c r="J128"/>
  <c r="J127" i="15"/>
  <c r="J126"/>
  <c r="BK125"/>
  <c r="BK124"/>
  <c r="J123"/>
  <c r="J122"/>
  <c r="J121"/>
  <c r="J161" i="14"/>
  <c r="J160"/>
  <c r="J159"/>
  <c r="BK158"/>
  <c r="BK157"/>
  <c r="BK156"/>
  <c r="BK154"/>
  <c r="J153"/>
  <c r="J152"/>
  <c r="BK151"/>
  <c r="J150"/>
  <c r="J149"/>
  <c r="BK148"/>
  <c r="J147"/>
  <c r="J146"/>
  <c r="J145"/>
  <c r="J144"/>
  <c r="J143"/>
  <c r="BK142"/>
  <c r="BK141"/>
  <c r="J140"/>
  <c r="J139"/>
  <c r="BK138"/>
  <c r="J137"/>
  <c r="J136"/>
  <c r="BK135"/>
  <c r="BK134"/>
  <c r="J133"/>
  <c r="J132"/>
  <c r="BK131"/>
  <c r="BK130"/>
  <c r="J129"/>
  <c r="BK127"/>
  <c r="BK126"/>
  <c r="J125"/>
  <c r="J132" i="13"/>
  <c r="J131"/>
  <c r="J130"/>
  <c r="J129"/>
  <c r="J128"/>
  <c r="BK127"/>
  <c r="BK126"/>
  <c r="J125"/>
  <c r="BK124"/>
  <c r="BK123"/>
  <c r="BK122"/>
  <c r="J121"/>
  <c r="J123" i="12"/>
  <c r="J122"/>
  <c r="J121"/>
  <c r="J213" i="11"/>
  <c r="J212"/>
  <c r="BK211"/>
  <c r="BK210"/>
  <c r="J209"/>
  <c r="J208"/>
  <c r="J207"/>
  <c r="BK205"/>
  <c r="J204"/>
  <c r="J203"/>
  <c r="BK201"/>
  <c r="BK200"/>
  <c r="BK199"/>
  <c r="BK198"/>
  <c r="J197"/>
  <c r="J196"/>
  <c r="J195"/>
  <c r="BK194"/>
  <c r="BK193"/>
  <c r="BK192"/>
  <c r="J190"/>
  <c r="BK189"/>
  <c r="J188"/>
  <c r="J187"/>
  <c r="J186"/>
  <c r="J185"/>
  <c r="J184"/>
  <c r="BK183"/>
  <c r="BK182"/>
  <c r="BK180"/>
  <c r="J179"/>
  <c r="BK178"/>
  <c r="J177"/>
  <c r="J176"/>
  <c r="BK175"/>
  <c r="J174"/>
  <c r="BK172"/>
  <c r="BK171"/>
  <c r="J170"/>
  <c r="J169"/>
  <c r="J168"/>
  <c r="BK167"/>
  <c r="J166"/>
  <c r="BK165"/>
  <c r="J164"/>
  <c r="J163"/>
  <c r="J162"/>
  <c r="J161"/>
  <c r="BK159"/>
  <c r="J158"/>
  <c r="J157"/>
  <c r="BK156"/>
  <c r="J155"/>
  <c r="J154"/>
  <c r="BK153"/>
  <c r="J152"/>
  <c r="J151"/>
  <c r="BK150"/>
  <c r="BK149"/>
  <c r="J148"/>
  <c r="BK147"/>
  <c r="BK146"/>
  <c r="J145"/>
  <c r="BK144"/>
  <c r="BK143"/>
  <c r="J141"/>
  <c r="J140"/>
  <c r="J138"/>
  <c r="BK137"/>
  <c r="J136"/>
  <c r="BK135"/>
  <c r="J134"/>
  <c r="J133"/>
  <c r="J132"/>
  <c r="J131"/>
  <c r="J130"/>
  <c r="J129"/>
  <c r="J128"/>
  <c r="BK162" i="10"/>
  <c r="BK161"/>
  <c r="BK160"/>
  <c r="BK158"/>
  <c r="BK157"/>
  <c r="J156"/>
  <c r="J154"/>
  <c r="J153"/>
  <c r="J152"/>
  <c r="BK151"/>
  <c r="BK150"/>
  <c r="BK149"/>
  <c r="J148"/>
  <c r="J147"/>
  <c r="J146"/>
  <c r="BK145"/>
  <c r="BK144"/>
  <c r="BK143"/>
  <c r="BK142"/>
  <c r="BK141"/>
  <c r="BK140"/>
  <c r="BK139"/>
  <c r="BK138"/>
  <c r="J137"/>
  <c r="BK135"/>
  <c r="BK134"/>
  <c r="J133"/>
  <c r="BK132"/>
  <c r="BK131"/>
  <c r="BK130"/>
  <c r="BK129"/>
  <c r="BK128"/>
  <c r="J127"/>
  <c r="J126"/>
  <c r="J125"/>
  <c r="J124"/>
  <c r="BK161" i="9"/>
  <c r="BK159"/>
  <c r="BK158"/>
  <c r="BK157"/>
  <c r="J156"/>
  <c r="BK155"/>
  <c r="BK154"/>
  <c r="J153"/>
  <c r="J152"/>
  <c r="J151"/>
  <c r="J150"/>
  <c r="BK149"/>
  <c r="J148"/>
  <c r="BK147"/>
  <c r="J147"/>
  <c r="BK146"/>
  <c r="BK145"/>
  <c r="BK144"/>
  <c r="J143"/>
  <c r="BK142"/>
  <c r="BK141"/>
  <c r="BK140"/>
  <c r="J139"/>
  <c r="J137"/>
  <c r="BK135"/>
  <c r="J133"/>
  <c r="J132"/>
  <c r="J131"/>
  <c r="BK130"/>
  <c r="BK129"/>
  <c r="BK128"/>
  <c r="J127"/>
  <c r="BK126"/>
  <c r="J125"/>
  <c r="BK154" i="8"/>
  <c r="J152"/>
  <c r="J151"/>
  <c r="J150"/>
  <c r="J149"/>
  <c r="BK148"/>
  <c r="BK147"/>
  <c r="BK146"/>
  <c r="BK145"/>
  <c r="BK144"/>
  <c r="BK143"/>
  <c r="BK142"/>
  <c r="BK141"/>
  <c r="BK140"/>
  <c r="J139"/>
  <c r="BK138"/>
  <c r="BK137"/>
  <c r="J136"/>
  <c r="BK134"/>
  <c r="BK133"/>
  <c r="J132"/>
  <c r="BK130"/>
  <c r="BK129"/>
  <c r="BK128"/>
  <c r="J127"/>
  <c r="BK126"/>
  <c r="J125"/>
  <c r="BK124"/>
  <c r="BK149" i="7"/>
  <c r="BK148"/>
  <c r="J147"/>
  <c r="J146"/>
  <c r="J145"/>
  <c r="J144"/>
  <c r="J143"/>
  <c r="BK142"/>
  <c r="BK141"/>
  <c r="J140"/>
  <c r="BK139"/>
  <c r="J136"/>
  <c r="BK134"/>
  <c r="BK133"/>
  <c r="J131"/>
  <c r="J130"/>
  <c r="J129"/>
  <c r="J128"/>
  <c r="J127"/>
  <c r="J126"/>
  <c r="BK125"/>
  <c r="BK152" i="6"/>
  <c r="J150"/>
  <c r="BK149"/>
  <c r="BK148"/>
  <c r="J147"/>
  <c r="BK145"/>
  <c r="BK144"/>
  <c r="BK143"/>
  <c r="BK142"/>
  <c r="J141"/>
  <c r="J139"/>
  <c r="BK138"/>
  <c r="BK137"/>
  <c r="J136"/>
  <c r="J135"/>
  <c r="J134"/>
  <c r="BK133"/>
  <c r="BK132"/>
  <c r="BK131"/>
  <c r="BK130"/>
  <c r="BK129"/>
  <c r="BK128"/>
  <c r="J127"/>
  <c r="J126"/>
  <c r="BK125"/>
  <c r="J125"/>
  <c r="BK124"/>
  <c r="J159" i="5"/>
  <c r="J158"/>
  <c r="J157"/>
  <c r="J156"/>
  <c r="BK155"/>
  <c r="J154"/>
  <c r="J153"/>
  <c r="BK152"/>
  <c r="J151"/>
  <c r="BK150"/>
  <c r="BK149"/>
  <c r="BK148"/>
  <c r="J147"/>
  <c r="J146"/>
  <c r="BK145"/>
  <c r="BK143"/>
  <c r="J142"/>
  <c r="J141"/>
  <c r="J140"/>
  <c r="BK139"/>
  <c r="BK138"/>
  <c r="BK137"/>
  <c r="J136"/>
  <c r="BK134"/>
  <c r="J133"/>
  <c r="BK132"/>
  <c r="J131"/>
  <c r="J130"/>
  <c r="J129"/>
  <c r="J128"/>
  <c r="J127"/>
  <c r="J265" i="4"/>
  <c r="BK264"/>
  <c r="BK262"/>
  <c r="BK261"/>
  <c r="BK260"/>
  <c r="J259"/>
  <c r="J258"/>
  <c r="BK257"/>
  <c r="BK256"/>
  <c r="BK254"/>
  <c r="J253"/>
  <c r="BK251"/>
  <c r="J250"/>
  <c r="J249"/>
  <c r="J248"/>
  <c r="J247"/>
  <c r="BK246"/>
  <c r="BK245"/>
  <c r="BK244"/>
  <c r="BK243"/>
  <c r="BK242"/>
  <c r="J241"/>
  <c r="J240"/>
  <c r="J238"/>
  <c r="BK237"/>
  <c r="J236"/>
  <c r="BK235"/>
  <c r="BK234"/>
  <c r="J233"/>
  <c r="J232"/>
  <c r="BK231"/>
  <c r="J230"/>
  <c r="J229"/>
  <c r="BK228"/>
  <c r="BK227"/>
  <c r="J226"/>
  <c r="J225"/>
  <c r="J224"/>
  <c r="BK223"/>
  <c r="J221"/>
  <c r="J220"/>
  <c r="J219"/>
  <c r="J218"/>
  <c r="BK217"/>
  <c r="BK216"/>
  <c r="BK215"/>
  <c r="J214"/>
  <c r="J213"/>
  <c r="J212"/>
  <c r="J211"/>
  <c r="BK209"/>
  <c r="J208"/>
  <c r="J207"/>
  <c r="J206"/>
  <c r="J205"/>
  <c r="J204"/>
  <c r="J203"/>
  <c r="BK202"/>
  <c r="BK201"/>
  <c r="BK200"/>
  <c r="BK199"/>
  <c r="BK198"/>
  <c r="J197"/>
  <c r="J196"/>
  <c r="J195"/>
  <c r="BK194"/>
  <c r="J193"/>
  <c r="BK192"/>
  <c r="J191"/>
  <c r="BK190"/>
  <c r="J189"/>
  <c r="BK188"/>
  <c r="BK187"/>
  <c r="BK186"/>
  <c r="BK185"/>
  <c r="BK184"/>
  <c r="BK183"/>
  <c r="BK182"/>
  <c r="BK181"/>
  <c r="J180"/>
  <c r="BK179"/>
  <c r="BK178"/>
  <c r="BK177"/>
  <c r="BK175"/>
  <c r="BK174"/>
  <c r="BK173"/>
  <c r="J172"/>
  <c r="BK171"/>
  <c r="J170"/>
  <c r="J169"/>
  <c r="J168"/>
  <c r="J167"/>
  <c r="BK166"/>
  <c r="J165"/>
  <c r="BK164"/>
  <c r="BK163"/>
  <c r="J162"/>
  <c r="J161"/>
  <c r="J160"/>
  <c r="J159"/>
  <c r="BK158"/>
  <c r="J157"/>
  <c r="BK156"/>
  <c r="BK155"/>
  <c r="J154"/>
  <c r="J153"/>
  <c r="BK152"/>
  <c r="J152"/>
  <c r="J151"/>
  <c r="J150"/>
  <c r="J149"/>
  <c r="J148"/>
  <c r="J147"/>
  <c r="J146"/>
  <c r="J145"/>
  <c r="J144"/>
  <c r="J143"/>
  <c r="J142"/>
  <c r="J141"/>
  <c r="J140"/>
  <c r="J139"/>
  <c r="J138"/>
  <c r="J137"/>
  <c r="BK136"/>
  <c r="BK135"/>
  <c r="J134"/>
  <c r="J133"/>
  <c r="BK132"/>
  <c r="J131"/>
  <c r="BK171" i="3"/>
  <c r="BK170"/>
  <c r="J169"/>
  <c r="J166"/>
  <c r="BK164"/>
  <c r="J162"/>
  <c r="J161"/>
  <c r="J160"/>
  <c r="J159"/>
  <c r="BK158"/>
  <c r="BK157"/>
  <c r="BK156"/>
  <c r="BK155"/>
  <c r="J153"/>
  <c r="J152"/>
  <c r="J151"/>
  <c r="J149"/>
  <c r="BK148"/>
  <c r="BK147"/>
  <c r="J146"/>
  <c r="BK144"/>
  <c r="BK143"/>
  <c r="J142"/>
  <c r="BK140"/>
  <c r="BK139"/>
  <c r="BK138"/>
  <c r="BK137"/>
  <c r="BK136"/>
  <c r="BK135"/>
  <c r="J134"/>
  <c r="BK133"/>
  <c r="J302" i="2"/>
  <c r="BK301"/>
  <c r="BK300"/>
  <c r="BK299"/>
  <c r="BK298"/>
  <c r="BK296"/>
  <c r="BK295"/>
  <c r="J294"/>
  <c r="J293"/>
  <c r="J292"/>
  <c r="BK290"/>
  <c r="J289"/>
  <c r="BK288"/>
  <c r="BK286"/>
  <c r="BK285"/>
  <c r="BK284"/>
  <c r="J283"/>
  <c r="J282"/>
  <c r="J281"/>
  <c r="J279"/>
  <c r="BK278"/>
  <c r="BK277"/>
  <c r="J276"/>
  <c r="BK275"/>
  <c r="BK274"/>
  <c r="BK273"/>
  <c r="BK272"/>
  <c r="BK271"/>
  <c r="BK270"/>
  <c r="BK269"/>
  <c r="J268"/>
  <c r="BK266"/>
  <c r="J265"/>
  <c r="BK264"/>
  <c r="J263"/>
  <c r="J262"/>
  <c r="J261"/>
  <c r="BK260"/>
  <c r="J259"/>
  <c r="BK257"/>
  <c r="BK256"/>
  <c r="J255"/>
  <c r="J254"/>
  <c r="J253"/>
  <c r="J252"/>
  <c r="J251"/>
  <c r="BK250"/>
  <c r="J248"/>
  <c r="J247"/>
  <c r="J246"/>
  <c r="J245"/>
  <c r="J244"/>
  <c r="J243"/>
  <c r="J242"/>
  <c r="J241"/>
  <c r="J240"/>
  <c r="BK239"/>
  <c r="BK238"/>
  <c r="BK237"/>
  <c r="J236"/>
  <c r="BK235"/>
  <c r="BK234"/>
  <c r="J232"/>
  <c r="J231"/>
  <c r="J230"/>
  <c r="BK229"/>
  <c r="BK227"/>
  <c r="BK226"/>
  <c r="BK225"/>
  <c r="BK224"/>
  <c r="J223"/>
  <c r="J222"/>
  <c r="BK221"/>
  <c r="J218"/>
  <c r="J216"/>
  <c r="BK215"/>
  <c r="BK214"/>
  <c r="BK213"/>
  <c r="BK212"/>
  <c r="BK211"/>
  <c r="BK210"/>
  <c r="J209"/>
  <c r="J208"/>
  <c r="BK206"/>
  <c r="J206"/>
  <c r="BK205"/>
  <c r="J204"/>
  <c r="BK203"/>
  <c r="BK202"/>
  <c r="BK201"/>
  <c r="BK200"/>
  <c r="BK199"/>
  <c r="BK198"/>
  <c r="BK197"/>
  <c r="BK196"/>
  <c r="J195"/>
  <c r="J194"/>
  <c r="BK193"/>
  <c r="J191"/>
  <c r="J190"/>
  <c r="BK189"/>
  <c r="J188"/>
  <c r="J187"/>
  <c r="BK185"/>
  <c r="BK184"/>
  <c r="J183"/>
  <c r="J182"/>
  <c r="J181"/>
  <c r="BK180"/>
  <c r="BK179"/>
  <c r="J178"/>
  <c r="BK177"/>
  <c r="BK176"/>
  <c r="BK175"/>
  <c r="BK174"/>
  <c r="J173"/>
  <c r="J171"/>
  <c r="J170"/>
  <c r="J169"/>
  <c r="J168"/>
  <c r="J167"/>
  <c r="J166"/>
  <c r="J165"/>
  <c r="J164"/>
  <c r="J163"/>
  <c r="BK162"/>
  <c r="BK161"/>
  <c r="BK160"/>
  <c r="J158"/>
  <c r="J157"/>
  <c r="J156"/>
  <c r="J155"/>
  <c r="BK154"/>
  <c r="J152"/>
  <c r="BK151"/>
  <c r="BK150"/>
  <c r="BK149"/>
  <c r="BK148"/>
  <c r="J147"/>
  <c r="J146"/>
  <c r="J145"/>
  <c r="J144"/>
  <c r="AS106" i="1"/>
  <c r="AS95"/>
  <c r="BK143" i="2" l="1"/>
  <c r="J143" s="1"/>
  <c r="J100" s="1"/>
  <c r="R143"/>
  <c r="BK153"/>
  <c r="J153" s="1"/>
  <c r="J101" s="1"/>
  <c r="R153"/>
  <c r="T153"/>
  <c r="P159"/>
  <c r="T159"/>
  <c r="P172"/>
  <c r="T172"/>
  <c r="R186"/>
  <c r="BK192"/>
  <c r="J192" s="1"/>
  <c r="J105" s="1"/>
  <c r="R192"/>
  <c r="BK207"/>
  <c r="J207" s="1"/>
  <c r="J106" s="1"/>
  <c r="R207"/>
  <c r="BK220"/>
  <c r="J220" s="1"/>
  <c r="J109" s="1"/>
  <c r="P220"/>
  <c r="T220"/>
  <c r="R228"/>
  <c r="T228"/>
  <c r="P233"/>
  <c r="T233"/>
  <c r="P249"/>
  <c r="T249"/>
  <c r="R258"/>
  <c r="BK267"/>
  <c r="J267" s="1"/>
  <c r="J114" s="1"/>
  <c r="P267"/>
  <c r="T267"/>
  <c r="P280"/>
  <c r="T280"/>
  <c r="R287"/>
  <c r="T287"/>
  <c r="P291"/>
  <c r="T291"/>
  <c r="P297"/>
  <c r="T297"/>
  <c r="P303"/>
  <c r="T303"/>
  <c r="P132" i="3"/>
  <c r="T132"/>
  <c r="R141"/>
  <c r="BK145"/>
  <c r="J145" s="1"/>
  <c r="J102" s="1"/>
  <c r="P145"/>
  <c r="T145"/>
  <c r="R150"/>
  <c r="BK154"/>
  <c r="J154" s="1"/>
  <c r="J104" s="1"/>
  <c r="R154"/>
  <c r="BK168"/>
  <c r="BK167" s="1"/>
  <c r="J167" s="1"/>
  <c r="J107" s="1"/>
  <c r="R168"/>
  <c r="R167" s="1"/>
  <c r="P130" i="4"/>
  <c r="T130"/>
  <c r="P176"/>
  <c r="T176"/>
  <c r="R210"/>
  <c r="T210"/>
  <c r="P222"/>
  <c r="T222"/>
  <c r="P239"/>
  <c r="T239"/>
  <c r="P252"/>
  <c r="T252"/>
  <c r="P263"/>
  <c r="T263"/>
  <c r="BK126" i="5"/>
  <c r="J126" s="1"/>
  <c r="J100" s="1"/>
  <c r="P126"/>
  <c r="T126"/>
  <c r="P135"/>
  <c r="T135"/>
  <c r="P144"/>
  <c r="T144"/>
  <c r="P123" i="6"/>
  <c r="T123"/>
  <c r="P140"/>
  <c r="T140"/>
  <c r="P146"/>
  <c r="T146"/>
  <c r="P124" i="7"/>
  <c r="T124"/>
  <c r="P132"/>
  <c r="R132"/>
  <c r="BK138"/>
  <c r="BK137"/>
  <c r="J137" s="1"/>
  <c r="J101" s="1"/>
  <c r="R138"/>
  <c r="R137"/>
  <c r="P123" i="8"/>
  <c r="T123"/>
  <c r="R131"/>
  <c r="BK135"/>
  <c r="J135" s="1"/>
  <c r="J100" s="1"/>
  <c r="T135"/>
  <c r="BK124" i="9"/>
  <c r="R124"/>
  <c r="BK138"/>
  <c r="J138" s="1"/>
  <c r="J101" s="1"/>
  <c r="R138"/>
  <c r="BK123" i="10"/>
  <c r="J123" s="1"/>
  <c r="J98" s="1"/>
  <c r="R123"/>
  <c r="BK136"/>
  <c r="J136" s="1"/>
  <c r="J99" s="1"/>
  <c r="R136"/>
  <c r="BK155"/>
  <c r="J155" s="1"/>
  <c r="J100" s="1"/>
  <c r="R155"/>
  <c r="BK159"/>
  <c r="J159" s="1"/>
  <c r="J101" s="1"/>
  <c r="T159"/>
  <c r="P127" i="11"/>
  <c r="BK142"/>
  <c r="J142"/>
  <c r="J99" s="1"/>
  <c r="P142"/>
  <c r="T142"/>
  <c r="P160"/>
  <c r="T160"/>
  <c r="R173"/>
  <c r="BK181"/>
  <c r="J181"/>
  <c r="J102" s="1"/>
  <c r="P181"/>
  <c r="T181"/>
  <c r="P191"/>
  <c r="T191"/>
  <c r="P202"/>
  <c r="T202"/>
  <c r="P206"/>
  <c r="R206"/>
  <c r="BK120" i="12"/>
  <c r="J120" s="1"/>
  <c r="J98" s="1"/>
  <c r="P120"/>
  <c r="AU107" i="1"/>
  <c r="R120" i="12"/>
  <c r="T120"/>
  <c r="P120" i="13"/>
  <c r="AU108" i="1"/>
  <c r="R120" i="13"/>
  <c r="BK124" i="14"/>
  <c r="J124" s="1"/>
  <c r="J99" s="1"/>
  <c r="P124"/>
  <c r="T124"/>
  <c r="P128"/>
  <c r="T128"/>
  <c r="P155"/>
  <c r="T155"/>
  <c r="P120" i="15"/>
  <c r="AU110" i="1"/>
  <c r="T120" i="15"/>
  <c r="P127" i="16"/>
  <c r="T127"/>
  <c r="P147"/>
  <c r="T147"/>
  <c r="R160"/>
  <c r="BK167"/>
  <c r="J167" s="1"/>
  <c r="J101" s="1"/>
  <c r="P167"/>
  <c r="T167"/>
  <c r="R171"/>
  <c r="P143" i="2"/>
  <c r="T143"/>
  <c r="P153"/>
  <c r="BK159"/>
  <c r="J159" s="1"/>
  <c r="J102" s="1"/>
  <c r="R159"/>
  <c r="BK172"/>
  <c r="J172" s="1"/>
  <c r="J103" s="1"/>
  <c r="R172"/>
  <c r="BK186"/>
  <c r="J186" s="1"/>
  <c r="J104" s="1"/>
  <c r="P186"/>
  <c r="T186"/>
  <c r="P192"/>
  <c r="T192"/>
  <c r="P207"/>
  <c r="T207"/>
  <c r="R220"/>
  <c r="BK228"/>
  <c r="J228" s="1"/>
  <c r="J110" s="1"/>
  <c r="P228"/>
  <c r="BK233"/>
  <c r="J233" s="1"/>
  <c r="J111" s="1"/>
  <c r="R233"/>
  <c r="BK249"/>
  <c r="J249" s="1"/>
  <c r="J112" s="1"/>
  <c r="R249"/>
  <c r="BK258"/>
  <c r="J258" s="1"/>
  <c r="J113" s="1"/>
  <c r="P258"/>
  <c r="T258"/>
  <c r="R267"/>
  <c r="BK280"/>
  <c r="J280" s="1"/>
  <c r="J115" s="1"/>
  <c r="R280"/>
  <c r="BK287"/>
  <c r="J287" s="1"/>
  <c r="J116" s="1"/>
  <c r="P287"/>
  <c r="BK291"/>
  <c r="J291" s="1"/>
  <c r="J117" s="1"/>
  <c r="R291"/>
  <c r="BK297"/>
  <c r="J297" s="1"/>
  <c r="J118" s="1"/>
  <c r="R297"/>
  <c r="BK303"/>
  <c r="J303" s="1"/>
  <c r="J119" s="1"/>
  <c r="R303"/>
  <c r="BK132" i="3"/>
  <c r="J132" s="1"/>
  <c r="J100" s="1"/>
  <c r="R132"/>
  <c r="BK141"/>
  <c r="J141" s="1"/>
  <c r="J101" s="1"/>
  <c r="P141"/>
  <c r="T141"/>
  <c r="R145"/>
  <c r="BK150"/>
  <c r="J150" s="1"/>
  <c r="J103" s="1"/>
  <c r="P150"/>
  <c r="T150"/>
  <c r="P154"/>
  <c r="T154"/>
  <c r="P168"/>
  <c r="P167"/>
  <c r="T168"/>
  <c r="T167"/>
  <c r="BK130" i="4"/>
  <c r="J130" s="1"/>
  <c r="J100" s="1"/>
  <c r="R130"/>
  <c r="BK176"/>
  <c r="J176"/>
  <c r="J101" s="1"/>
  <c r="R176"/>
  <c r="BK210"/>
  <c r="J210" s="1"/>
  <c r="J102" s="1"/>
  <c r="P210"/>
  <c r="BK222"/>
  <c r="J222" s="1"/>
  <c r="J103" s="1"/>
  <c r="R222"/>
  <c r="BK239"/>
  <c r="J239" s="1"/>
  <c r="J104" s="1"/>
  <c r="R239"/>
  <c r="BK252"/>
  <c r="J252"/>
  <c r="J105" s="1"/>
  <c r="R252"/>
  <c r="BK263"/>
  <c r="J263" s="1"/>
  <c r="J106" s="1"/>
  <c r="R263"/>
  <c r="R126" i="5"/>
  <c r="BK135"/>
  <c r="J135" s="1"/>
  <c r="J101" s="1"/>
  <c r="R135"/>
  <c r="BK144"/>
  <c r="J144" s="1"/>
  <c r="J102" s="1"/>
  <c r="R144"/>
  <c r="BK123" i="6"/>
  <c r="J123" s="1"/>
  <c r="J98" s="1"/>
  <c r="R123"/>
  <c r="BK140"/>
  <c r="J140" s="1"/>
  <c r="J99" s="1"/>
  <c r="R140"/>
  <c r="BK146"/>
  <c r="J146" s="1"/>
  <c r="J100" s="1"/>
  <c r="R146"/>
  <c r="BK124" i="7"/>
  <c r="R124"/>
  <c r="R123"/>
  <c r="R122" s="1"/>
  <c r="BK132"/>
  <c r="J132" s="1"/>
  <c r="J99" s="1"/>
  <c r="T132"/>
  <c r="P138"/>
  <c r="P137" s="1"/>
  <c r="T138"/>
  <c r="T137" s="1"/>
  <c r="BK123" i="8"/>
  <c r="J123" s="1"/>
  <c r="J98" s="1"/>
  <c r="R123"/>
  <c r="BK131"/>
  <c r="J131" s="1"/>
  <c r="J99" s="1"/>
  <c r="P131"/>
  <c r="T131"/>
  <c r="P135"/>
  <c r="R135"/>
  <c r="P124" i="9"/>
  <c r="T124"/>
  <c r="P138"/>
  <c r="T138"/>
  <c r="P123" i="10"/>
  <c r="T123"/>
  <c r="P136"/>
  <c r="T136"/>
  <c r="P155"/>
  <c r="T155"/>
  <c r="P159"/>
  <c r="R159"/>
  <c r="BK127" i="11"/>
  <c r="J127"/>
  <c r="J98" s="1"/>
  <c r="R127"/>
  <c r="T127"/>
  <c r="R142"/>
  <c r="BK160"/>
  <c r="J160"/>
  <c r="J100" s="1"/>
  <c r="R160"/>
  <c r="BK173"/>
  <c r="J173"/>
  <c r="J101" s="1"/>
  <c r="P173"/>
  <c r="T173"/>
  <c r="R181"/>
  <c r="BK191"/>
  <c r="J191"/>
  <c r="J103" s="1"/>
  <c r="R191"/>
  <c r="BK202"/>
  <c r="J202"/>
  <c r="J104" s="1"/>
  <c r="R202"/>
  <c r="BK206"/>
  <c r="J206"/>
  <c r="J105" s="1"/>
  <c r="T206"/>
  <c r="BK120" i="13"/>
  <c r="J120"/>
  <c r="J98" s="1"/>
  <c r="T120"/>
  <c r="R124" i="14"/>
  <c r="BK128"/>
  <c r="J128" s="1"/>
  <c r="J100" s="1"/>
  <c r="R128"/>
  <c r="BK155"/>
  <c r="J155" s="1"/>
  <c r="J101" s="1"/>
  <c r="R155"/>
  <c r="BK120" i="15"/>
  <c r="J120" s="1"/>
  <c r="J32" s="1"/>
  <c r="AG110" i="1" s="1"/>
  <c r="R120" i="15"/>
  <c r="BK127" i="16"/>
  <c r="J127" s="1"/>
  <c r="J98" s="1"/>
  <c r="R127"/>
  <c r="BK147"/>
  <c r="J147" s="1"/>
  <c r="J99" s="1"/>
  <c r="R147"/>
  <c r="BK160"/>
  <c r="J160"/>
  <c r="J100" s="1"/>
  <c r="P160"/>
  <c r="T160"/>
  <c r="R167"/>
  <c r="BK171"/>
  <c r="J171" s="1"/>
  <c r="J102" s="1"/>
  <c r="P171"/>
  <c r="T171"/>
  <c r="BK179"/>
  <c r="J179" s="1"/>
  <c r="J103" s="1"/>
  <c r="P179"/>
  <c r="R179"/>
  <c r="T179"/>
  <c r="BK190"/>
  <c r="J190" s="1"/>
  <c r="J104" s="1"/>
  <c r="P190"/>
  <c r="R190"/>
  <c r="T190"/>
  <c r="BK196"/>
  <c r="J196" s="1"/>
  <c r="J105" s="1"/>
  <c r="P196"/>
  <c r="R196"/>
  <c r="T196"/>
  <c r="E85" i="2"/>
  <c r="F94"/>
  <c r="J135"/>
  <c r="J138"/>
  <c r="BF144"/>
  <c r="BF145"/>
  <c r="BF146"/>
  <c r="BF149"/>
  <c r="BF151"/>
  <c r="BF152"/>
  <c r="BF154"/>
  <c r="BF155"/>
  <c r="BF156"/>
  <c r="BF157"/>
  <c r="BF158"/>
  <c r="BF162"/>
  <c r="BF163"/>
  <c r="BF164"/>
  <c r="BF165"/>
  <c r="BF167"/>
  <c r="BF168"/>
  <c r="BF170"/>
  <c r="BF171"/>
  <c r="BF177"/>
  <c r="BF180"/>
  <c r="BF181"/>
  <c r="BF182"/>
  <c r="BF187"/>
  <c r="BF189"/>
  <c r="BF190"/>
  <c r="BF191"/>
  <c r="BF193"/>
  <c r="BF196"/>
  <c r="BF200"/>
  <c r="BF205"/>
  <c r="BF206"/>
  <c r="BF208"/>
  <c r="BF211"/>
  <c r="BF215"/>
  <c r="BF216"/>
  <c r="BF221"/>
  <c r="BF222"/>
  <c r="BF227"/>
  <c r="BF229"/>
  <c r="BF230"/>
  <c r="BF231"/>
  <c r="BF232"/>
  <c r="BF235"/>
  <c r="BF239"/>
  <c r="BF240"/>
  <c r="BF241"/>
  <c r="BF242"/>
  <c r="BF243"/>
  <c r="BF244"/>
  <c r="BF245"/>
  <c r="BF246"/>
  <c r="BF247"/>
  <c r="BF248"/>
  <c r="BF250"/>
  <c r="BF251"/>
  <c r="BF252"/>
  <c r="BF253"/>
  <c r="BF254"/>
  <c r="BF259"/>
  <c r="BF260"/>
  <c r="BF262"/>
  <c r="BF263"/>
  <c r="BF264"/>
  <c r="BF266"/>
  <c r="BF269"/>
  <c r="BF275"/>
  <c r="BF278"/>
  <c r="BF281"/>
  <c r="BF282"/>
  <c r="BF286"/>
  <c r="BF288"/>
  <c r="BF293"/>
  <c r="BF294"/>
  <c r="BF296"/>
  <c r="BF301"/>
  <c r="BK217"/>
  <c r="J217" s="1"/>
  <c r="J107" s="1"/>
  <c r="F94" i="3"/>
  <c r="J124"/>
  <c r="J127"/>
  <c r="BF133"/>
  <c r="BF136"/>
  <c r="BF140"/>
  <c r="BF147"/>
  <c r="BF148"/>
  <c r="BF151"/>
  <c r="BF152"/>
  <c r="BF153"/>
  <c r="BF159"/>
  <c r="BF160"/>
  <c r="BF161"/>
  <c r="BF162"/>
  <c r="BF164"/>
  <c r="BF166"/>
  <c r="BK163"/>
  <c r="J163" s="1"/>
  <c r="J105" s="1"/>
  <c r="E85" i="4"/>
  <c r="J122"/>
  <c r="J125"/>
  <c r="BF132"/>
  <c r="BF133"/>
  <c r="BF136"/>
  <c r="BF137"/>
  <c r="BF138"/>
  <c r="BF139"/>
  <c r="BF141"/>
  <c r="BF142"/>
  <c r="BF143"/>
  <c r="BF144"/>
  <c r="BF145"/>
  <c r="BF146"/>
  <c r="BF147"/>
  <c r="BF148"/>
  <c r="BF149"/>
  <c r="BF150"/>
  <c r="BF151"/>
  <c r="BF152"/>
  <c r="BF153"/>
  <c r="BF156"/>
  <c r="BF158"/>
  <c r="BF159"/>
  <c r="BF160"/>
  <c r="BF161"/>
  <c r="BF164"/>
  <c r="BF165"/>
  <c r="BF166"/>
  <c r="BF167"/>
  <c r="BF168"/>
  <c r="BF169"/>
  <c r="BF172"/>
  <c r="BF174"/>
  <c r="BF179"/>
  <c r="BF182"/>
  <c r="BF188"/>
  <c r="BF190"/>
  <c r="BF192"/>
  <c r="BF194"/>
  <c r="BF195"/>
  <c r="BF196"/>
  <c r="BF203"/>
  <c r="BF204"/>
  <c r="BF206"/>
  <c r="BF207"/>
  <c r="BF208"/>
  <c r="BF211"/>
  <c r="BF212"/>
  <c r="BF213"/>
  <c r="BF217"/>
  <c r="BF218"/>
  <c r="BF219"/>
  <c r="BF220"/>
  <c r="BF221"/>
  <c r="BF223"/>
  <c r="BF224"/>
  <c r="BF225"/>
  <c r="BF228"/>
  <c r="BF229"/>
  <c r="BF231"/>
  <c r="BF232"/>
  <c r="BF235"/>
  <c r="BF237"/>
  <c r="BF240"/>
  <c r="BF245"/>
  <c r="BF247"/>
  <c r="BF248"/>
  <c r="BF251"/>
  <c r="BF253"/>
  <c r="BF257"/>
  <c r="BF260"/>
  <c r="BF262"/>
  <c r="BF264"/>
  <c r="E85" i="5"/>
  <c r="F94"/>
  <c r="BF127"/>
  <c r="BF128"/>
  <c r="BF129"/>
  <c r="BF130"/>
  <c r="BF131"/>
  <c r="BF132"/>
  <c r="BF137"/>
  <c r="BF139"/>
  <c r="BF140"/>
  <c r="BF141"/>
  <c r="BF143"/>
  <c r="BF145"/>
  <c r="BF146"/>
  <c r="BF148"/>
  <c r="BF149"/>
  <c r="BF150"/>
  <c r="BF152"/>
  <c r="BF153"/>
  <c r="BF154"/>
  <c r="BF155"/>
  <c r="BF156"/>
  <c r="BF157"/>
  <c r="BF158"/>
  <c r="BF159"/>
  <c r="E85" i="6"/>
  <c r="J89"/>
  <c r="F92"/>
  <c r="J118"/>
  <c r="BF124"/>
  <c r="BF125"/>
  <c r="BF133"/>
  <c r="BF134"/>
  <c r="BF135"/>
  <c r="BF143"/>
  <c r="BF149"/>
  <c r="BF150"/>
  <c r="J89" i="7"/>
  <c r="F92"/>
  <c r="E112"/>
  <c r="J119"/>
  <c r="BF125"/>
  <c r="BF126"/>
  <c r="BF127"/>
  <c r="BF128"/>
  <c r="BF129"/>
  <c r="BF130"/>
  <c r="BF131"/>
  <c r="BF139"/>
  <c r="BF142"/>
  <c r="BF143"/>
  <c r="BF144"/>
  <c r="BF145"/>
  <c r="BF146"/>
  <c r="BF149"/>
  <c r="BK135"/>
  <c r="J135" s="1"/>
  <c r="J100" s="1"/>
  <c r="E85" i="8"/>
  <c r="J89"/>
  <c r="J92"/>
  <c r="BF124"/>
  <c r="BF126"/>
  <c r="BF130"/>
  <c r="BF138"/>
  <c r="BF144"/>
  <c r="BF145"/>
  <c r="BF147"/>
  <c r="BF148"/>
  <c r="BF149"/>
  <c r="BF150"/>
  <c r="BF151"/>
  <c r="BK153"/>
  <c r="J153"/>
  <c r="J101" s="1"/>
  <c r="E85" i="9"/>
  <c r="F92"/>
  <c r="BF126"/>
  <c r="BF130"/>
  <c r="BF131"/>
  <c r="BF132"/>
  <c r="BF133"/>
  <c r="BF137"/>
  <c r="BF147"/>
  <c r="BF149"/>
  <c r="BF150"/>
  <c r="BF151"/>
  <c r="BF152"/>
  <c r="BF157"/>
  <c r="BK134"/>
  <c r="J134" s="1"/>
  <c r="J99" s="1"/>
  <c r="BK160"/>
  <c r="J160"/>
  <c r="J102" s="1"/>
  <c r="E85" i="10"/>
  <c r="J89"/>
  <c r="J92"/>
  <c r="F118"/>
  <c r="BF124"/>
  <c r="BF125"/>
  <c r="BF126"/>
  <c r="BF132"/>
  <c r="BF139"/>
  <c r="BF145"/>
  <c r="BF146"/>
  <c r="BF150"/>
  <c r="BF151"/>
  <c r="BF152"/>
  <c r="BF153"/>
  <c r="E85" i="11"/>
  <c r="J92"/>
  <c r="J119"/>
  <c r="BF128"/>
  <c r="BF129"/>
  <c r="BF131"/>
  <c r="BF132"/>
  <c r="BF133"/>
  <c r="BF135"/>
  <c r="BF138"/>
  <c r="BF141"/>
  <c r="BF147"/>
  <c r="BF151"/>
  <c r="BF153"/>
  <c r="BF154"/>
  <c r="BF156"/>
  <c r="BF161"/>
  <c r="BF162"/>
  <c r="BF163"/>
  <c r="BF165"/>
  <c r="BF167"/>
  <c r="BF168"/>
  <c r="BF169"/>
  <c r="BF170"/>
  <c r="BF174"/>
  <c r="BF175"/>
  <c r="BF178"/>
  <c r="BF180"/>
  <c r="BF182"/>
  <c r="BF184"/>
  <c r="BF185"/>
  <c r="BF186"/>
  <c r="BF187"/>
  <c r="BF188"/>
  <c r="BF189"/>
  <c r="BF190"/>
  <c r="BF193"/>
  <c r="BF194"/>
  <c r="BF195"/>
  <c r="BF196"/>
  <c r="BF200"/>
  <c r="BF203"/>
  <c r="BF207"/>
  <c r="BF208"/>
  <c r="BF211"/>
  <c r="BF212"/>
  <c r="E85" i="12"/>
  <c r="F94"/>
  <c r="J114"/>
  <c r="BF121"/>
  <c r="BF122"/>
  <c r="E85" i="13"/>
  <c r="J91"/>
  <c r="J94"/>
  <c r="BF126"/>
  <c r="BF127"/>
  <c r="BF128"/>
  <c r="BF129"/>
  <c r="BF130"/>
  <c r="E85" i="14"/>
  <c r="J91"/>
  <c r="F94"/>
  <c r="BF130"/>
  <c r="BF131"/>
  <c r="BF132"/>
  <c r="BF135"/>
  <c r="BF138"/>
  <c r="BF139"/>
  <c r="BF140"/>
  <c r="BF142"/>
  <c r="BF143"/>
  <c r="BF144"/>
  <c r="BF145"/>
  <c r="BF146"/>
  <c r="BF148"/>
  <c r="BF149"/>
  <c r="BF151"/>
  <c r="BF152"/>
  <c r="BF154"/>
  <c r="BF158"/>
  <c r="BF159"/>
  <c r="E85" i="15"/>
  <c r="J91"/>
  <c r="F117"/>
  <c r="BF121"/>
  <c r="BF122"/>
  <c r="BF125"/>
  <c r="BF126"/>
  <c r="F92" i="16"/>
  <c r="J92"/>
  <c r="J119"/>
  <c r="BF131"/>
  <c r="BF134"/>
  <c r="BF135"/>
  <c r="BF138"/>
  <c r="BF141"/>
  <c r="BF145"/>
  <c r="BF146"/>
  <c r="BF149"/>
  <c r="BF150"/>
  <c r="BF151"/>
  <c r="BF152"/>
  <c r="BF153"/>
  <c r="BF155"/>
  <c r="BF156"/>
  <c r="BF157"/>
  <c r="BF158"/>
  <c r="BF159"/>
  <c r="BF164"/>
  <c r="BF165"/>
  <c r="BF166"/>
  <c r="BF169"/>
  <c r="BF170"/>
  <c r="BF173"/>
  <c r="BF176"/>
  <c r="BF177"/>
  <c r="BF180"/>
  <c r="BF182"/>
  <c r="BF183"/>
  <c r="BF192"/>
  <c r="BF193"/>
  <c r="BF194"/>
  <c r="BF197"/>
  <c r="BF198"/>
  <c r="BF199"/>
  <c r="BF147" i="2"/>
  <c r="BF148"/>
  <c r="BF150"/>
  <c r="BF160"/>
  <c r="BF161"/>
  <c r="BF166"/>
  <c r="BF169"/>
  <c r="BF173"/>
  <c r="BF174"/>
  <c r="BF175"/>
  <c r="BF176"/>
  <c r="BF178"/>
  <c r="BF179"/>
  <c r="BF183"/>
  <c r="BF184"/>
  <c r="BF185"/>
  <c r="BF188"/>
  <c r="BF194"/>
  <c r="BF195"/>
  <c r="BF197"/>
  <c r="BF198"/>
  <c r="BF199"/>
  <c r="BF201"/>
  <c r="BF202"/>
  <c r="BF203"/>
  <c r="BF204"/>
  <c r="BF209"/>
  <c r="BF210"/>
  <c r="BF212"/>
  <c r="BF213"/>
  <c r="BF214"/>
  <c r="BF218"/>
  <c r="BF223"/>
  <c r="BF224"/>
  <c r="BF225"/>
  <c r="BF226"/>
  <c r="BF234"/>
  <c r="BF236"/>
  <c r="BF237"/>
  <c r="BF238"/>
  <c r="BF255"/>
  <c r="BF256"/>
  <c r="BF257"/>
  <c r="BF261"/>
  <c r="BF265"/>
  <c r="BF268"/>
  <c r="BF270"/>
  <c r="BF271"/>
  <c r="BF272"/>
  <c r="BF273"/>
  <c r="BF274"/>
  <c r="BF276"/>
  <c r="BF277"/>
  <c r="BF279"/>
  <c r="BF283"/>
  <c r="BF284"/>
  <c r="BF285"/>
  <c r="BF289"/>
  <c r="BF290"/>
  <c r="BF292"/>
  <c r="BF295"/>
  <c r="BF298"/>
  <c r="BF299"/>
  <c r="BF300"/>
  <c r="BF302"/>
  <c r="BF304"/>
  <c r="BF305"/>
  <c r="E85" i="3"/>
  <c r="BF134"/>
  <c r="BF135"/>
  <c r="BF137"/>
  <c r="BF138"/>
  <c r="BF139"/>
  <c r="BF142"/>
  <c r="BF143"/>
  <c r="BF144"/>
  <c r="BF146"/>
  <c r="BF149"/>
  <c r="BF155"/>
  <c r="BF156"/>
  <c r="BF157"/>
  <c r="BF158"/>
  <c r="BF169"/>
  <c r="BF170"/>
  <c r="BF171"/>
  <c r="BK165"/>
  <c r="J165"/>
  <c r="J106" s="1"/>
  <c r="F94" i="4"/>
  <c r="BF131"/>
  <c r="BF134"/>
  <c r="BF135"/>
  <c r="BF140"/>
  <c r="BF154"/>
  <c r="BF155"/>
  <c r="BF157"/>
  <c r="BF162"/>
  <c r="BF163"/>
  <c r="BF170"/>
  <c r="BF171"/>
  <c r="BF173"/>
  <c r="BF175"/>
  <c r="BF177"/>
  <c r="BF178"/>
  <c r="BF180"/>
  <c r="BF181"/>
  <c r="BF183"/>
  <c r="BF184"/>
  <c r="BF185"/>
  <c r="BF186"/>
  <c r="BF187"/>
  <c r="BF189"/>
  <c r="BF191"/>
  <c r="BF193"/>
  <c r="BF197"/>
  <c r="BF198"/>
  <c r="BF199"/>
  <c r="BF200"/>
  <c r="BF201"/>
  <c r="BF202"/>
  <c r="BF205"/>
  <c r="BF209"/>
  <c r="BF214"/>
  <c r="BF215"/>
  <c r="BF216"/>
  <c r="BF226"/>
  <c r="BF227"/>
  <c r="BF230"/>
  <c r="BF233"/>
  <c r="BF234"/>
  <c r="BF236"/>
  <c r="BF238"/>
  <c r="BF241"/>
  <c r="BF242"/>
  <c r="BF243"/>
  <c r="BF244"/>
  <c r="BF246"/>
  <c r="BF249"/>
  <c r="BF250"/>
  <c r="BF254"/>
  <c r="BF256"/>
  <c r="BF258"/>
  <c r="BF259"/>
  <c r="BF261"/>
  <c r="BF265"/>
  <c r="J91" i="5"/>
  <c r="J94"/>
  <c r="BF133"/>
  <c r="BF134"/>
  <c r="BF136"/>
  <c r="BF138"/>
  <c r="BF142"/>
  <c r="BF147"/>
  <c r="BF151"/>
  <c r="BF126" i="6"/>
  <c r="BF127"/>
  <c r="BF128"/>
  <c r="BF129"/>
  <c r="BF130"/>
  <c r="BF131"/>
  <c r="BF132"/>
  <c r="BF136"/>
  <c r="BF137"/>
  <c r="BF138"/>
  <c r="BF139"/>
  <c r="BF141"/>
  <c r="BF142"/>
  <c r="BF144"/>
  <c r="BF145"/>
  <c r="BF147"/>
  <c r="BF148"/>
  <c r="BF152"/>
  <c r="BK151"/>
  <c r="J151" s="1"/>
  <c r="J101" s="1"/>
  <c r="BF133" i="7"/>
  <c r="BF134"/>
  <c r="BF136"/>
  <c r="BF140"/>
  <c r="BF141"/>
  <c r="BF147"/>
  <c r="BF148"/>
  <c r="F92" i="8"/>
  <c r="BF125"/>
  <c r="BF127"/>
  <c r="BF128"/>
  <c r="BF129"/>
  <c r="BF132"/>
  <c r="BF133"/>
  <c r="BF134"/>
  <c r="BF136"/>
  <c r="BF137"/>
  <c r="BF139"/>
  <c r="BF140"/>
  <c r="BF141"/>
  <c r="BF142"/>
  <c r="BF143"/>
  <c r="BF146"/>
  <c r="BF152"/>
  <c r="BF154"/>
  <c r="J89" i="9"/>
  <c r="J92"/>
  <c r="BF125"/>
  <c r="BF127"/>
  <c r="BF128"/>
  <c r="BF129"/>
  <c r="BF135"/>
  <c r="BF139"/>
  <c r="BF140"/>
  <c r="BF141"/>
  <c r="BF142"/>
  <c r="BF143"/>
  <c r="BF144"/>
  <c r="BF145"/>
  <c r="BF146"/>
  <c r="BF148"/>
  <c r="BF153"/>
  <c r="BF154"/>
  <c r="BF155"/>
  <c r="BF156"/>
  <c r="BF158"/>
  <c r="BF159"/>
  <c r="BF161"/>
  <c r="BK136"/>
  <c r="J136"/>
  <c r="J100" s="1"/>
  <c r="BF127" i="10"/>
  <c r="BF128"/>
  <c r="BF129"/>
  <c r="BF130"/>
  <c r="BF131"/>
  <c r="BF133"/>
  <c r="BF134"/>
  <c r="BF135"/>
  <c r="BF137"/>
  <c r="BF138"/>
  <c r="BF140"/>
  <c r="BF141"/>
  <c r="BF142"/>
  <c r="BF143"/>
  <c r="BF144"/>
  <c r="BF147"/>
  <c r="BF148"/>
  <c r="BF149"/>
  <c r="BF154"/>
  <c r="BF156"/>
  <c r="BF157"/>
  <c r="BF158"/>
  <c r="BF160"/>
  <c r="BF161"/>
  <c r="BF162"/>
  <c r="F92" i="11"/>
  <c r="BF130"/>
  <c r="BF134"/>
  <c r="BF136"/>
  <c r="BF137"/>
  <c r="BF139"/>
  <c r="BF140"/>
  <c r="BF143"/>
  <c r="BF144"/>
  <c r="BF145"/>
  <c r="BF146"/>
  <c r="BF148"/>
  <c r="BF149"/>
  <c r="BF150"/>
  <c r="BF152"/>
  <c r="BF155"/>
  <c r="BF157"/>
  <c r="BF158"/>
  <c r="BF159"/>
  <c r="BF164"/>
  <c r="BF166"/>
  <c r="BF171"/>
  <c r="BF172"/>
  <c r="BF176"/>
  <c r="BF177"/>
  <c r="BF179"/>
  <c r="BF183"/>
  <c r="BF192"/>
  <c r="BF197"/>
  <c r="BF198"/>
  <c r="BF199"/>
  <c r="BF201"/>
  <c r="BF204"/>
  <c r="BF205"/>
  <c r="BF209"/>
  <c r="BF210"/>
  <c r="BF213"/>
  <c r="J94" i="12"/>
  <c r="BF123"/>
  <c r="F94" i="13"/>
  <c r="BF121"/>
  <c r="BF122"/>
  <c r="BF123"/>
  <c r="BF124"/>
  <c r="BF125"/>
  <c r="BF131"/>
  <c r="BF132"/>
  <c r="J94" i="14"/>
  <c r="BF125"/>
  <c r="BF126"/>
  <c r="BF127"/>
  <c r="BF129"/>
  <c r="BF133"/>
  <c r="BF134"/>
  <c r="BF136"/>
  <c r="BF137"/>
  <c r="BF141"/>
  <c r="BF147"/>
  <c r="BF150"/>
  <c r="BF153"/>
  <c r="BF156"/>
  <c r="BF157"/>
  <c r="BF160"/>
  <c r="BF161"/>
  <c r="J94" i="15"/>
  <c r="BF123"/>
  <c r="BF124"/>
  <c r="BF127"/>
  <c r="E85" i="16"/>
  <c r="BF128"/>
  <c r="BF129"/>
  <c r="BF130"/>
  <c r="BF132"/>
  <c r="BF133"/>
  <c r="BF136"/>
  <c r="BF137"/>
  <c r="BF139"/>
  <c r="BF140"/>
  <c r="BF142"/>
  <c r="BF143"/>
  <c r="BF144"/>
  <c r="BF148"/>
  <c r="BF154"/>
  <c r="BF161"/>
  <c r="BF162"/>
  <c r="BF163"/>
  <c r="BF168"/>
  <c r="BF172"/>
  <c r="BF174"/>
  <c r="BF175"/>
  <c r="BF178"/>
  <c r="BF181"/>
  <c r="BF184"/>
  <c r="BF185"/>
  <c r="BF186"/>
  <c r="BF187"/>
  <c r="BF188"/>
  <c r="BF189"/>
  <c r="BF191"/>
  <c r="BF195"/>
  <c r="BF200"/>
  <c r="F35" i="2"/>
  <c r="AZ96" i="1" s="1"/>
  <c r="F38" i="3"/>
  <c r="BC97" i="1"/>
  <c r="F35" i="4"/>
  <c r="AZ98" i="1" s="1"/>
  <c r="F39" i="5"/>
  <c r="BD99" i="1"/>
  <c r="J33" i="6"/>
  <c r="AV100" i="1"/>
  <c r="F36" i="7"/>
  <c r="BC101" i="1"/>
  <c r="F36" i="8"/>
  <c r="BC102" i="1"/>
  <c r="F35" i="9"/>
  <c r="BB103" i="1"/>
  <c r="F36" i="10"/>
  <c r="BC104" i="1"/>
  <c r="F35" i="11"/>
  <c r="BB105" i="1"/>
  <c r="F37" i="11"/>
  <c r="BD105" i="1"/>
  <c r="F38" i="12"/>
  <c r="BC107" i="1"/>
  <c r="F37" i="13"/>
  <c r="BB108" i="1"/>
  <c r="J35" i="14"/>
  <c r="AV109" i="1"/>
  <c r="F39" i="15"/>
  <c r="BD110" i="1"/>
  <c r="F33" i="16"/>
  <c r="AZ111" i="1" s="1"/>
  <c r="F37" i="16"/>
  <c r="BD111" i="1"/>
  <c r="J35" i="2"/>
  <c r="AV96" i="1" s="1"/>
  <c r="F39" i="2"/>
  <c r="BD96" i="1" s="1"/>
  <c r="F37" i="3"/>
  <c r="BB97" i="1"/>
  <c r="J35" i="4"/>
  <c r="AV98" i="1" s="1"/>
  <c r="J35" i="5"/>
  <c r="AV99" i="1"/>
  <c r="F38" i="5"/>
  <c r="BC99" i="1"/>
  <c r="F33" i="6"/>
  <c r="AZ100" i="1"/>
  <c r="F37" i="6"/>
  <c r="BD100" i="1"/>
  <c r="F33" i="7"/>
  <c r="AZ101" i="1"/>
  <c r="F37" i="7"/>
  <c r="BD101" i="1"/>
  <c r="F35" i="8"/>
  <c r="BB102" i="1"/>
  <c r="J33" i="9"/>
  <c r="AV103" i="1"/>
  <c r="F35" i="10"/>
  <c r="BB104" i="1"/>
  <c r="J33" i="11"/>
  <c r="AV105" i="1"/>
  <c r="F35" i="12"/>
  <c r="AZ107" i="1"/>
  <c r="F39" i="12"/>
  <c r="BD107" i="1"/>
  <c r="F38" i="13"/>
  <c r="BC108" i="1"/>
  <c r="F37" i="14"/>
  <c r="BB109" i="1"/>
  <c r="F37" i="15"/>
  <c r="BB110" i="1"/>
  <c r="F38" i="15"/>
  <c r="BC110" i="1"/>
  <c r="F36" i="16"/>
  <c r="BC111" i="1" s="1"/>
  <c r="AS94"/>
  <c r="F38" i="2"/>
  <c r="BC96" i="1" s="1"/>
  <c r="J35" i="3"/>
  <c r="AV97" i="1" s="1"/>
  <c r="F37" i="4"/>
  <c r="BB98" i="1" s="1"/>
  <c r="F38" i="4"/>
  <c r="BC98" i="1" s="1"/>
  <c r="F35" i="5"/>
  <c r="AZ99" i="1" s="1"/>
  <c r="F36" i="6"/>
  <c r="BC100" i="1" s="1"/>
  <c r="J33" i="7"/>
  <c r="AV101" i="1" s="1"/>
  <c r="J33" i="8"/>
  <c r="AV102" i="1" s="1"/>
  <c r="F33" i="9"/>
  <c r="AZ103" i="1" s="1"/>
  <c r="F37" i="9"/>
  <c r="BD103" i="1" s="1"/>
  <c r="J33" i="10"/>
  <c r="AV104" i="1" s="1"/>
  <c r="F33" i="11"/>
  <c r="AZ105" i="1" s="1"/>
  <c r="J35" i="12"/>
  <c r="AV107" i="1" s="1"/>
  <c r="F35" i="13"/>
  <c r="AZ108" i="1" s="1"/>
  <c r="F39" i="13"/>
  <c r="BD108" i="1" s="1"/>
  <c r="F38" i="14"/>
  <c r="BC109" i="1" s="1"/>
  <c r="J35" i="15"/>
  <c r="AV110" i="1" s="1"/>
  <c r="F35" i="16"/>
  <c r="BB111" i="1" s="1"/>
  <c r="F37" i="2"/>
  <c r="BB96" i="1" s="1"/>
  <c r="F35" i="3"/>
  <c r="AZ97" i="1" s="1"/>
  <c r="F39" i="3"/>
  <c r="BD97" i="1" s="1"/>
  <c r="F39" i="4"/>
  <c r="BD98" i="1" s="1"/>
  <c r="F37" i="5"/>
  <c r="BB99" i="1" s="1"/>
  <c r="F35" i="6"/>
  <c r="BB100" i="1" s="1"/>
  <c r="F35" i="7"/>
  <c r="BB101" i="1" s="1"/>
  <c r="F33" i="8"/>
  <c r="AZ102" i="1" s="1"/>
  <c r="F37" i="8"/>
  <c r="BD102" i="1" s="1"/>
  <c r="F36" i="9"/>
  <c r="BC103" i="1" s="1"/>
  <c r="F33" i="10"/>
  <c r="AZ104" i="1" s="1"/>
  <c r="F37" i="10"/>
  <c r="BD104" i="1" s="1"/>
  <c r="F36" i="11"/>
  <c r="BC105" i="1" s="1"/>
  <c r="F37" i="12"/>
  <c r="BB107" i="1" s="1"/>
  <c r="J35" i="13"/>
  <c r="AV108" i="1" s="1"/>
  <c r="F35" i="14"/>
  <c r="AZ109" i="1" s="1"/>
  <c r="F39" i="14"/>
  <c r="BD109" i="1" s="1"/>
  <c r="F35" i="15"/>
  <c r="AZ110" i="1" s="1"/>
  <c r="J33" i="16"/>
  <c r="AV111" i="1" s="1"/>
  <c r="R126" i="16" l="1"/>
  <c r="R125" s="1"/>
  <c r="T122" i="10"/>
  <c r="T121" s="1"/>
  <c r="R122" i="8"/>
  <c r="R121" s="1"/>
  <c r="BK123" i="7"/>
  <c r="J123" s="1"/>
  <c r="J97" s="1"/>
  <c r="R125" i="5"/>
  <c r="R124"/>
  <c r="R131" i="3"/>
  <c r="R130"/>
  <c r="T142" i="2"/>
  <c r="T126" i="16"/>
  <c r="T125" s="1"/>
  <c r="P126"/>
  <c r="P125" s="1"/>
  <c r="AU111" i="1" s="1"/>
  <c r="P123" i="14"/>
  <c r="AU109" i="1"/>
  <c r="AU106" s="1"/>
  <c r="P126" i="11"/>
  <c r="P125"/>
  <c r="AU105" i="1" s="1"/>
  <c r="R122" i="10"/>
  <c r="R121" s="1"/>
  <c r="T122" i="8"/>
  <c r="T121" s="1"/>
  <c r="T123" i="7"/>
  <c r="T122" s="1"/>
  <c r="P122" i="6"/>
  <c r="P121" s="1"/>
  <c r="AU100" i="1" s="1"/>
  <c r="T131" i="3"/>
  <c r="T130"/>
  <c r="P219" i="2"/>
  <c r="R123" i="14"/>
  <c r="T126" i="11"/>
  <c r="T125"/>
  <c r="R126"/>
  <c r="R125"/>
  <c r="P122" i="10"/>
  <c r="P121"/>
  <c r="AU104" i="1" s="1"/>
  <c r="T123" i="9"/>
  <c r="T122" s="1"/>
  <c r="P123"/>
  <c r="P122" s="1"/>
  <c r="AU103" i="1" s="1"/>
  <c r="R122" i="6"/>
  <c r="R121"/>
  <c r="R129" i="4"/>
  <c r="R128" s="1"/>
  <c r="R219" i="2"/>
  <c r="P142"/>
  <c r="P141" s="1"/>
  <c r="AU96" i="1" s="1"/>
  <c r="T123" i="14"/>
  <c r="R123" i="9"/>
  <c r="R122" s="1"/>
  <c r="BK123"/>
  <c r="J123" s="1"/>
  <c r="J97" s="1"/>
  <c r="P122" i="8"/>
  <c r="P121"/>
  <c r="AU102" i="1" s="1"/>
  <c r="P123" i="7"/>
  <c r="P122" s="1"/>
  <c r="AU101" i="1" s="1"/>
  <c r="T122" i="6"/>
  <c r="T121"/>
  <c r="T125" i="5"/>
  <c r="T124"/>
  <c r="P125"/>
  <c r="P124"/>
  <c r="AU99" i="1" s="1"/>
  <c r="T129" i="4"/>
  <c r="T128" s="1"/>
  <c r="P129"/>
  <c r="P128" s="1"/>
  <c r="AU98" i="1" s="1"/>
  <c r="P131" i="3"/>
  <c r="P130"/>
  <c r="AU97" i="1" s="1"/>
  <c r="T219" i="2"/>
  <c r="R142"/>
  <c r="R141"/>
  <c r="BK142"/>
  <c r="J142"/>
  <c r="J99" s="1"/>
  <c r="J168" i="3"/>
  <c r="J108" s="1"/>
  <c r="BK129" i="4"/>
  <c r="J129" s="1"/>
  <c r="J99" s="1"/>
  <c r="BK125" i="5"/>
  <c r="J125"/>
  <c r="J99" s="1"/>
  <c r="J124" i="7"/>
  <c r="J98" s="1"/>
  <c r="J138"/>
  <c r="J102" s="1"/>
  <c r="J124" i="9"/>
  <c r="J98" s="1"/>
  <c r="BK122" i="10"/>
  <c r="J122" s="1"/>
  <c r="J97" s="1"/>
  <c r="BK123" i="14"/>
  <c r="J123"/>
  <c r="J98" i="15"/>
  <c r="BK219" i="2"/>
  <c r="J219" s="1"/>
  <c r="J108" s="1"/>
  <c r="BK131" i="3"/>
  <c r="J131"/>
  <c r="J99" s="1"/>
  <c r="BK122" i="6"/>
  <c r="BK121" s="1"/>
  <c r="J121" s="1"/>
  <c r="J96" s="1"/>
  <c r="BK122" i="8"/>
  <c r="J122" s="1"/>
  <c r="J97" s="1"/>
  <c r="BK126" i="11"/>
  <c r="J126"/>
  <c r="J97" s="1"/>
  <c r="BK126" i="16"/>
  <c r="J126" s="1"/>
  <c r="J97" s="1"/>
  <c r="J32" i="14"/>
  <c r="AG109" i="1" s="1"/>
  <c r="J32" i="13"/>
  <c r="AG108" i="1" s="1"/>
  <c r="BC106"/>
  <c r="AY106" s="1"/>
  <c r="J36" i="2"/>
  <c r="AW96" i="1" s="1"/>
  <c r="AT96" s="1"/>
  <c r="F36" i="4"/>
  <c r="BA98" i="1" s="1"/>
  <c r="J34" i="8"/>
  <c r="AW102" i="1"/>
  <c r="AT102" s="1"/>
  <c r="J34" i="10"/>
  <c r="AW104" i="1" s="1"/>
  <c r="AT104" s="1"/>
  <c r="J36" i="12"/>
  <c r="AW107" i="1"/>
  <c r="AT107" s="1"/>
  <c r="F36" i="13"/>
  <c r="BA108" i="1" s="1"/>
  <c r="J36" i="14"/>
  <c r="AW109" i="1" s="1"/>
  <c r="AT109" s="1"/>
  <c r="F34" i="16"/>
  <c r="BA111" i="1" s="1"/>
  <c r="BD106"/>
  <c r="BD94" s="1"/>
  <c r="W33" s="1"/>
  <c r="F36" i="3"/>
  <c r="BA97" i="1" s="1"/>
  <c r="F34" i="6"/>
  <c r="BA100" i="1" s="1"/>
  <c r="F34" i="8"/>
  <c r="BA102" i="1" s="1"/>
  <c r="F34" i="10"/>
  <c r="BA104" i="1" s="1"/>
  <c r="J34" i="11"/>
  <c r="AW105" i="1" s="1"/>
  <c r="AT105" s="1"/>
  <c r="F36" i="14"/>
  <c r="BA109" i="1"/>
  <c r="J34" i="16"/>
  <c r="AW111" i="1" s="1"/>
  <c r="AT111" s="1"/>
  <c r="J32" i="12"/>
  <c r="AG107" i="1" s="1"/>
  <c r="BD95"/>
  <c r="F36" i="2"/>
  <c r="BA96" i="1" s="1"/>
  <c r="J36" i="3"/>
  <c r="AW97" i="1" s="1"/>
  <c r="AT97" s="1"/>
  <c r="F36" i="5"/>
  <c r="BA99" i="1"/>
  <c r="J36" i="5"/>
  <c r="AW99" i="1"/>
  <c r="AT99" s="1"/>
  <c r="J34" i="6"/>
  <c r="AW100" i="1" s="1"/>
  <c r="AT100" s="1"/>
  <c r="J34" i="7"/>
  <c r="AW101" i="1"/>
  <c r="AT101" s="1"/>
  <c r="F34" i="9"/>
  <c r="BA103" i="1" s="1"/>
  <c r="F34" i="11"/>
  <c r="BA105" i="1" s="1"/>
  <c r="J36" i="15"/>
  <c r="AW110" i="1" s="1"/>
  <c r="AT110" s="1"/>
  <c r="AZ95"/>
  <c r="AV95" s="1"/>
  <c r="BB95"/>
  <c r="BC95"/>
  <c r="AY95" s="1"/>
  <c r="AZ106"/>
  <c r="AV106" s="1"/>
  <c r="BB106"/>
  <c r="AX106" s="1"/>
  <c r="J36" i="4"/>
  <c r="AW98" i="1" s="1"/>
  <c r="AT98" s="1"/>
  <c r="F34" i="7"/>
  <c r="BA101" i="1"/>
  <c r="J34" i="9"/>
  <c r="AW103" i="1"/>
  <c r="AT103" s="1"/>
  <c r="F36" i="12"/>
  <c r="BA107" i="1" s="1"/>
  <c r="J36" i="13"/>
  <c r="AW108" i="1" s="1"/>
  <c r="AT108" s="1"/>
  <c r="F36" i="15"/>
  <c r="BA110" i="1"/>
  <c r="AN107" l="1"/>
  <c r="T141" i="2"/>
  <c r="J41" i="12"/>
  <c r="J41" i="13"/>
  <c r="J41" i="14"/>
  <c r="BK130" i="3"/>
  <c r="J130" s="1"/>
  <c r="J98" s="1"/>
  <c r="BK128" i="4"/>
  <c r="J128" s="1"/>
  <c r="J98" s="1"/>
  <c r="BK124" i="5"/>
  <c r="J124" s="1"/>
  <c r="J98" s="1"/>
  <c r="J122" i="6"/>
  <c r="J97"/>
  <c r="BK122" i="7"/>
  <c r="J122"/>
  <c r="BK121" i="8"/>
  <c r="J121"/>
  <c r="BK122" i="9"/>
  <c r="J122"/>
  <c r="J96" s="1"/>
  <c r="BK125" i="11"/>
  <c r="J125" s="1"/>
  <c r="J96" s="1"/>
  <c r="J98" i="14"/>
  <c r="BK125" i="16"/>
  <c r="J125" s="1"/>
  <c r="J30" s="1"/>
  <c r="AG111" i="1" s="1"/>
  <c r="AN111" s="1"/>
  <c r="BK141" i="2"/>
  <c r="J141" s="1"/>
  <c r="J32" s="1"/>
  <c r="AG96" i="1" s="1"/>
  <c r="AN96" s="1"/>
  <c r="BK121" i="10"/>
  <c r="J121" s="1"/>
  <c r="J96" s="1"/>
  <c r="J41" i="15"/>
  <c r="AN110" i="1"/>
  <c r="AN109"/>
  <c r="AN108"/>
  <c r="BB94"/>
  <c r="W31" s="1"/>
  <c r="AU95"/>
  <c r="AU94" s="1"/>
  <c r="BA95"/>
  <c r="AW95" s="1"/>
  <c r="AT95" s="1"/>
  <c r="AG106"/>
  <c r="AZ94"/>
  <c r="W29" s="1"/>
  <c r="AX95"/>
  <c r="J30" i="7"/>
  <c r="AG101" i="1" s="1"/>
  <c r="AN101" s="1"/>
  <c r="J30" i="6"/>
  <c r="AG100" i="1" s="1"/>
  <c r="AN100" s="1"/>
  <c r="BA106"/>
  <c r="AW106"/>
  <c r="AT106" s="1"/>
  <c r="BC94"/>
  <c r="AY94" s="1"/>
  <c r="J30" i="8"/>
  <c r="AG102" i="1" s="1"/>
  <c r="AN102" s="1"/>
  <c r="J98" i="2" l="1"/>
  <c r="J39" i="7"/>
  <c r="J96"/>
  <c r="J39" i="8"/>
  <c r="J96"/>
  <c r="J39" i="16"/>
  <c r="J96"/>
  <c r="J41" i="2"/>
  <c r="J39" i="6"/>
  <c r="AN106" i="1"/>
  <c r="BA94"/>
  <c r="W30" s="1"/>
  <c r="W32"/>
  <c r="J32" i="3"/>
  <c r="AG97" i="1"/>
  <c r="AN97" s="1"/>
  <c r="J30" i="9"/>
  <c r="AG103" i="1" s="1"/>
  <c r="AN103" s="1"/>
  <c r="AX94"/>
  <c r="J32" i="4"/>
  <c r="AG98" i="1" s="1"/>
  <c r="AN98" s="1"/>
  <c r="J32" i="5"/>
  <c r="AG99" i="1"/>
  <c r="AN99" s="1"/>
  <c r="J30" i="11"/>
  <c r="AG105" i="1" s="1"/>
  <c r="AN105" s="1"/>
  <c r="AV94"/>
  <c r="AK29" s="1"/>
  <c r="J30" i="10"/>
  <c r="AG104" i="1"/>
  <c r="AN104" s="1"/>
  <c r="J41" i="3" l="1"/>
  <c r="J39" i="10"/>
  <c r="J41" i="4"/>
  <c r="J41" i="5"/>
  <c r="J39" i="9"/>
  <c r="J39" i="11"/>
  <c r="AG95" i="1"/>
  <c r="AN95" s="1"/>
  <c r="AW94"/>
  <c r="AK30" s="1"/>
  <c r="AG94" l="1"/>
  <c r="AK26" s="1"/>
  <c r="AK35" s="1"/>
  <c r="AT94"/>
  <c r="AN94" l="1"/>
</calcChain>
</file>

<file path=xl/sharedStrings.xml><?xml version="1.0" encoding="utf-8"?>
<sst xmlns="http://schemas.openxmlformats.org/spreadsheetml/2006/main" count="12128" uniqueCount="1617">
  <si>
    <t>Export Komplet</t>
  </si>
  <si>
    <t/>
  </si>
  <si>
    <t>2.0</t>
  </si>
  <si>
    <t>False</t>
  </si>
  <si>
    <t>{e6557faa-cb58-4467-baa0-21a9107530dd}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</si>
  <si>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</si>
  <si>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</si>
  <si>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</si>
  <si>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</si>
  <si>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</si>
  <si>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</si>
  <si>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</si>
  <si>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D2021-10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</si>
  <si>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</si>
  <si>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</si>
  <si>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ČOV Dlhé Stráže</t>
  </si>
  <si>
    <t>JKSO:</t>
  </si>
  <si>
    <t>KS:</t>
  </si>
  <si>
    <t>Miesto:</t>
  </si>
  <si>
    <t>Dlhé Stráže</t>
  </si>
  <si>
    <t>Dátum:</t>
  </si>
  <si>
    <t>27. 4. 2021</t>
  </si>
  <si>
    <t>Objednávateľ:</t>
  </si>
  <si>
    <t>IČO:</t>
  </si>
  <si>
    <t>Obec Dlhé Stráže</t>
  </si>
  <si>
    <t>IČ DPH:</t>
  </si>
  <si>
    <t>Zhotoviteľ:</t>
  </si>
  <si>
    <t>Vyplň údaj</t>
  </si>
  <si>
    <t>Projektant:</t>
  </si>
  <si>
    <t>Ing.Janov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</si>
  <si>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</si>
  <si>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</si>
  <si>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</si>
  <si>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</si>
  <si>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</si>
  <si>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</si>
  <si>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</si>
  <si>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</si>
  <si>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</si>
  <si>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</si>
  <si>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</si>
  <si>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</si>
  <si>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</si>
  <si>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</si>
  <si>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</si>
  <si>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</si>
  <si>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</si>
  <si>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</si>
  <si>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</si>
  <si>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</si>
  <si>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</si>
  <si>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</si>
  <si>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</si>
  <si>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</si>
  <si>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</si>
  <si>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</si>
  <si>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</si>
  <si>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</si>
  <si>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</si>
  <si>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</si>
  <si>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</si>
  <si>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</si>
  <si>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</si>
  <si>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</si>
  <si>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</si>
  <si>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</si>
  <si>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</si>
  <si>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</si>
  <si>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</si>
  <si>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</si>
  <si>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</si>
  <si>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</si>
  <si>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</si>
  <si>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</si>
  <si>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</si>
  <si>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</si>
  <si>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</si>
  <si>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</si>
  <si>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</si>
  <si>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</si>
  <si>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>SO 01 ČOV Stavebná časť, statika</t>
  </si>
  <si>
    <t>STA</t>
  </si>
  <si>
    <t>1</t>
  </si>
  <si>
    <t>{e6d0eda3-41fa-460a-9788-20a796956096}</t>
  </si>
  <si>
    <t>/</t>
  </si>
  <si>
    <t>01.1</t>
  </si>
  <si>
    <t>Časť</t>
  </si>
  <si>
    <t>2</t>
  </si>
  <si>
    <t>{7f3da0b5-e048-477e-9688-62c0e773caca}</t>
  </si>
  <si>
    <t>01.2</t>
  </si>
  <si>
    <t>SO 01 Nádrž pre bubnový mikrositový filter</t>
  </si>
  <si>
    <t>{97d2d244-044b-459f-9a25-26588ee68b77}</t>
  </si>
  <si>
    <t>01.3</t>
  </si>
  <si>
    <t>SO 01 Elektroinštalácia + bleskozvod</t>
  </si>
  <si>
    <t>{e25d70e3-197a-45b9-b226-4b43899b80c0}</t>
  </si>
  <si>
    <t>01.4</t>
  </si>
  <si>
    <t>SO 01 Zdravotechnická inštalácia</t>
  </si>
  <si>
    <t>{4e75b45a-fb6a-42d2-9d7d-100db04773d4}</t>
  </si>
  <si>
    <t>02</t>
  </si>
  <si>
    <t>SO 02 Spevnené plochy</t>
  </si>
  <si>
    <t>{18fc0e3c-68a6-4be6-b971-c6011acabd2b}</t>
  </si>
  <si>
    <t>03</t>
  </si>
  <si>
    <t>SO 03 Oplotenie</t>
  </si>
  <si>
    <t>{8d25c2a7-3613-4e04-aac9-2e0335fca854}</t>
  </si>
  <si>
    <t>04</t>
  </si>
  <si>
    <t>SO 04 Potrubné prepojenia</t>
  </si>
  <si>
    <t>{587729d6-cdda-467e-b975-f2671b3bc24b}</t>
  </si>
  <si>
    <t>05</t>
  </si>
  <si>
    <t>SO 05 Vodovodná prípojka</t>
  </si>
  <si>
    <t>{27c2ec09-328b-4fa9-99fd-72505a782644}</t>
  </si>
  <si>
    <t>06.1</t>
  </si>
  <si>
    <t>SO 06 VN prípojka</t>
  </si>
  <si>
    <t>{065cf5f7-104f-4dab-873b-a6d69cc11ad2}</t>
  </si>
  <si>
    <t>06.2</t>
  </si>
  <si>
    <t>SO 06 VN Trafostanica - Prepojenie odberného miesta</t>
  </si>
  <si>
    <t>{cef42b14-42c5-4fa9-b82b-8221d81f03dc}</t>
  </si>
  <si>
    <t>07</t>
  </si>
  <si>
    <t>PJ101 Strojno-technologické zariadenie ČOV - Technológia</t>
  </si>
  <si>
    <t>{e7494a2f-3e3d-426c-a608-8011979bf9c7}</t>
  </si>
  <si>
    <t>07.1</t>
  </si>
  <si>
    <t>PP, Uvedenie do prevádzky</t>
  </si>
  <si>
    <t>{a5512e2c-91cc-424d-b067-4b54bcb8d13a}</t>
  </si>
  <si>
    <t>07.2</t>
  </si>
  <si>
    <t>ČS + MP</t>
  </si>
  <si>
    <t>{1c25c7ba-4037-46cd-ba59-9322297af7d6}</t>
  </si>
  <si>
    <t>07.3</t>
  </si>
  <si>
    <t>Biologický stupeň</t>
  </si>
  <si>
    <t>{541b34c4-eeaf-4d09-8cf0-1cc66e21baa4}</t>
  </si>
  <si>
    <t>07.4</t>
  </si>
  <si>
    <t>Kalové hospodárstvo</t>
  </si>
  <si>
    <t>{555a6f8b-352c-4d1f-bb00-e24eca9cbf62}</t>
  </si>
  <si>
    <t>08</t>
  </si>
  <si>
    <t>PJ102 Strojno technologické zariadenie ČOV - NN rozvody pre technológiu ČOV</t>
  </si>
  <si>
    <t>{a808973a-aa2a-4e5b-a49c-d6e60523de41}</t>
  </si>
  <si>
    <t>KRYCÍ LIST ROZPOČTU</t>
  </si>
  <si>
    <t>Objekt:</t>
  </si>
  <si>
    <t>01 - SO 01 ČOV Stavebná časť, statika</t>
  </si>
  <si>
    <t>Časť:</t>
  </si>
  <si>
    <t>01.1 - SO 01 ČOV Stavebná časť, statika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</si>
  <si>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</si>
  <si>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</si>
  <si>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</si>
  <si>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</si>
  <si>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</si>
  <si>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</si>
  <si>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</si>
  <si>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</si>
  <si>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</si>
  <si>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</si>
  <si>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</si>
  <si>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</si>
  <si>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</si>
  <si>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</si>
  <si>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</si>
  <si>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</si>
  <si>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</si>
  <si>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</si>
  <si>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</si>
  <si>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</si>
  <si>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</si>
  <si>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</si>
  <si>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</si>
  <si>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781 - Obklady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</si>
  <si>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</si>
  <si>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</si>
  <si>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</si>
  <si>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</si>
  <si>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</si>
  <si>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</si>
  <si>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</si>
  <si>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</si>
  <si>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</si>
  <si>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</si>
  <si>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</si>
  <si>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</si>
  <si>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</si>
  <si>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</si>
  <si>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</si>
  <si>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</si>
  <si>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</si>
  <si>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</si>
  <si>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</si>
  <si>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121101111</t>
  </si>
  <si>
    <t>Odstránenie ornice s vodor. premiestn. na hromady, so zložením na vzdialenosť do 100 m a do 100m3</t>
  </si>
  <si>
    <t>m3</t>
  </si>
  <si>
    <t>4</t>
  </si>
  <si>
    <t>131201102</t>
  </si>
  <si>
    <t>Výkop nezapaženej jamy v hornine 3, nad 100 do 1000 m3</t>
  </si>
  <si>
    <t>3</t>
  </si>
  <si>
    <t>131201109</t>
  </si>
  <si>
    <t>Hĺbenie nezapažených jám a zárezov. Príplatok za lepivosť horniny 3</t>
  </si>
  <si>
    <t>6</t>
  </si>
  <si>
    <t>131301102</t>
  </si>
  <si>
    <t>Výkop nezapaženej jamy v hornine 4, nad 100 do 1000 m3</t>
  </si>
  <si>
    <t>8</t>
  </si>
  <si>
    <t>5</t>
  </si>
  <si>
    <t>131301109</t>
  </si>
  <si>
    <t>Hĺbenie nezapažených jám a zárezov. Príplatok za lepivosť horniny 4</t>
  </si>
  <si>
    <t>10</t>
  </si>
  <si>
    <t>162201102</t>
  </si>
  <si>
    <t>Vodorovné premiestnenie výkopku z horniny 1-4 nad 20-50m</t>
  </si>
  <si>
    <t>12</t>
  </si>
  <si>
    <t>7</t>
  </si>
  <si>
    <t>162301101</t>
  </si>
  <si>
    <t>Vodorovné premiestnenie výkopku po spevnenej ceste z horniny tr.1-4, do 100 m3 na vzdialenosť do 500 m</t>
  </si>
  <si>
    <t>14</t>
  </si>
  <si>
    <t>171201202</t>
  </si>
  <si>
    <t>Uloženie sypaniny na skládky nad 100 do 1000 m3</t>
  </si>
  <si>
    <t>16</t>
  </si>
  <si>
    <t>9</t>
  </si>
  <si>
    <t>174101001</t>
  </si>
  <si>
    <t>Zásyp sypaninou so zhutnením jám, šachiet, rýh, zárezov alebo okolo objektov do 100 m3</t>
  </si>
  <si>
    <t>18</t>
  </si>
  <si>
    <t>Zakladanie</t>
  </si>
  <si>
    <t>273326241</t>
  </si>
  <si>
    <t>Základové dosky z betónu železového vodostavebného C 25/30 (bez výstuže)</t>
  </si>
  <si>
    <t>11</t>
  </si>
  <si>
    <t>273354111</t>
  </si>
  <si>
    <t>Debnenie základových dosiek - zhotovenie</t>
  </si>
  <si>
    <t>m2</t>
  </si>
  <si>
    <t>22</t>
  </si>
  <si>
    <t>273354211</t>
  </si>
  <si>
    <t>Debnenie základových dosiek  - odstránenie</t>
  </si>
  <si>
    <t>24</t>
  </si>
  <si>
    <t>13</t>
  </si>
  <si>
    <t>273361821</t>
  </si>
  <si>
    <t>Výstuž základových dosiek z ocele B500 (10505)</t>
  </si>
  <si>
    <t>t</t>
  </si>
  <si>
    <t>26</t>
  </si>
  <si>
    <t>273362021</t>
  </si>
  <si>
    <t>Výstuž základových dosiek zo zvár. sietí KARI</t>
  </si>
  <si>
    <t>28</t>
  </si>
  <si>
    <t>Zvislé a kompletné konštrukcie</t>
  </si>
  <si>
    <t>15</t>
  </si>
  <si>
    <t>311272512</t>
  </si>
  <si>
    <t>Murivo nosné (m3) z tvárnic YTONG hr. 300 mm P3-450 PDK, na MVC a maltu YTONG (300x249x599)</t>
  </si>
  <si>
    <t>30</t>
  </si>
  <si>
    <t>311321411</t>
  </si>
  <si>
    <t>Betón nadzákladových múrov,vodostavebný  železový (bez výstuže) tr. C 25/30</t>
  </si>
  <si>
    <t>32</t>
  </si>
  <si>
    <t>17</t>
  </si>
  <si>
    <t>311351152</t>
  </si>
  <si>
    <t>Debnenie nadzákladových múrov obojstranné únosné-zhotovenie</t>
  </si>
  <si>
    <t>34</t>
  </si>
  <si>
    <t>311351153</t>
  </si>
  <si>
    <t>Debnenie nadzákladových múrov obojstranné únosné-odstránenie</t>
  </si>
  <si>
    <t>36</t>
  </si>
  <si>
    <t>19</t>
  </si>
  <si>
    <t>311361821</t>
  </si>
  <si>
    <t>Výstuž nadzákladových múrov B500 (10505)</t>
  </si>
  <si>
    <t>38</t>
  </si>
  <si>
    <t>317165221</t>
  </si>
  <si>
    <t>Nosný preklad YTONG šírky 300 mm, výšky 249 mm, dĺžky 1250 mm</t>
  </si>
  <si>
    <t>ks</t>
  </si>
  <si>
    <t>40</t>
  </si>
  <si>
    <t>21</t>
  </si>
  <si>
    <t>317165222</t>
  </si>
  <si>
    <t>Nosný preklad YTONG šírky 300 mm, výšky 249 mm, dĺžky 1500 mm</t>
  </si>
  <si>
    <t>42</t>
  </si>
  <si>
    <t>317165223</t>
  </si>
  <si>
    <t>Nosný preklad YTONG šírky 300 mm, výšky 249 mm, dĺžky 1750 mm</t>
  </si>
  <si>
    <t>44</t>
  </si>
  <si>
    <t>23</t>
  </si>
  <si>
    <t>317165303</t>
  </si>
  <si>
    <t>Nenosný preklad YTONG šírky 150 mm, výšky 249 mm, dĺžky 1250 mm</t>
  </si>
  <si>
    <t>46</t>
  </si>
  <si>
    <t>341352004</t>
  </si>
  <si>
    <t>Denný prenájom systémového debnenia  na debnenie jednoduchých stien, pre výšku debniaceho panela 4050 až 8100 mm</t>
  </si>
  <si>
    <t>48</t>
  </si>
  <si>
    <t>25</t>
  </si>
  <si>
    <t>342141021</t>
  </si>
  <si>
    <t>Priečky z pórobetónových panelov YTONG hr. 100 mm , na MVC a maltu YTONG</t>
  </si>
  <si>
    <t>50</t>
  </si>
  <si>
    <t>342272104</t>
  </si>
  <si>
    <t>Priečky z tvárnic YTONG hr. 150 mm P2-500 hladkých, na MVC a maltu YTONG (150x249x599)</t>
  </si>
  <si>
    <t>52</t>
  </si>
  <si>
    <t>Vodorovné konštrukcie</t>
  </si>
  <si>
    <t>27</t>
  </si>
  <si>
    <t>413941121</t>
  </si>
  <si>
    <t>Osadenie oceľových valcovaných nosníkov I, IE, U, UE, L do č. 12, alebo výšky do 120 mm</t>
  </si>
  <si>
    <t>54</t>
  </si>
  <si>
    <t>M</t>
  </si>
  <si>
    <t>133810000601</t>
  </si>
  <si>
    <t>Tyč oceľová stredná prierezu I 120 mm, ozn. 11 373, podľa EN ISO S235JRG1</t>
  </si>
  <si>
    <t>56</t>
  </si>
  <si>
    <t>29</t>
  </si>
  <si>
    <t>417321515</t>
  </si>
  <si>
    <t>Betón stužujúcich pásov a vencov železový tr. C 25/30</t>
  </si>
  <si>
    <t>58</t>
  </si>
  <si>
    <t>417351115</t>
  </si>
  <si>
    <t>Debnenie bočníc stužujúcich pásov a vencov vrátane vzpier zhotovenie</t>
  </si>
  <si>
    <t>60</t>
  </si>
  <si>
    <t>31</t>
  </si>
  <si>
    <t>417351116</t>
  </si>
  <si>
    <t>Debnenie bočníc stužujúcich pásov a vencov vrátane vzpier odstránenie</t>
  </si>
  <si>
    <t>62</t>
  </si>
  <si>
    <t>417361821</t>
  </si>
  <si>
    <t>Výstuž stužujúcich pásov a vencov z betonárskej ocele B500 (10505)</t>
  </si>
  <si>
    <t>64</t>
  </si>
  <si>
    <t>33</t>
  </si>
  <si>
    <t>430321315</t>
  </si>
  <si>
    <t>Schodiskové konštrukcie, betón železový tr. C 20/25</t>
  </si>
  <si>
    <t>66</t>
  </si>
  <si>
    <t>430361821</t>
  </si>
  <si>
    <t>Výstuž schodiskových konštrukcií z betonárskej ocele B500 (10505)</t>
  </si>
  <si>
    <t>68</t>
  </si>
  <si>
    <t>35</t>
  </si>
  <si>
    <t>431351121</t>
  </si>
  <si>
    <t>Debnenie do 4 m výšky - podest a podstupňových dosiek pôdorysne priamočiarych zhotovenie</t>
  </si>
  <si>
    <t>70</t>
  </si>
  <si>
    <t>431351122</t>
  </si>
  <si>
    <t>Debnenie do 4 m výšky - podest a podstupňových dosiek pôdorysne priamočiarych odstránenie</t>
  </si>
  <si>
    <t>72</t>
  </si>
  <si>
    <t>37</t>
  </si>
  <si>
    <t>433351131</t>
  </si>
  <si>
    <t>Debnenie - vrátane podpernej konštrukcie - schodníc pôdorysne priamočiarych zhotovenie</t>
  </si>
  <si>
    <t>74</t>
  </si>
  <si>
    <t>433351132</t>
  </si>
  <si>
    <t>Debnenie - vrátane podpernej konštrukcie - schodníc pôdorysne priamočiarych odstránenie</t>
  </si>
  <si>
    <t>76</t>
  </si>
  <si>
    <t>39</t>
  </si>
  <si>
    <t>457311127</t>
  </si>
  <si>
    <t>Vyrovnávací alebo spádový betón C 25/30 vrátane úpravy povrchu</t>
  </si>
  <si>
    <t>78</t>
  </si>
  <si>
    <t>Komunikácie</t>
  </si>
  <si>
    <t>564760111</t>
  </si>
  <si>
    <t>Podklad alebo kryt z kameniva hrubého drveného veľ. 8-16 mm s rozprestretím a zhutnením hr. 200 mm</t>
  </si>
  <si>
    <t>80</t>
  </si>
  <si>
    <t>41</t>
  </si>
  <si>
    <t>564761111</t>
  </si>
  <si>
    <t>Podklad alebo kryt z kameniva hrubého drveného veľ. 32-63 mm s rozprestretím a zhutnením hr. 200 mm</t>
  </si>
  <si>
    <t>82</t>
  </si>
  <si>
    <t>84</t>
  </si>
  <si>
    <t>43</t>
  </si>
  <si>
    <t>596811320</t>
  </si>
  <si>
    <t>Kladenie betónovej dlažby s vyplnením škár do lôžka z kameniva, veľ. do 0,25 m2 plochy do 50 m2</t>
  </si>
  <si>
    <t>86</t>
  </si>
  <si>
    <t>592460014500</t>
  </si>
  <si>
    <t>Platňa betónová  rozmer 500x500 mm, sivá</t>
  </si>
  <si>
    <t>88</t>
  </si>
  <si>
    <t>Úpravy povrchov, podlahy, osadenie</t>
  </si>
  <si>
    <t>45</t>
  </si>
  <si>
    <t>612460206</t>
  </si>
  <si>
    <t>Vnútorná omietka stien vápenná štuková (jemná), hr. 3 mm</t>
  </si>
  <si>
    <t>90</t>
  </si>
  <si>
    <t>612465116</t>
  </si>
  <si>
    <t>Príprava vnútorného podkladu stien, Univerzálny základ</t>
  </si>
  <si>
    <t>92</t>
  </si>
  <si>
    <t>47</t>
  </si>
  <si>
    <t>612481119</t>
  </si>
  <si>
    <t>Potiahnutie vnútorných stien sklotextílnou mriežkou s celoplošným prilepením</t>
  </si>
  <si>
    <t>94</t>
  </si>
  <si>
    <t>622460121</t>
  </si>
  <si>
    <t>Príprava vonkajšieho podkladu stien penetráciou základnou</t>
  </si>
  <si>
    <t>96</t>
  </si>
  <si>
    <t>49</t>
  </si>
  <si>
    <t>622460383</t>
  </si>
  <si>
    <t>Vonkajšia omietka stien vápennocementová štuková (jemná), hr. 3 mm</t>
  </si>
  <si>
    <t>98</t>
  </si>
  <si>
    <t>622481119</t>
  </si>
  <si>
    <t>Potiahnutie vonkajších stien sklotextílnou mriežkou s celoplošným prilepením</t>
  </si>
  <si>
    <t>100</t>
  </si>
  <si>
    <t>51</t>
  </si>
  <si>
    <t>622491320</t>
  </si>
  <si>
    <t>Náter fasádny silíkonový</t>
  </si>
  <si>
    <t>102</t>
  </si>
  <si>
    <t>622491472</t>
  </si>
  <si>
    <t>Náter silikónový podkladný</t>
  </si>
  <si>
    <t>104</t>
  </si>
  <si>
    <t>53</t>
  </si>
  <si>
    <t>631313611</t>
  </si>
  <si>
    <t>Mazanina z betónu prostého (m3) tr. C 16/20 hr.nad 80 do 120 mm</t>
  </si>
  <si>
    <t>106</t>
  </si>
  <si>
    <t>631319153</t>
  </si>
  <si>
    <t>Príplatok za prehlad. povrchu betónovej mazaniny min. tr.C 8/10 oceľ. hlad. hr. 80-120 mm</t>
  </si>
  <si>
    <t>108</t>
  </si>
  <si>
    <t>55</t>
  </si>
  <si>
    <t>631319173</t>
  </si>
  <si>
    <t>Príplatok za strhnutie povrchu mazaniny latou pre hr. obidvoch vrstiev mazaniny nad 80 do 120 mm</t>
  </si>
  <si>
    <t>110</t>
  </si>
  <si>
    <t>631501111</t>
  </si>
  <si>
    <t>Násyp s utlačením a urovnaním povrchu z kameniva ťaženého hrubého a drobného</t>
  </si>
  <si>
    <t>112</t>
  </si>
  <si>
    <t>57</t>
  </si>
  <si>
    <t>642942111</t>
  </si>
  <si>
    <t>Osadenie oceľovej dverovej zárubne alebo rámu, plochy otvoru do 2,5 m2</t>
  </si>
  <si>
    <t>114</t>
  </si>
  <si>
    <t>553310008700</t>
  </si>
  <si>
    <t>Zárubňa oceľová CgH  800x1970mm</t>
  </si>
  <si>
    <t>116</t>
  </si>
  <si>
    <t>Ostatné konštrukcie a práce-búranie</t>
  </si>
  <si>
    <t>59</t>
  </si>
  <si>
    <t>941941031</t>
  </si>
  <si>
    <t>Montáž lešenia ľahkého pracovného radového s podlahami šírky od 0,80 do 1,00 m, výšky do 10 m</t>
  </si>
  <si>
    <t>118</t>
  </si>
  <si>
    <t>941941191</t>
  </si>
  <si>
    <t>Príplatok za prvý a každý ďalší i začatý mesiac použitia lešenia ľahkého pracovného radového s podlahami šírky od 0,80 do 1,00 m, výšky do 10 m</t>
  </si>
  <si>
    <t>120</t>
  </si>
  <si>
    <t>61</t>
  </si>
  <si>
    <t>941941851</t>
  </si>
  <si>
    <t>Demontáž lešenia ľahkého pracovného radového s podlahami šírky nad 1,20 do 1,50 m, výšky do 10 m</t>
  </si>
  <si>
    <t>122</t>
  </si>
  <si>
    <t>941955001</t>
  </si>
  <si>
    <t>Lešenie ľahké pracovné pomocné, s výškou lešeňovej podlahy do 1,20 m</t>
  </si>
  <si>
    <t>124</t>
  </si>
  <si>
    <t>63</t>
  </si>
  <si>
    <t>952901111</t>
  </si>
  <si>
    <t>Vyčistenie budov pri výške podlaží do 4 m</t>
  </si>
  <si>
    <t>126</t>
  </si>
  <si>
    <t>953941210</t>
  </si>
  <si>
    <t>Osadenie drobných kovových výrobkov - poklopov  bez ich dodania, s plochou do 1 m2</t>
  </si>
  <si>
    <t>128</t>
  </si>
  <si>
    <t>65</t>
  </si>
  <si>
    <t>552410002700</t>
  </si>
  <si>
    <t>Poklop oceľový ľahký 600x600 mm</t>
  </si>
  <si>
    <t>130</t>
  </si>
  <si>
    <t>953941411</t>
  </si>
  <si>
    <t>Osadenie železnej ventilácie vonk.s neoddelenou žalúziou vnútornou s plochou do 0,10 m2</t>
  </si>
  <si>
    <t>132</t>
  </si>
  <si>
    <t>67</t>
  </si>
  <si>
    <t>429720312100</t>
  </si>
  <si>
    <t>Mriežka 300x300mm so sieťkou proti hmyzu</t>
  </si>
  <si>
    <t>134</t>
  </si>
  <si>
    <t>99</t>
  </si>
  <si>
    <t>Presun hmôt HSV</t>
  </si>
  <si>
    <t>998011001</t>
  </si>
  <si>
    <t>Presun hmôt pre budovy (801, 803, 812), zvislá konštr. z tehál, tvárnic, z kovu výšky do 6 m</t>
  </si>
  <si>
    <t>136</t>
  </si>
  <si>
    <t>PSV</t>
  </si>
  <si>
    <t>Práce a dodávky PSV</t>
  </si>
  <si>
    <t>711</t>
  </si>
  <si>
    <t>Izolácie proti vode a vlhkosti</t>
  </si>
  <si>
    <t>69</t>
  </si>
  <si>
    <t>711111001</t>
  </si>
  <si>
    <t>Zhotovenie izolácie proti zemnej vlhkosti vodorovná náterom penetračným za studena</t>
  </si>
  <si>
    <t>138</t>
  </si>
  <si>
    <t>246170000900</t>
  </si>
  <si>
    <t>Lak asfaltový ALP-PENETRAL SN v sudoch</t>
  </si>
  <si>
    <t>140</t>
  </si>
  <si>
    <t>71</t>
  </si>
  <si>
    <t>711113131</t>
  </si>
  <si>
    <t>Izolácie proti zemnej vlhkosti a povrchovej vode náterom Master Seal 588 alebo ekvivalent hr. 2 mm na ploche vodorovnej</t>
  </si>
  <si>
    <t>142</t>
  </si>
  <si>
    <t>711113141</t>
  </si>
  <si>
    <t>Izolácia proti zemnej vlhkosti a povrchovej vodeI náterovou hmotou Master Seal 588 alebo ekvivalent hr. 2 mm na ploche zvislej</t>
  </si>
  <si>
    <t>144</t>
  </si>
  <si>
    <t>73</t>
  </si>
  <si>
    <t>711141559</t>
  </si>
  <si>
    <t>Zhotovenie  izolácie proti zemnej vlhkosti a tlakovej vode vodorovná NAIP pritavením</t>
  </si>
  <si>
    <t>146</t>
  </si>
  <si>
    <t>628310001000</t>
  </si>
  <si>
    <t>Pás asfaltový HYDROBIT V 60 S 35 pre spodné vrstvy hydroizolačných systémov,</t>
  </si>
  <si>
    <t>148</t>
  </si>
  <si>
    <t>75</t>
  </si>
  <si>
    <t>998711201</t>
  </si>
  <si>
    <t>Presun hmôt pre izoláciu proti vode v objektoch výšky do 6 m</t>
  </si>
  <si>
    <t>%</t>
  </si>
  <si>
    <t>150</t>
  </si>
  <si>
    <t>713</t>
  </si>
  <si>
    <t>Izolácie tepelné</t>
  </si>
  <si>
    <t>713111121</t>
  </si>
  <si>
    <t>Montáž tepelnej izolácie stropov rovných minerálnou vlnou, spodkom s úpravou viazacím drôtom</t>
  </si>
  <si>
    <t>152</t>
  </si>
  <si>
    <t>77</t>
  </si>
  <si>
    <t>631440003800</t>
  </si>
  <si>
    <t>Čadičová minerálna izolácia pre podhľady a stropy hr.60mm</t>
  </si>
  <si>
    <t>154</t>
  </si>
  <si>
    <t>631440000900</t>
  </si>
  <si>
    <t>Čadičová minerálna izolácia pre podhľady a stropy hr.160mm</t>
  </si>
  <si>
    <t>156</t>
  </si>
  <si>
    <t>79</t>
  </si>
  <si>
    <t>998713201</t>
  </si>
  <si>
    <t>Presun hmôt pre izolácie tepelné v objektoch výšky do 6 m</t>
  </si>
  <si>
    <t>158</t>
  </si>
  <si>
    <t>762</t>
  </si>
  <si>
    <t>Konštrukcie tesárske</t>
  </si>
  <si>
    <t>762332120</t>
  </si>
  <si>
    <t>Montáž viazaných konštrukcií krovov striech z reziva priemernej plochy 120 - 224 cm2</t>
  </si>
  <si>
    <t>m</t>
  </si>
  <si>
    <t>160</t>
  </si>
  <si>
    <t>81</t>
  </si>
  <si>
    <t>762332130</t>
  </si>
  <si>
    <t>Montáž viazaných konštrukcií krovov striech z reziva priemernej plochy 224 - 288 cm2</t>
  </si>
  <si>
    <t>162</t>
  </si>
  <si>
    <t>605120003000</t>
  </si>
  <si>
    <t>Hranoly zo smreku hranené akosť I</t>
  </si>
  <si>
    <t>164</t>
  </si>
  <si>
    <t>83</t>
  </si>
  <si>
    <t>762341004</t>
  </si>
  <si>
    <t>Montáž debnenia jednoduchých striech, na krokvy a kontralaty z dosiek na zraz</t>
  </si>
  <si>
    <t>166</t>
  </si>
  <si>
    <t>605110003000</t>
  </si>
  <si>
    <t>Dosky a fošne zo smreku  akosť A hr. 24-32 mm</t>
  </si>
  <si>
    <t>168</t>
  </si>
  <si>
    <t>85</t>
  </si>
  <si>
    <t>762341022</t>
  </si>
  <si>
    <t>Montáž debnenia odkvapov z tatranského profilu pre všetky druhy striech</t>
  </si>
  <si>
    <t>170</t>
  </si>
  <si>
    <t>762341032</t>
  </si>
  <si>
    <t>Montáž debnenia štítových hrán z tatranského profilu pre všetky druhy striech</t>
  </si>
  <si>
    <t>172</t>
  </si>
  <si>
    <t>87</t>
  </si>
  <si>
    <t>611920005700</t>
  </si>
  <si>
    <t>Drevený obklad tatranský profil</t>
  </si>
  <si>
    <t>174</t>
  </si>
  <si>
    <t>762341252</t>
  </si>
  <si>
    <t>Montáž kontralát</t>
  </si>
  <si>
    <t>176</t>
  </si>
  <si>
    <t>89</t>
  </si>
  <si>
    <t>605120000200</t>
  </si>
  <si>
    <t>Laty 50x35</t>
  </si>
  <si>
    <t>178</t>
  </si>
  <si>
    <t>762395000</t>
  </si>
  <si>
    <t>Spojovacie prostriedky pre viazané konštrukcie krovov, debnenie a laťovanie, nadstrešné konštr., spádové kliny - svorky, dosky, klince, pásová oceľ, vruty</t>
  </si>
  <si>
    <t>180</t>
  </si>
  <si>
    <t>91</t>
  </si>
  <si>
    <t>762421500</t>
  </si>
  <si>
    <t>Montáž obloženia stropov, podkladový rošt</t>
  </si>
  <si>
    <t>182</t>
  </si>
  <si>
    <t>605120000300</t>
  </si>
  <si>
    <t>Hranoly zo smreku neopracované hranené prierez 76-100 cm2</t>
  </si>
  <si>
    <t>184</t>
  </si>
  <si>
    <t>93</t>
  </si>
  <si>
    <t>7624212101</t>
  </si>
  <si>
    <t>Montáž a dodávka obloženia stropov plastovými podhľadovými panelmi</t>
  </si>
  <si>
    <t>186</t>
  </si>
  <si>
    <t>998762202</t>
  </si>
  <si>
    <t>Presun hmôt pre konštrukcie tesárske v objektoch výšky do 12 m</t>
  </si>
  <si>
    <t>188</t>
  </si>
  <si>
    <t>764</t>
  </si>
  <si>
    <t>Konštrukcie klampiarske</t>
  </si>
  <si>
    <t>95</t>
  </si>
  <si>
    <t>764171231</t>
  </si>
  <si>
    <t>Krytina poplastovaný plech- záveterná lišta, sklon strechy do 30°</t>
  </si>
  <si>
    <t>190</t>
  </si>
  <si>
    <t>764711115</t>
  </si>
  <si>
    <t>Oplechovanie parapetov z poplastovaného plechu  r.š. do 330 mm</t>
  </si>
  <si>
    <t>192</t>
  </si>
  <si>
    <t>97</t>
  </si>
  <si>
    <t>764721114</t>
  </si>
  <si>
    <t>Oplechovanie okapu strechy z poplastovaného plechu r.š. do 400mm</t>
  </si>
  <si>
    <t>194</t>
  </si>
  <si>
    <t>764721116</t>
  </si>
  <si>
    <t>Oplechovanie okapu, štítu z poplastovaných plechov  rš. do 400 mm</t>
  </si>
  <si>
    <t>196</t>
  </si>
  <si>
    <t>764751111</t>
  </si>
  <si>
    <t>Odpadová rúra kruhová D 70mm z poplastovaného plechu</t>
  </si>
  <si>
    <t>198</t>
  </si>
  <si>
    <t>764761121</t>
  </si>
  <si>
    <t>Žľab pododkvapový polkruhový z poplastovaného plechu 250 mm, vrátane čela, hákov, rohov, kútov</t>
  </si>
  <si>
    <t>200</t>
  </si>
  <si>
    <t>101</t>
  </si>
  <si>
    <t>764761231</t>
  </si>
  <si>
    <t>Žľabový kotlík k polkruhovým žľabom D do 125 mm</t>
  </si>
  <si>
    <t>202</t>
  </si>
  <si>
    <t>998764201</t>
  </si>
  <si>
    <t>Presun hmôt pre konštrukcie klampiarske v objektoch výšky do 6 m</t>
  </si>
  <si>
    <t>204</t>
  </si>
  <si>
    <t>765</t>
  </si>
  <si>
    <t>Konštrukcie - krytiny tvrdé</t>
  </si>
  <si>
    <t>103</t>
  </si>
  <si>
    <t>765361112</t>
  </si>
  <si>
    <t>Montáž hrebeňa a nárožia z asfaltových šindľov</t>
  </si>
  <si>
    <t>206</t>
  </si>
  <si>
    <t>765361352</t>
  </si>
  <si>
    <t>Montáž krytiny z asfaltových šindľov všetkých tvarov, sklon strechy od 30° do 45°</t>
  </si>
  <si>
    <t>208</t>
  </si>
  <si>
    <t>105</t>
  </si>
  <si>
    <t>628610000600</t>
  </si>
  <si>
    <t>Šindeľ asfaltový JCP - Výber investora</t>
  </si>
  <si>
    <t>210</t>
  </si>
  <si>
    <t>765371421</t>
  </si>
  <si>
    <t>Podkladný pás pod šindel</t>
  </si>
  <si>
    <t>212</t>
  </si>
  <si>
    <t>107</t>
  </si>
  <si>
    <t>765371431</t>
  </si>
  <si>
    <t>Snehová zábrana</t>
  </si>
  <si>
    <t>214</t>
  </si>
  <si>
    <t>765901341</t>
  </si>
  <si>
    <t>Montáž parozábrany</t>
  </si>
  <si>
    <t>216</t>
  </si>
  <si>
    <t>109</t>
  </si>
  <si>
    <t>283230006700</t>
  </si>
  <si>
    <t>Parotesné zábrany s hliníkovou vrstvou</t>
  </si>
  <si>
    <t>218</t>
  </si>
  <si>
    <t>998765201</t>
  </si>
  <si>
    <t>Presun hmôt pre tvrdé krytiny v objektoch výšky do 6 m</t>
  </si>
  <si>
    <t>220</t>
  </si>
  <si>
    <t>766</t>
  </si>
  <si>
    <t>Konštrukcie stolárske</t>
  </si>
  <si>
    <t>111</t>
  </si>
  <si>
    <t>766621400</t>
  </si>
  <si>
    <t>Montáž  plastových výplní otvorov  s hydroizolačnými ISO páskami (exteriérová a interiérová)</t>
  </si>
  <si>
    <t>222</t>
  </si>
  <si>
    <t>283290005800</t>
  </si>
  <si>
    <t>Tesniaca fólia CX exteriér, š. 70 mm, dĺ. 30 m, pre tesnenie pripájacej škáry okenného rámu a muriva</t>
  </si>
  <si>
    <t>224</t>
  </si>
  <si>
    <t>113</t>
  </si>
  <si>
    <t>283290006200</t>
  </si>
  <si>
    <t>Tesniaca fólia CX interiér, š. 70 mm, dĺ. 30 m, pre tesnenie pripájacej škáry okenného rámu a muriva</t>
  </si>
  <si>
    <t>226</t>
  </si>
  <si>
    <t>611410000101</t>
  </si>
  <si>
    <t>Plastové okno jednokrídlové OS, š/v 900x1200 mm, izolačné dvojsklo, ozn.101</t>
  </si>
  <si>
    <t>228</t>
  </si>
  <si>
    <t>115</t>
  </si>
  <si>
    <t>611410000102</t>
  </si>
  <si>
    <t>Plastové okno jednokrídlové OS, š/v 600x900 mm, izolačné dvojsklo, ozn.102</t>
  </si>
  <si>
    <t>230</t>
  </si>
  <si>
    <t>611420000101</t>
  </si>
  <si>
    <t>Dvere exteriérové  plastové dvojkrídlové š/v 1450x1970mm, ozn. 201</t>
  </si>
  <si>
    <t>232</t>
  </si>
  <si>
    <t>117</t>
  </si>
  <si>
    <t>611420000102</t>
  </si>
  <si>
    <t>Dvere exteriérové  plastové jednokrídlové š/v 800x1970mm, ozn. 202</t>
  </si>
  <si>
    <t>234</t>
  </si>
  <si>
    <t>611420000103</t>
  </si>
  <si>
    <t>Dvere exteriérové  plastové jednokrídlové š/v 800x1970mm, ozn. 203</t>
  </si>
  <si>
    <t>236</t>
  </si>
  <si>
    <t>119</t>
  </si>
  <si>
    <t>766662112</t>
  </si>
  <si>
    <t>Montáž dverového krídla otočného jednokrídlového poldrážkového, do existujúcej zárubne, vrátane kovania</t>
  </si>
  <si>
    <t>238</t>
  </si>
  <si>
    <t>549150000600</t>
  </si>
  <si>
    <t>Kľučka dverová a rozeta 2x, nehrdzavejúca oceľ, povrch nerez brúsený</t>
  </si>
  <si>
    <t>240</t>
  </si>
  <si>
    <t>121</t>
  </si>
  <si>
    <t>611610000400</t>
  </si>
  <si>
    <t>Dvere vnútorné jednokrídlové, 800x1970mm , plné, ozn.103</t>
  </si>
  <si>
    <t>242</t>
  </si>
  <si>
    <t>998766201</t>
  </si>
  <si>
    <t>Presun hmot pre konštrukcie stolárske v objektoch výšky do 6 m</t>
  </si>
  <si>
    <t>244</t>
  </si>
  <si>
    <t>767</t>
  </si>
  <si>
    <t>Konštrukcie doplnkové kovové</t>
  </si>
  <si>
    <t>123</t>
  </si>
  <si>
    <t>767995102</t>
  </si>
  <si>
    <t>Montáž ostatných atypických kovových stavebných doplnkových konštrukcií nad 5 do 10 kg</t>
  </si>
  <si>
    <t>kg</t>
  </si>
  <si>
    <t>246</t>
  </si>
  <si>
    <t>553560008501</t>
  </si>
  <si>
    <t>Zábradlie z oceľových tenkostenných profilov výšky 1130mm</t>
  </si>
  <si>
    <t>248</t>
  </si>
  <si>
    <t>125</t>
  </si>
  <si>
    <t>767995105</t>
  </si>
  <si>
    <t>Montáž ostatných atypických kovových stavebných doplnkových konštrukcií nad 50 do 100 kg</t>
  </si>
  <si>
    <t>250</t>
  </si>
  <si>
    <t>767995106</t>
  </si>
  <si>
    <t>Montáž ostatných atypických kovových stavebných doplnkových konštrukcií nad 100 do 250 kg</t>
  </si>
  <si>
    <t>252</t>
  </si>
  <si>
    <t>127</t>
  </si>
  <si>
    <t>592270101</t>
  </si>
  <si>
    <t>Pororošt</t>
  </si>
  <si>
    <t>254</t>
  </si>
  <si>
    <t>998767201</t>
  </si>
  <si>
    <t>Presun hmôt pre kovové stavebné doplnkové konštrukcie v objektoch výšky do 6 m</t>
  </si>
  <si>
    <t>256</t>
  </si>
  <si>
    <t>771</t>
  </si>
  <si>
    <t>Podlahy z dlaždíc</t>
  </si>
  <si>
    <t>129</t>
  </si>
  <si>
    <t>771575109</t>
  </si>
  <si>
    <t>Montáž podláh z dlaždíc keramických do tmelu veľ. 300 x 300 mm</t>
  </si>
  <si>
    <t>258</t>
  </si>
  <si>
    <t>597740001600</t>
  </si>
  <si>
    <t>Dlaždice keramické</t>
  </si>
  <si>
    <t>260</t>
  </si>
  <si>
    <t>131</t>
  </si>
  <si>
    <t>998771201</t>
  </si>
  <si>
    <t>Presun hmôt pre podlahy z dlaždíc v objektoch výšky do 6m</t>
  </si>
  <si>
    <t>262</t>
  </si>
  <si>
    <t>781</t>
  </si>
  <si>
    <t>Obklady</t>
  </si>
  <si>
    <t>781445102</t>
  </si>
  <si>
    <t>Montáž obkladov vnútor. stien z obkladačiek kladených do tmelu</t>
  </si>
  <si>
    <t>264</t>
  </si>
  <si>
    <t>133</t>
  </si>
  <si>
    <t>597640000400</t>
  </si>
  <si>
    <t>Obkladačky keramické</t>
  </si>
  <si>
    <t>266</t>
  </si>
  <si>
    <t>781732040</t>
  </si>
  <si>
    <t>Montáž obkladov vonk. stien z obkladačiek keramických</t>
  </si>
  <si>
    <t>268</t>
  </si>
  <si>
    <t>135</t>
  </si>
  <si>
    <t>597640000401</t>
  </si>
  <si>
    <t>Obkladačky keramické glazované</t>
  </si>
  <si>
    <t>270</t>
  </si>
  <si>
    <t>998781201</t>
  </si>
  <si>
    <t>Presun hmôt pre obklady keramické v objektoch výšky do 6 m</t>
  </si>
  <si>
    <t>272</t>
  </si>
  <si>
    <t>783</t>
  </si>
  <si>
    <t>Nátery</t>
  </si>
  <si>
    <t>137</t>
  </si>
  <si>
    <t>783222100</t>
  </si>
  <si>
    <t>Nátery kov.stav.doplnk.konštr. syntetické farby šedej na vzduchu schnúce dvojnásobné - 70µm</t>
  </si>
  <si>
    <t>274</t>
  </si>
  <si>
    <t>783226100</t>
  </si>
  <si>
    <t>Nátery kov.stav.doplnk.konštr. syntetické na vzduchu schnúce základný - 35µm</t>
  </si>
  <si>
    <t>276</t>
  </si>
  <si>
    <t>139</t>
  </si>
  <si>
    <t>783626200</t>
  </si>
  <si>
    <t>Nátery stolárskych výrobkov syntetické lazurovacím lakom 2x lakovaním</t>
  </si>
  <si>
    <t>278</t>
  </si>
  <si>
    <t>783782404</t>
  </si>
  <si>
    <t>Nátery tesárskych konštrukcií, povrchová impregnácia proti drevokaznému hmyzu, hubám a plesniam, dvojnásobný</t>
  </si>
  <si>
    <t>280</t>
  </si>
  <si>
    <t>141</t>
  </si>
  <si>
    <t>777610011</t>
  </si>
  <si>
    <t>Dvojnásobný náter Betolux</t>
  </si>
  <si>
    <t>282</t>
  </si>
  <si>
    <t>784</t>
  </si>
  <si>
    <t>Maľby</t>
  </si>
  <si>
    <t>784410100</t>
  </si>
  <si>
    <t>Penetrovanie jednonásobné jemnozrnných podkladov výšky do 3,80 m</t>
  </si>
  <si>
    <t>284</t>
  </si>
  <si>
    <t>143</t>
  </si>
  <si>
    <t>784422271</t>
  </si>
  <si>
    <t>Maľby vápenné základné dvojnásobné, ručne nanášané na jemnozrnný podklad výšky do 3,80 m</t>
  </si>
  <si>
    <t>286</t>
  </si>
  <si>
    <t>01.2 - SO 01 Nádrž pre bubnový mikrositový filter</t>
  </si>
  <si>
    <t>131201101</t>
  </si>
  <si>
    <t>Výkop nezapaženej jamy v hornine 3, do 100 m3</t>
  </si>
  <si>
    <t>131301101</t>
  </si>
  <si>
    <t>Výkop nezapaženej jamy v hornine 4, do 100 m3</t>
  </si>
  <si>
    <t>Debnenie základových dosiek  - zhotovenie</t>
  </si>
  <si>
    <t>Debnenie základových dosiek   - odstránenie</t>
  </si>
  <si>
    <t>Betón nadzákladových múrov, železový vodostavebný (bez výstuže) tr. C 25/30</t>
  </si>
  <si>
    <t>564731111</t>
  </si>
  <si>
    <t>Podklad alebo kryt z kameniva hrubého drveného veľ. 32-63 mm s rozprestretím a zhutnením hr. 100 mm</t>
  </si>
  <si>
    <t>631312611</t>
  </si>
  <si>
    <t>Mazanina z betónu prostého (m3) tr. C 16/20 hr.nad 50 do 80 mm</t>
  </si>
  <si>
    <t>631319151</t>
  </si>
  <si>
    <t>Príplatok za prehlad. povrchu betónovej mazaniny min. tr.C 8/10 oceľ. hlad. hr. 50-80 mm</t>
  </si>
  <si>
    <t>631319171</t>
  </si>
  <si>
    <t>Príplatok za strhnutie povrchu mazaniny latou pre hr. obidvoch vrstiev mazaniny nad 50 do 80 mm</t>
  </si>
  <si>
    <t>632477005</t>
  </si>
  <si>
    <t>Nivelačná stierka podlahová</t>
  </si>
  <si>
    <t>01.3 - SO 01 Elektroinštalácia + bleskozvod</t>
  </si>
  <si>
    <t>21-M - Elektromontáže</t>
  </si>
  <si>
    <t xml:space="preserve">    VC7/155M - MONTÁŽ - SILNOPRÚD</t>
  </si>
  <si>
    <t xml:space="preserve">    D1 - MATERIÁL</t>
  </si>
  <si>
    <t xml:space="preserve">    D2 - BLESKOZVOD</t>
  </si>
  <si>
    <t xml:space="preserve">    VC7/202M - ZEMNÉ PRÁCE</t>
  </si>
  <si>
    <t xml:space="preserve">    D3 - DODÁVKA</t>
  </si>
  <si>
    <t xml:space="preserve">    OST - Ostatné</t>
  </si>
  <si>
    <t>21-M</t>
  </si>
  <si>
    <t>Elektromontáže</t>
  </si>
  <si>
    <t>VC7/155M</t>
  </si>
  <si>
    <t>MONTÁŽ - SILNOPRÚD</t>
  </si>
  <si>
    <t>0901090-1</t>
  </si>
  <si>
    <t>kábel NAYY-J4x25mm2 - ul.pevne</t>
  </si>
  <si>
    <t>810053/P</t>
  </si>
  <si>
    <t>kábel CYKY5x10mm2 - ul. pevne</t>
  </si>
  <si>
    <t>810057</t>
  </si>
  <si>
    <t>kábel CYKY5x4mm2 - ul. pevne</t>
  </si>
  <si>
    <t>810041</t>
  </si>
  <si>
    <t>kábel CYKY2x1.5mm2 - ul. pevne</t>
  </si>
  <si>
    <t>810045</t>
  </si>
  <si>
    <t>kábel CYKY3x1.5mm2 - ul. pevne</t>
  </si>
  <si>
    <t>810055</t>
  </si>
  <si>
    <t>kábel CYKY5x1.5mm2 - ul. pevne</t>
  </si>
  <si>
    <t>810058</t>
  </si>
  <si>
    <t>kábel CYKY7x1.5mm2 - ul. pevne</t>
  </si>
  <si>
    <t>810046</t>
  </si>
  <si>
    <t>kábel CYKY3x2.5mm2 - ul. pevne</t>
  </si>
  <si>
    <t>802412</t>
  </si>
  <si>
    <t>šnúra CGSG3x2.5mm2 - ul. voľne</t>
  </si>
  <si>
    <t>850024</t>
  </si>
  <si>
    <t>kábel JEFY5Ax1mm2 - ul. pevne</t>
  </si>
  <si>
    <t>220022</t>
  </si>
  <si>
    <t>FeZn  fi  10mm-v zemi</t>
  </si>
  <si>
    <t>220301</t>
  </si>
  <si>
    <t>svorka do 2 skrutiek-SS</t>
  </si>
  <si>
    <t>220003</t>
  </si>
  <si>
    <t>Cu  do 50mm2 na povrch</t>
  </si>
  <si>
    <t>100101</t>
  </si>
  <si>
    <t>ukončenie  Cu a Al drôtov do 16mm2</t>
  </si>
  <si>
    <t>220321</t>
  </si>
  <si>
    <t>svorka Bernard</t>
  </si>
  <si>
    <t>201042-1</t>
  </si>
  <si>
    <t>"A1" - svietidlo  OMS TDO III LED E M 6250lm/840 1x43W IP65</t>
  </si>
  <si>
    <t>200107</t>
  </si>
  <si>
    <t>"C" - svietidlo 5112601/100W - IP65</t>
  </si>
  <si>
    <t>200107/P</t>
  </si>
  <si>
    <t>"N1" - sviet. núdzové typ MULTITREND2-AT 310lm, 3hod, IP65</t>
  </si>
  <si>
    <t>200107/P4</t>
  </si>
  <si>
    <t>"F" - svietidlo  so senzorom pohybu typ GREENLUX LED 14W, IP54</t>
  </si>
  <si>
    <t>110021</t>
  </si>
  <si>
    <t>vypínač do mokra jednopólový</t>
  </si>
  <si>
    <t>110024</t>
  </si>
  <si>
    <t>striedavý prepínač do mokra</t>
  </si>
  <si>
    <t>110024.1</t>
  </si>
  <si>
    <t>striedavý prepínač dvojitý do mokra</t>
  </si>
  <si>
    <t>111031</t>
  </si>
  <si>
    <t>zásuvka do mokra</t>
  </si>
  <si>
    <t>111031-1</t>
  </si>
  <si>
    <t>NSM protektor DA-272-A</t>
  </si>
  <si>
    <t>110511</t>
  </si>
  <si>
    <t>vypínač  S25JP</t>
  </si>
  <si>
    <t>010351</t>
  </si>
  <si>
    <t>škatuľa    6455-11</t>
  </si>
  <si>
    <t>010102/P1</t>
  </si>
  <si>
    <t>minikanál s oklapacým krytom typ WDK-MD  17</t>
  </si>
  <si>
    <t>020304-2</t>
  </si>
  <si>
    <t>káblový kanál WDK 60170</t>
  </si>
  <si>
    <t>190001/P</t>
  </si>
  <si>
    <t>montáž konvektora, ohrievača TÚV</t>
  </si>
  <si>
    <t>190001/P2</t>
  </si>
  <si>
    <t>montáž a zapojenie ventilátora a digestora</t>
  </si>
  <si>
    <t>410032</t>
  </si>
  <si>
    <t>montáž termostatu</t>
  </si>
  <si>
    <t>220302-4</t>
  </si>
  <si>
    <t>svorka na oceľ DEHN 308 046</t>
  </si>
  <si>
    <t>220302-4.1</t>
  </si>
  <si>
    <t>uzemňovací bod DEHN typu M 478 011</t>
  </si>
  <si>
    <t>pc</t>
  </si>
  <si>
    <t>ozotermický zvar do 200mm</t>
  </si>
  <si>
    <t>190001</t>
  </si>
  <si>
    <t>montáž rozvodnice do 20 kg</t>
  </si>
  <si>
    <t>190003</t>
  </si>
  <si>
    <t>montáž rozvodnice do 100 kg</t>
  </si>
  <si>
    <t>190001-1</t>
  </si>
  <si>
    <t>montáž a zapojenie UPS</t>
  </si>
  <si>
    <t>100252</t>
  </si>
  <si>
    <t>ukončenie  kábla do 4x25mm2</t>
  </si>
  <si>
    <t>100204</t>
  </si>
  <si>
    <t>ukončenie  šnúry do 3x4mm2</t>
  </si>
  <si>
    <t>100260</t>
  </si>
  <si>
    <t>ukončenie  kábla do 7x4mm2</t>
  </si>
  <si>
    <t>100259</t>
  </si>
  <si>
    <t>ukončenie  kábla do 5x10mm2</t>
  </si>
  <si>
    <t>100251</t>
  </si>
  <si>
    <t>ukončenie  kábla do 4x10mm2</t>
  </si>
  <si>
    <t>Pol2</t>
  </si>
  <si>
    <t>PPV</t>
  </si>
  <si>
    <t>D1</t>
  </si>
  <si>
    <t>MATERIÁL</t>
  </si>
  <si>
    <t>kábel NAYY-J 4x25mm2</t>
  </si>
  <si>
    <t>pc.1</t>
  </si>
  <si>
    <t>kábel CYKY5x10mm2</t>
  </si>
  <si>
    <t>pc.2</t>
  </si>
  <si>
    <t>kábel CYKY5x4mm2</t>
  </si>
  <si>
    <t>pc.3</t>
  </si>
  <si>
    <t>kábel CYKY2x1.5mm2</t>
  </si>
  <si>
    <t>pc.4</t>
  </si>
  <si>
    <t>kábel CYKY3x1.5mm2</t>
  </si>
  <si>
    <t>pc.5</t>
  </si>
  <si>
    <t>kábel CYKY5x1.5mm2</t>
  </si>
  <si>
    <t>pc.6</t>
  </si>
  <si>
    <t>kábel CYKY7x1.5mm2</t>
  </si>
  <si>
    <t>pc.7</t>
  </si>
  <si>
    <t>kábel CYKY3x2.5mm2</t>
  </si>
  <si>
    <t>pc.8</t>
  </si>
  <si>
    <t>šnúra H05RN-F 3G2.5mm2</t>
  </si>
  <si>
    <t>pc.9</t>
  </si>
  <si>
    <t>kábel JEFY5Cx1mm2</t>
  </si>
  <si>
    <t>pc.10</t>
  </si>
  <si>
    <t>FeZn  fi  10mm</t>
  </si>
  <si>
    <t>pc.11</t>
  </si>
  <si>
    <t>svorka SS</t>
  </si>
  <si>
    <t>pc.12</t>
  </si>
  <si>
    <t>NHXMH  25mm2</t>
  </si>
  <si>
    <t>pc.13</t>
  </si>
  <si>
    <t>kábel NHXMH 6mm2</t>
  </si>
  <si>
    <t>pc.14</t>
  </si>
  <si>
    <t>pc.15</t>
  </si>
  <si>
    <t>pc.16</t>
  </si>
  <si>
    <t>"C" - svietidlo 5112601/100W IP65</t>
  </si>
  <si>
    <t>pc.17</t>
  </si>
  <si>
    <t>pc.18</t>
  </si>
  <si>
    <t>pc.19</t>
  </si>
  <si>
    <t>vypínač polozapustený IP44</t>
  </si>
  <si>
    <t>pc.20</t>
  </si>
  <si>
    <t>striedavý prepínač polozapustený IP44</t>
  </si>
  <si>
    <t>pc.21</t>
  </si>
  <si>
    <t>dvojitý striedavý prepínač polozapustený IP44</t>
  </si>
  <si>
    <t>pc.22</t>
  </si>
  <si>
    <t>zásuvkana povrch IP44</t>
  </si>
  <si>
    <t>pc.23</t>
  </si>
  <si>
    <t>pc.24</t>
  </si>
  <si>
    <t>vypínač  S 25 JP IP54</t>
  </si>
  <si>
    <t>pc.25</t>
  </si>
  <si>
    <t>pc.26</t>
  </si>
  <si>
    <t>pc.27</t>
  </si>
  <si>
    <t>pc.28</t>
  </si>
  <si>
    <t>pc.29</t>
  </si>
  <si>
    <t>pc.30</t>
  </si>
  <si>
    <t>ochranná gélová spojka SHARK 6801C SIHEIGHT IP68</t>
  </si>
  <si>
    <t>Pol3</t>
  </si>
  <si>
    <t>PODRUŽNÝ MATERIÁL</t>
  </si>
  <si>
    <t>Pol4</t>
  </si>
  <si>
    <t>D2</t>
  </si>
  <si>
    <t>BLESKOZVOD</t>
  </si>
  <si>
    <t>220101</t>
  </si>
  <si>
    <t>zvod. vodiče AlMgSi 8mm+podpery</t>
  </si>
  <si>
    <t>220021</t>
  </si>
  <si>
    <t>uzemnenie v zemi pások FeFn  30x4mm</t>
  </si>
  <si>
    <t>220302-5</t>
  </si>
  <si>
    <t>svorka nad 2 skrutky-SO</t>
  </si>
  <si>
    <t>220302-6</t>
  </si>
  <si>
    <t>svorka nad 2 skrutky-SZ</t>
  </si>
  <si>
    <t>220221</t>
  </si>
  <si>
    <t>zberňa tyč  JP15</t>
  </si>
  <si>
    <t>220302-1</t>
  </si>
  <si>
    <t>svorka nad 2 skrutky-SJ01</t>
  </si>
  <si>
    <t>220372</t>
  </si>
  <si>
    <t>ochranný uholník</t>
  </si>
  <si>
    <t>220401</t>
  </si>
  <si>
    <t>smaltovaný štítok</t>
  </si>
  <si>
    <t>Pol5</t>
  </si>
  <si>
    <t>pc.31</t>
  </si>
  <si>
    <t>AlMgSi 8mm</t>
  </si>
  <si>
    <t>pc.32</t>
  </si>
  <si>
    <t>FeZn  30x4mm</t>
  </si>
  <si>
    <t>pc.33</t>
  </si>
  <si>
    <t>svorka SO</t>
  </si>
  <si>
    <t>pc.34</t>
  </si>
  <si>
    <t>svorka SZ</t>
  </si>
  <si>
    <t>pc.35</t>
  </si>
  <si>
    <t>pc.36</t>
  </si>
  <si>
    <t>pc.37</t>
  </si>
  <si>
    <t>pc.38</t>
  </si>
  <si>
    <t>strieška OS 01</t>
  </si>
  <si>
    <t>pc.39</t>
  </si>
  <si>
    <t>ochranný uholník OU</t>
  </si>
  <si>
    <t>pc.40</t>
  </si>
  <si>
    <t>podpera PV15</t>
  </si>
  <si>
    <t>pc.41</t>
  </si>
  <si>
    <t>podpera PV17-2 l1=140mm l2=100mm</t>
  </si>
  <si>
    <t>pc.42</t>
  </si>
  <si>
    <t>držiak DOu vr1 pre ochranný uholník do muriva</t>
  </si>
  <si>
    <t>Pol6</t>
  </si>
  <si>
    <t>Pol7</t>
  </si>
  <si>
    <t>VC7/202M</t>
  </si>
  <si>
    <t>ZEMNÉ PRÁCE</t>
  </si>
  <si>
    <t>010024</t>
  </si>
  <si>
    <t>vytýčenie trasy v zastavanom priestore</t>
  </si>
  <si>
    <t>km</t>
  </si>
  <si>
    <t>200153</t>
  </si>
  <si>
    <t>výkop ryhy 35x70cm - tr. zeminy 3</t>
  </si>
  <si>
    <t>560153</t>
  </si>
  <si>
    <t>zahrňovanie ryhy 35x70cm - tr. zeminy 3</t>
  </si>
  <si>
    <t>200174</t>
  </si>
  <si>
    <t>výkop ryhy 35x90cm - tr. zeminy 4</t>
  </si>
  <si>
    <t>560174</t>
  </si>
  <si>
    <t>zahrňovanie ryhy 35x90cm - tr. zeminy 4</t>
  </si>
  <si>
    <t>490012-1</t>
  </si>
  <si>
    <t>krycia doska KPL 250/10 - červaná</t>
  </si>
  <si>
    <t>420022</t>
  </si>
  <si>
    <t>zriadenie káblového lôžka z preosiatej zeminy do 10cm nad kábel</t>
  </si>
  <si>
    <t>520201</t>
  </si>
  <si>
    <t>zaistenie vstupu proti vniknutiu vody</t>
  </si>
  <si>
    <t>510011/P</t>
  </si>
  <si>
    <t>prestup z rury FXKVR 100</t>
  </si>
  <si>
    <t>ochranná rúra FXKVR 63</t>
  </si>
  <si>
    <t>Pol8</t>
  </si>
  <si>
    <t>D3</t>
  </si>
  <si>
    <t>DODÁVKA</t>
  </si>
  <si>
    <t>Pol9</t>
  </si>
  <si>
    <t>rozvodnica R-ČOV</t>
  </si>
  <si>
    <t>Pol10</t>
  </si>
  <si>
    <t>rozvodnica RZ1</t>
  </si>
  <si>
    <t>Pol11</t>
  </si>
  <si>
    <t>rozvodncia HUP</t>
  </si>
  <si>
    <t>Pol12</t>
  </si>
  <si>
    <t>elektrický priamo výhrevný konvektor F117 D 500W IP24</t>
  </si>
  <si>
    <t>Pol13</t>
  </si>
  <si>
    <t>regulátor teploty TEV-4 -30°C÷60°C</t>
  </si>
  <si>
    <t>Pol14</t>
  </si>
  <si>
    <t>vemtilátor AW 300 E2 230V, 309W, 1.35A, IP44</t>
  </si>
  <si>
    <t>Pol15</t>
  </si>
  <si>
    <t>online UPS 3kVA (A2B SEP3000)</t>
  </si>
  <si>
    <t>Pol16</t>
  </si>
  <si>
    <t>DOPRAVA</t>
  </si>
  <si>
    <t>Pol17</t>
  </si>
  <si>
    <t>PRESUN</t>
  </si>
  <si>
    <t>OST</t>
  </si>
  <si>
    <t>Ostatné</t>
  </si>
  <si>
    <t>HL.XI.</t>
  </si>
  <si>
    <t>Východzia revízna správa</t>
  </si>
  <si>
    <t>hod.</t>
  </si>
  <si>
    <t>262144</t>
  </si>
  <si>
    <t>Pol1</t>
  </si>
  <si>
    <t>TI</t>
  </si>
  <si>
    <t>01.4 - SO 01 Zdravotechnická inštalácia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</si>
  <si>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</si>
  <si>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</si>
  <si>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</si>
  <si>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>721</t>
  </si>
  <si>
    <t>Zdravotechnika - vnútorná kanalizácia</t>
  </si>
  <si>
    <t>721171109</t>
  </si>
  <si>
    <t>Potrubie z PVC - U odpadové ležaté hrdlové D 110x2, 2</t>
  </si>
  <si>
    <t>721172109</t>
  </si>
  <si>
    <t>Potrubie z PVC - U odpadové zvislé hrdlové D 110x2, 2</t>
  </si>
  <si>
    <t>721173205</t>
  </si>
  <si>
    <t>Potrubie z PVC - U odpadné pripájacie D 50x1, 8</t>
  </si>
  <si>
    <t>721194105</t>
  </si>
  <si>
    <t>Zriadenie prípojky na potrubí vyvedenie a upevnenie odpadových výpustiek D 50x1, 8</t>
  </si>
  <si>
    <t>721194109</t>
  </si>
  <si>
    <t>Zriadenie prípojky na potrubí vyvedenie a upevnenie odpadových výpustiek D 110x2, 3</t>
  </si>
  <si>
    <t>721273145</t>
  </si>
  <si>
    <t>Ventilačná hlavica novodurová TP 05-002.10.-68 D 110/600</t>
  </si>
  <si>
    <t>721290112</t>
  </si>
  <si>
    <t>Ostatné - skúška tesnosti kanalizácie v objektoch vodou DN 150 alebo DN 200</t>
  </si>
  <si>
    <t>998721201</t>
  </si>
  <si>
    <t>Presun hmôt pre vnútornú kanalizáciu v objektoch výšky do 6 m</t>
  </si>
  <si>
    <t>722</t>
  </si>
  <si>
    <t>Zdravotechnika - vnútorný vodovod</t>
  </si>
  <si>
    <t>722171123</t>
  </si>
  <si>
    <t>Potrubie plasthliníkové  20x2 mm v tyčiach-pre  teplú a studenú vodu</t>
  </si>
  <si>
    <t>722190401</t>
  </si>
  <si>
    <t>Vyvedenie a upevnenie výpustky DN 15</t>
  </si>
  <si>
    <t>722220111</t>
  </si>
  <si>
    <t>Montáž armatúry závitovej s jedným závitom, nástenka pre výtokový ventil G 1/2</t>
  </si>
  <si>
    <t>722220121</t>
  </si>
  <si>
    <t>Montáž armatúry závitovej s jedným závitom, nástenka pre batériu G 1/2</t>
  </si>
  <si>
    <t>pár</t>
  </si>
  <si>
    <t>2864810100</t>
  </si>
  <si>
    <t>Nástenka 20x1/2 komplet</t>
  </si>
  <si>
    <t>722290226</t>
  </si>
  <si>
    <t>Tlaková skúška vodovodného potrubia  do DN 50</t>
  </si>
  <si>
    <t>722290234</t>
  </si>
  <si>
    <t>Prepláchnutie a dezinfekcia vodovodného potrubia do DN 80</t>
  </si>
  <si>
    <t>998722201</t>
  </si>
  <si>
    <t>Presun hmôt pre vnútorný vodovod v objektoch výšky do 6 m</t>
  </si>
  <si>
    <t>725</t>
  </si>
  <si>
    <t>Zdravotechnika - zariaďovacie predmety</t>
  </si>
  <si>
    <t>725119309</t>
  </si>
  <si>
    <t>Montáž záchodovej misy kombinovanej s šikmým odpadom</t>
  </si>
  <si>
    <t>súb</t>
  </si>
  <si>
    <t>6420112170</t>
  </si>
  <si>
    <t>Sanitárna keramika  WC kombi-komplet biela</t>
  </si>
  <si>
    <t>725219401</t>
  </si>
  <si>
    <t>Montáž umývadla na skrutky do muriva, bez výtokovej armatúry</t>
  </si>
  <si>
    <t>6424310305</t>
  </si>
  <si>
    <t>Sanitárna keramika  umývadlo .50cm</t>
  </si>
  <si>
    <t>725241112</t>
  </si>
  <si>
    <t>Montáž - vanička sprchová akrylátová štvorcová 900x900 mm</t>
  </si>
  <si>
    <t>5542303200</t>
  </si>
  <si>
    <t>Vanička sprchová  90x90x15 cm biela</t>
  </si>
  <si>
    <t>725539101</t>
  </si>
  <si>
    <t>Montáž elektrického zásobníka akumulačného stojatého do 50 L</t>
  </si>
  <si>
    <t>5413000280</t>
  </si>
  <si>
    <t>Akumulačný elektrický tlakový ohrievač stojatý  s objemom  50L.</t>
  </si>
  <si>
    <t>725819401</t>
  </si>
  <si>
    <t>Montáž ventilu rohového s pripojovacou rúrkou G 1/2</t>
  </si>
  <si>
    <t>5518300011</t>
  </si>
  <si>
    <t>Rohový ventil s filtrom   1/2" x 3/8",</t>
  </si>
  <si>
    <t>725829201</t>
  </si>
  <si>
    <t>Montáž batérie umývadlovej j pákovej, alebo klasickej</t>
  </si>
  <si>
    <t>5514640010</t>
  </si>
  <si>
    <t>Umývadlová stojanková batéria</t>
  </si>
  <si>
    <t>725849201</t>
  </si>
  <si>
    <t>Montáž batérie sprchovej nástennej pákovej, klasickej</t>
  </si>
  <si>
    <t>5514360700</t>
  </si>
  <si>
    <t>Sprchová batéria so sprch.súpravou</t>
  </si>
  <si>
    <t>998725201</t>
  </si>
  <si>
    <t>Presun hmôt pre zariaďovacie predmety v objektoch výšky do 6 m</t>
  </si>
  <si>
    <t>02 - SO 02 Spevnené plochy</t>
  </si>
  <si>
    <t>121101112</t>
  </si>
  <si>
    <t>Odstránenie ornice s premiestn. na hromady, so zložením na vzdialenosť do 100 m a do 1000 m3</t>
  </si>
  <si>
    <t>122202201</t>
  </si>
  <si>
    <t>Odkopávka a prekopávka nezapažená pre cesty, v hornine 3 do 100 m3</t>
  </si>
  <si>
    <t>122202209</t>
  </si>
  <si>
    <t>Odkopávky a prekopávky nezapažené pre cesty. Príplatok za lepivosť horniny 3</t>
  </si>
  <si>
    <t>162301121</t>
  </si>
  <si>
    <t>Vodorovné premiestnenie výkopku po spevnenej ceste z horniny tr.1-4, nad 100 do 1000 m3 na vzdialenosť nad 50 do 500 m</t>
  </si>
  <si>
    <t>167101101</t>
  </si>
  <si>
    <t>Nakladanie neuľahnutého výkopku z hornín tr.1-4 do 100 m3</t>
  </si>
  <si>
    <t>167101102.S</t>
  </si>
  <si>
    <t>Nakladanie neuľahnutého výkopku z hornín tr.1-4 nad 100 do 1000 m3</t>
  </si>
  <si>
    <t>171101103</t>
  </si>
  <si>
    <t>Uloženie sypaniny do násypu  súdržnej horniny s mierou zhutnenia nad 96 do 100 % podľa Proctor-Standard</t>
  </si>
  <si>
    <t>171201201</t>
  </si>
  <si>
    <t>Uloženie sypaniny na skládky do 100 m3</t>
  </si>
  <si>
    <t>180402111</t>
  </si>
  <si>
    <t>Založenie trávnika parkového výsevom v rovine do 1:5</t>
  </si>
  <si>
    <t>005720001400</t>
  </si>
  <si>
    <t>Osivá tráv - semená parkovej zmesi</t>
  </si>
  <si>
    <t>181101101</t>
  </si>
  <si>
    <t>Úprava pláne v zárezoch v hornine 1-4 bez zhutnenia</t>
  </si>
  <si>
    <t>181101102</t>
  </si>
  <si>
    <t>Úprava pláne v zárezoch v hornine 1-4 so zhutnením</t>
  </si>
  <si>
    <t>181301102</t>
  </si>
  <si>
    <t>Rozprestretie ornice v rovine, plocha do 500 m2, hr.do 150 mm</t>
  </si>
  <si>
    <t>182101101</t>
  </si>
  <si>
    <t>Svahovanie trvalých svahov v zárezoch v hornine triedy 1-4</t>
  </si>
  <si>
    <t>182201101</t>
  </si>
  <si>
    <t>Svahovanie trvalých svahov v násype</t>
  </si>
  <si>
    <t>564231111</t>
  </si>
  <si>
    <t>Podklad alebo podsyp zo štrkopiesku s rozprestretím, vlhčením a zhutnením, po zhutnení hr. 100 mm</t>
  </si>
  <si>
    <t>564831111</t>
  </si>
  <si>
    <t>Podklad zo štrkodrviny s rozprestretím a zhutnením, po zhutnení hr. 100 mm</t>
  </si>
  <si>
    <t>564871111</t>
  </si>
  <si>
    <t>Podklad zo štrkodrviny s rozprestretím a zhutnením, po zhutnení hr. 250 mm</t>
  </si>
  <si>
    <t>581130315</t>
  </si>
  <si>
    <t>Kryt cementobetónový cestných komunikácií skupiny CB III pre TDZ IV, V a VI, hr. 200 mm</t>
  </si>
  <si>
    <t>917862112</t>
  </si>
  <si>
    <t>Osadenie chodník. obrubníka betónového stojatého do lôžka z betónu prosteho tr. C 16/20 s bočnou oporou</t>
  </si>
  <si>
    <t>592170003500</t>
  </si>
  <si>
    <t>Obrubník chodníkový</t>
  </si>
  <si>
    <t>918101112</t>
  </si>
  <si>
    <t>Lôžko pod obrubníky, krajníky alebo obruby z dlažobných kociek z betónu prostého tr. C 16/20</t>
  </si>
  <si>
    <t>919726113</t>
  </si>
  <si>
    <t>Rezanie priečnych alebo pozdĺžnych dilatačných škár betónových plôch šírky 4 mm hĺbky do 60 mm</t>
  </si>
  <si>
    <t>998224111</t>
  </si>
  <si>
    <t>Presun hmôt pre pozemné komunikácie s krytom monolitickým betónovým akejkoľvek dĺžky objektu</t>
  </si>
  <si>
    <t>03 - SO 03 Oplotenie</t>
  </si>
  <si>
    <t>130201001</t>
  </si>
  <si>
    <t>Výkop jamy a ryhy v obmedzenom priestore horn. tr.3 ručne</t>
  </si>
  <si>
    <t>131211119</t>
  </si>
  <si>
    <t>Príplatok za lepivosť pri hĺbení jám ručným náradím v hornine tr. 3</t>
  </si>
  <si>
    <t>162501102</t>
  </si>
  <si>
    <t>Vodorovné premiestnenie výkopku po spevnenej ceste z horniny tr.1-4, do 100 m3 na vzdialenosť do 3000 m</t>
  </si>
  <si>
    <t>162501105</t>
  </si>
  <si>
    <t>Vodorovné premiestnenie výkopku po spevnenej ceste z horniny tr.1-4, do 100 m3, príplatok k cene za každých ďalšich a začatých 1000 m</t>
  </si>
  <si>
    <t>271571111</t>
  </si>
  <si>
    <t>Vankúše zhutnené pod základy zo štrkopiesku</t>
  </si>
  <si>
    <t>275313611</t>
  </si>
  <si>
    <t>Betón základových pätiek, prostý tr. C 16/20</t>
  </si>
  <si>
    <t>998151111.S</t>
  </si>
  <si>
    <t>Presun hmôt pre obj.8152, 8153,8159,pre oplotenie výšky do 10 m</t>
  </si>
  <si>
    <t>767911130</t>
  </si>
  <si>
    <t>Montáž oplotenia strojového pletiva, s výškou nad 1,6 m</t>
  </si>
  <si>
    <t>313290001600</t>
  </si>
  <si>
    <t>Pletivo poplastované  štvorhranné oko 50 mm, drôt d 2,9 mm, vxl 2x25 m + príslušenstvo</t>
  </si>
  <si>
    <t>313290001601</t>
  </si>
  <si>
    <t>Vzpera PVC</t>
  </si>
  <si>
    <t>313290001602</t>
  </si>
  <si>
    <t>Napínací drôt PVC</t>
  </si>
  <si>
    <t>767916550</t>
  </si>
  <si>
    <t>Osadenie stĺpika oceľového plotového výšky do 2 m</t>
  </si>
  <si>
    <t>553510021900</t>
  </si>
  <si>
    <t>Stĺpik pozinkovaný PVC Ral 6005 zelený</t>
  </si>
  <si>
    <t>767920210</t>
  </si>
  <si>
    <t>Montáž vrát a vrátok k oploteniu osadzovaných na stĺpiky oceľové, s plochou jednotlivo do 2 m2</t>
  </si>
  <si>
    <t>3132900018001</t>
  </si>
  <si>
    <t>Bránička  900x2050mm s príslušenstvom</t>
  </si>
  <si>
    <t>767920240</t>
  </si>
  <si>
    <t>Montáž vrát a vrátok k oploteniu osadzovaných na stĺpiky oceľové, s plochou jednotlivo nad 6 do 8 m2</t>
  </si>
  <si>
    <t>3132900018002</t>
  </si>
  <si>
    <t>Brána 3300x2050mm s príslušenstvom</t>
  </si>
  <si>
    <t>04 - SO 04 Potrubné prepojenia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</si>
  <si>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</si>
  <si>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</si>
  <si>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</si>
  <si>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8 - Rúrové vedenie   </t>
  </si>
  <si>
    <t xml:space="preserve">    99 - Presun hmôt HSV   </t>
  </si>
  <si>
    <t xml:space="preserve">Práce a dodávky HSV   </t>
  </si>
  <si>
    <t xml:space="preserve">Zemné práce   </t>
  </si>
  <si>
    <t>132201202.S</t>
  </si>
  <si>
    <t>Výkop ryhy šírky 600-2000mm horn.3 od 100 do 1000 m3</t>
  </si>
  <si>
    <t>132201209.S</t>
  </si>
  <si>
    <t>Príplatok k cenám za lepivosť pri hĺbení rýh š. nad 600 do 2 000 mm zapaž. i nezapažených, s urovnaním dna v hornine 3</t>
  </si>
  <si>
    <t>162501112.S</t>
  </si>
  <si>
    <t>Vodorovné premiestnenie výkopku po nespevnenej ceste z horniny tr.1-4, do 100 m3 na vzdialenosť do 3000 m</t>
  </si>
  <si>
    <t>167101101.S</t>
  </si>
  <si>
    <t>171201201.S</t>
  </si>
  <si>
    <t>174101001.S</t>
  </si>
  <si>
    <t>151</t>
  </si>
  <si>
    <t>175101101.S</t>
  </si>
  <si>
    <t>Obsyp potrubia sypaninou z vhodných hornín 1 až 4 bez prehodenia sypaniny</t>
  </si>
  <si>
    <t xml:space="preserve">Vodorovné konštrukcie   </t>
  </si>
  <si>
    <t>451572111.S</t>
  </si>
  <si>
    <t>Lôžko pod potrubie, stoky a drobné objekty, v otvorenom výkope z kameniva drobného ťaženého 0-4 mm</t>
  </si>
  <si>
    <t>149</t>
  </si>
  <si>
    <t>463212111.S</t>
  </si>
  <si>
    <t>Rovnanina z lomového kameňa upraveného, triedeného s vyklinovaním škár a dutín úlomkami kameňa</t>
  </si>
  <si>
    <t>VO</t>
  </si>
  <si>
    <t>Výustný objekt betónový monolitický komplet podľa výkresu PD</t>
  </si>
  <si>
    <t>kpl</t>
  </si>
  <si>
    <t xml:space="preserve">Rúrové vedenie   </t>
  </si>
  <si>
    <t>871356028</t>
  </si>
  <si>
    <t>Montáž kanalizačného PVC-U potrubia hladkého plnostenného DN 200</t>
  </si>
  <si>
    <t>KGEM200/1SN8KOM</t>
  </si>
  <si>
    <t>Rúra PVC hladký kanalizačný systém DN 200x5,9, dĺ. 1 m, SN8- plnostenná, PIPELIFE</t>
  </si>
  <si>
    <t>KGEM200/5SN8KOM</t>
  </si>
  <si>
    <t>Rúra PVC hladký kanalizačný systém DN 200x5,9, dĺ. 5 m, SN8- plnostenná, PIPELIFE</t>
  </si>
  <si>
    <t>120090270</t>
  </si>
  <si>
    <t>Šachtové dno PRO1000/200, 0°-90°-180°-270°, pre PP revízne šachty DN 1000, PIPELIFE</t>
  </si>
  <si>
    <t>120000000</t>
  </si>
  <si>
    <t>Šachtové dno PRO1000/200, 0°-180°, pre PP revízne šachty DN 1000, PIPELIFE</t>
  </si>
  <si>
    <t>120000270</t>
  </si>
  <si>
    <t>Šachtové dno PRO1000/200, 0°-180°-270°, pre PP revízne šachty DN 1000, PIPELIFE</t>
  </si>
  <si>
    <t>120090000</t>
  </si>
  <si>
    <t>Šachtové dno PRO1000/200, 0°-90°-180°, pre PP revízne šachty DN 1000, PIPELIFE</t>
  </si>
  <si>
    <t>1CFE63100</t>
  </si>
  <si>
    <t>Kónus s nadstavcom DN 1000/600, dĺžka 250 mm, pre PP revízne šachty DN 1000, PIPELIFE</t>
  </si>
  <si>
    <t>125000150</t>
  </si>
  <si>
    <t>Šachtové dno PRO1000/200, 0°-150° resp. 0°-210°, pre PP revízne šachty DN 1000, PIPELIFE</t>
  </si>
  <si>
    <t>1RR100500</t>
  </si>
  <si>
    <t>Predlžovacia skruž DN 1000, dĺžka 0,5 m, pre PP revízne šachty DN 1000, PIPELIFE</t>
  </si>
  <si>
    <t>PL600/D400</t>
  </si>
  <si>
    <t>Poklop BEGU betón - liatina 1000 PL600/D400 pre zaťaženie do 40 t pre revízne šachty DN 630 až 1000, PIPELIFE</t>
  </si>
  <si>
    <t>145</t>
  </si>
  <si>
    <t>KGBET700.1</t>
  </si>
  <si>
    <t>Betónový roznášací prstenec pre revízne šachty DN 1000, PIPELIFE</t>
  </si>
  <si>
    <t>KGDOV315</t>
  </si>
  <si>
    <t>Poklop plastový, pre zaťaženie do 1,5 t, pre PP revízne šachty DN 315, PIPELIFE</t>
  </si>
  <si>
    <t>892351111.S</t>
  </si>
  <si>
    <t>Ostatné práce na rúrovom vedení, tlakové skúšky vodovodného potrubia DN 150 alebo 200</t>
  </si>
  <si>
    <t>894810012</t>
  </si>
  <si>
    <t>Montáž plastovej revíznej kanalizačnej šachty 1000 PP, výška šachty 2 m, s roznášacím prstencom a poklopom</t>
  </si>
  <si>
    <t>147</t>
  </si>
  <si>
    <t>899101111.S</t>
  </si>
  <si>
    <t>Osadenie poklopu liatinového a oceľového vrátane rámu hmotn. do 50 kg</t>
  </si>
  <si>
    <t>422810001700.S</t>
  </si>
  <si>
    <t>Klapkový uzáver - žabia klapka DN 200 na vodu, z liatiny</t>
  </si>
  <si>
    <t xml:space="preserve">Presun hmôt HSV   </t>
  </si>
  <si>
    <t>998276101</t>
  </si>
  <si>
    <t>Presun hmôt pre rúrové vedenie hĺbené z rúr z plast., hmôt alebo sklolamin. v otvorenom výkope</t>
  </si>
  <si>
    <t>05 - SO 05 Vodovodná prípojka</t>
  </si>
  <si>
    <t xml:space="preserve">    3 - Zvislé a kompletné konštrukcie   </t>
  </si>
  <si>
    <t>132201102.S</t>
  </si>
  <si>
    <t>Výkop ryhy do šírky 600 mm v horn.3 nad 100 m3</t>
  </si>
  <si>
    <t>132201109.S</t>
  </si>
  <si>
    <t>Príplatok k cene za lepivosť pri hĺbení rýh šírky do 600 mm zapažených i nezapažených s urovnaním dna v hornine 3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</si>
  <si>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</si>
  <si>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</si>
  <si>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</si>
  <si>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</si>
  <si>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161101501.S</t>
  </si>
  <si>
    <t>Zvislé premiestnenie výkopku z horniny I až IV, nosením za každé 3 m výšky</t>
  </si>
  <si>
    <t>162301101.S</t>
  </si>
  <si>
    <t>174101002.S</t>
  </si>
  <si>
    <t>Zásyp sypaninou so zhutnením jám, šachiet, rýh, zárezov alebo okolo objektov nad 100 do 1000 m3</t>
  </si>
  <si>
    <t xml:space="preserve">Zvislé a kompletné konštrukcie   </t>
  </si>
  <si>
    <t>346244821.S</t>
  </si>
  <si>
    <t>Prímurovky izolačné a ochranné z tehál dĺžky 290 mm na MC 10 hr. 140 mm</t>
  </si>
  <si>
    <t>871211116.S</t>
  </si>
  <si>
    <t>Montáž vodovodného potrubia z dvojvsrtvového PE 100 SDR11, SDR17 zváraných elektrotvarovkami D 50x4,6 mm</t>
  </si>
  <si>
    <t>877211004.S</t>
  </si>
  <si>
    <t>Montáž tvarovky vodovodného potrubia z PE 100 zváranej natupo D 50 mm</t>
  </si>
  <si>
    <t>551110029200.S</t>
  </si>
  <si>
    <t>Ventil uzatvarací priamy 5/4"</t>
  </si>
  <si>
    <t>879172199.S</t>
  </si>
  <si>
    <t>Príplatok k cene za montáž vodovodných prípojok DN od 32 do 80</t>
  </si>
  <si>
    <t>286130033600</t>
  </si>
  <si>
    <t>Rúra HDPE na vodu PE100 PN16 SDR11 50x4,6x100 m, WAVIN</t>
  </si>
  <si>
    <t>891211111.S</t>
  </si>
  <si>
    <t>Montáž vodovodného posúvača s osadením zemnej súpravy (bez poklopov) DN 50</t>
  </si>
  <si>
    <t>422210001600.S</t>
  </si>
  <si>
    <t>Zemná súprava posúvačová Y 1020 D 50 mm</t>
  </si>
  <si>
    <t>422210000200.S</t>
  </si>
  <si>
    <t>Posúvač uzatvárací DN 50, liatinový, PN 6</t>
  </si>
  <si>
    <t>892233111.S</t>
  </si>
  <si>
    <t>Preplach a dezinfekcia vodovodného potrubia DN od 40 do 70</t>
  </si>
  <si>
    <t>892241111.S</t>
  </si>
  <si>
    <t>Ostatné práce na rúrovom vedení, tlakové skúšky vodovodného potrubia DN do 80</t>
  </si>
  <si>
    <t>899104111.S</t>
  </si>
  <si>
    <t>Osadenie poklopu liatinového a oceľového vrátane rámu hmotn. nad 150 kg</t>
  </si>
  <si>
    <t>552410002650.S</t>
  </si>
  <si>
    <t>Poklop liatinový, rozmer 600x600 mm, A 15 kN, s tesnenim</t>
  </si>
  <si>
    <t>899401112.S</t>
  </si>
  <si>
    <t>Osadenie poklopu liatinového posúvačového</t>
  </si>
  <si>
    <t>552410000100.S</t>
  </si>
  <si>
    <t>Poklop posúvačový Y 4504</t>
  </si>
  <si>
    <t>551110029300</t>
  </si>
  <si>
    <t>Ventil uzatvarací priamy K 83-T DN 40 6/4"</t>
  </si>
  <si>
    <t>551110029400.S</t>
  </si>
  <si>
    <t>Ventil uzatvarací priamy s odvodnením Ke125T 6/4"</t>
  </si>
  <si>
    <t>551210047800.S</t>
  </si>
  <si>
    <t>Ventil výtokový K - 3T  3/4"</t>
  </si>
  <si>
    <t>551210031500.S</t>
  </si>
  <si>
    <t>Ventil spätný priamy VE 3030 6/4"</t>
  </si>
  <si>
    <t>388240001300</t>
  </si>
  <si>
    <t>Vodomer mechanický 3/4", 1,5 m3/h, l = 80 mm, do 30 °C</t>
  </si>
  <si>
    <t>594300000100</t>
  </si>
  <si>
    <t>Vodomerná a armatúrna šachta BG, lxšxv 1200x900x1800 mm, objem 1,9 m3, železobetónová, HYDRO BG</t>
  </si>
  <si>
    <t>899721111.S</t>
  </si>
  <si>
    <t>Vyhľadávací vodič na potrubí PVC DN do 150</t>
  </si>
  <si>
    <t>998276101.S</t>
  </si>
  <si>
    <t>M - Práce a dodávky M</t>
  </si>
  <si>
    <t xml:space="preserve">    VC7/155M - MONTÁŽ - VN PRÍPOJKA</t>
  </si>
  <si>
    <t xml:space="preserve">    46-M - Zemné práce vykonávané pri externých montážnych prácach</t>
  </si>
  <si>
    <t>Práce a dodávky M</t>
  </si>
  <si>
    <t>MONTÁŽ - VN PRÍPOJKA</t>
  </si>
  <si>
    <t>040501-1</t>
  </si>
  <si>
    <t>vodič izolovaný AMOKABEL 22 kV 1x70 mm2</t>
  </si>
  <si>
    <t>050733</t>
  </si>
  <si>
    <t>prúdový spoj do 120 mm2</t>
  </si>
  <si>
    <t>220112</t>
  </si>
  <si>
    <t>zvodový vodič AYY-J 1x120mm2</t>
  </si>
  <si>
    <t>220381</t>
  </si>
  <si>
    <t>ochranná lišta drevená na betónový stožiar</t>
  </si>
  <si>
    <t>220302</t>
  </si>
  <si>
    <t>svorka skúšobná SZ</t>
  </si>
  <si>
    <t>220010</t>
  </si>
  <si>
    <t>náter uzemnenia na povrchu</t>
  </si>
  <si>
    <t>050903</t>
  </si>
  <si>
    <t>vrchný náter súčastí VN na zemi</t>
  </si>
  <si>
    <t>050904</t>
  </si>
  <si>
    <t>vrchný náter súčastí VN vo výške</t>
  </si>
  <si>
    <t>050821</t>
  </si>
  <si>
    <t>ukončenie uzemňovacieho lana na stožiari</t>
  </si>
  <si>
    <t>050301</t>
  </si>
  <si>
    <t>montáž úsekového odpínača</t>
  </si>
  <si>
    <t>Pol92</t>
  </si>
  <si>
    <t>svorník kotevný kužeľový</t>
  </si>
  <si>
    <t>väzy SO 115</t>
  </si>
  <si>
    <t>držiak triangel KOZ TRI 25-40</t>
  </si>
  <si>
    <t>držiak triangel KOZ 36-52</t>
  </si>
  <si>
    <t>kábel AYY-J 1x120mm2</t>
  </si>
  <si>
    <t>lišta drevená 36x70 mm dĺžka 2500mm</t>
  </si>
  <si>
    <t>svorka SR03</t>
  </si>
  <si>
    <t>koncovka vonkajšia CIT1.2402L-SC</t>
  </si>
  <si>
    <t>súprava</t>
  </si>
  <si>
    <t>úsekový odpájač OTEK 25/400+HDA</t>
  </si>
  <si>
    <t>strmeň svorníkový na stožiar 270x280mm</t>
  </si>
  <si>
    <t>benzím technický</t>
  </si>
  <si>
    <t>asfalt izolačný AOSI 85/25 BU</t>
  </si>
  <si>
    <t>email syntetický</t>
  </si>
  <si>
    <t>eriedidlo olejové</t>
  </si>
  <si>
    <t>Pol93</t>
  </si>
  <si>
    <t>Pol94</t>
  </si>
  <si>
    <t>46-M</t>
  </si>
  <si>
    <t>Zemné práce vykonávané pri externých montážnych prácach</t>
  </si>
  <si>
    <t>200164</t>
  </si>
  <si>
    <t>výkop ryhy 35x80cm - tr. zeminy 4</t>
  </si>
  <si>
    <t>560164</t>
  </si>
  <si>
    <t>zahrňovanie ryhy 35x80cm - tr. zeminy 4</t>
  </si>
  <si>
    <t>Pol95</t>
  </si>
  <si>
    <t>Pol90</t>
  </si>
  <si>
    <t>Vypnutie a zapnutie siete</t>
  </si>
  <si>
    <t>Pol91</t>
  </si>
  <si>
    <t>TI Košice</t>
  </si>
  <si>
    <t xml:space="preserve">    46-M - Zemné práce vykonávané pri externých montážnych prácach - VN TRAFOSTANICA</t>
  </si>
  <si>
    <t xml:space="preserve">    D2 - MONTÁŽ - TRAFOSTANICA</t>
  </si>
  <si>
    <t xml:space="preserve">    D3 - ZEMNÉ PRÁCE - TRAFOSTANICA</t>
  </si>
  <si>
    <t xml:space="preserve">    D5 - TRAFOSTANICA EH8 varianta B</t>
  </si>
  <si>
    <t>591211</t>
  </si>
  <si>
    <t>príchytka káblová KOZ</t>
  </si>
  <si>
    <t>950101</t>
  </si>
  <si>
    <t>štítok označovací pre kábel</t>
  </si>
  <si>
    <t>050072</t>
  </si>
  <si>
    <t>konzola káblová koncová na stožiar</t>
  </si>
  <si>
    <t>100821</t>
  </si>
  <si>
    <t>010238</t>
  </si>
  <si>
    <t>rúrka plastová KSX-PE 225 - ul.pevne</t>
  </si>
  <si>
    <t>010129-1</t>
  </si>
  <si>
    <t>upevnenie jednej ochrannej rúrky na stožiar</t>
  </si>
  <si>
    <t>0930102</t>
  </si>
  <si>
    <t>kábel NA2XS(F)2Y 1x150 RM/25mm2 - ul.voľne</t>
  </si>
  <si>
    <t>0930112</t>
  </si>
  <si>
    <t>kábel NA2XS(F)2Y 1x150 RM/25mm2 - ul.pevne</t>
  </si>
  <si>
    <t>950111</t>
  </si>
  <si>
    <t>zväzkovanie jednožilového kábla VN</t>
  </si>
  <si>
    <t>950202</t>
  </si>
  <si>
    <t>príplatok na zaťahovanie kábla do 2 kg</t>
  </si>
  <si>
    <t>100813</t>
  </si>
  <si>
    <t>koncovka vnútorná RSTI do 240</t>
  </si>
  <si>
    <t>Pol98</t>
  </si>
  <si>
    <t>štítok označovací</t>
  </si>
  <si>
    <t>konzola káblových koncoviek OEG 34 8617</t>
  </si>
  <si>
    <t>rúrka plastová KSX-PE 225 fi 200mm - ul.pevne</t>
  </si>
  <si>
    <t>kábel NA2XS(F)2Y 1x150 RM/25mm2</t>
  </si>
  <si>
    <t>oko káblové ALUF 240mm</t>
  </si>
  <si>
    <t>T - konektor RSTI-5854-SL03 + RSTI-CC-68SA2410</t>
  </si>
  <si>
    <t>Pol99</t>
  </si>
  <si>
    <t>Pol100</t>
  </si>
  <si>
    <t>Zemné práce vykonávané pri externých montážnych prácach - VN TRAFOSTANICA</t>
  </si>
  <si>
    <t>200304</t>
  </si>
  <si>
    <t>výkop ryhy 50x120cm - tr. zeminy 4</t>
  </si>
  <si>
    <t>560304</t>
  </si>
  <si>
    <t>zahrňovanie ryhy 50x120cm - tr. zeminy 4</t>
  </si>
  <si>
    <t>prestup z rury KSX-PEG 160mm</t>
  </si>
  <si>
    <t>420382</t>
  </si>
  <si>
    <t>pieskové lôžko 10+10cm a betónové dosky 50x15x4 cm na šírku 45cm</t>
  </si>
  <si>
    <t>utesňovací vak RDSS-150</t>
  </si>
  <si>
    <t>Pol101</t>
  </si>
  <si>
    <t>MONTÁŽ - TRAFOSTANICA</t>
  </si>
  <si>
    <t>220302-17</t>
  </si>
  <si>
    <t>svorka nad 2 skrutky-SR02</t>
  </si>
  <si>
    <t>220302-18</t>
  </si>
  <si>
    <t>svorka nad 2 skrutky-SR03</t>
  </si>
  <si>
    <t>Pol102</t>
  </si>
  <si>
    <t>svorka SR02</t>
  </si>
  <si>
    <t>držiak DUz pre ochranný uholník do steny</t>
  </si>
  <si>
    <t>Pol103</t>
  </si>
  <si>
    <t>Pol104</t>
  </si>
  <si>
    <t>ZEMNÉ PRÁCE - TRAFOSTANICA</t>
  </si>
  <si>
    <t>200125</t>
  </si>
  <si>
    <t>výkop ryhy 35x40cm - tr. zeminy 5</t>
  </si>
  <si>
    <t>200144</t>
  </si>
  <si>
    <t>výkop ryhy 35x60cm - tr. zeminy 4</t>
  </si>
  <si>
    <t>050602</t>
  </si>
  <si>
    <t>výkop jamy - tr. zeminy 3</t>
  </si>
  <si>
    <t>560125</t>
  </si>
  <si>
    <t>zahrňovanie ryhy 35x40cm - tr. zeminy 5</t>
  </si>
  <si>
    <t>560144</t>
  </si>
  <si>
    <t>zahrňovanie ryhy 35x60cm - tr. zeminy 4</t>
  </si>
  <si>
    <t>120002</t>
  </si>
  <si>
    <t>zahrňovanie jamy - tr. zeminy 3</t>
  </si>
  <si>
    <t>822-1-564762111</t>
  </si>
  <si>
    <t>podklad z kameniva drveného 32-63mm hrúbky 20cm</t>
  </si>
  <si>
    <t>Pol105</t>
  </si>
  <si>
    <t>D5</t>
  </si>
  <si>
    <t>TRAFOSTANICA EH8 varianta B</t>
  </si>
  <si>
    <t>Pol156</t>
  </si>
  <si>
    <t>Stav. časť komplet, vnút. inštalácia, bleskozvod, rozvádzač NN, rozvádzač USM, káblvé prepojenie NN, VN, technológia trafostanice, osadenie do terénu, techn.dokument., revízie, has.i prístroj, úprava vane pre transformátor 50kVA, 1x transf. a TOHn VN ROZV</t>
  </si>
  <si>
    <t>Pol106</t>
  </si>
  <si>
    <t>PRESUN STROJOV</t>
  </si>
  <si>
    <t>Pol107</t>
  </si>
  <si>
    <t>MIMOSTAVENISKOVÁ DOPRAVA</t>
  </si>
  <si>
    <t>Pol20</t>
  </si>
  <si>
    <t>Porealizačné zameranie</t>
  </si>
  <si>
    <t>Pol96</t>
  </si>
  <si>
    <t>Vytýčienie trasy, skríň geodetom</t>
  </si>
  <si>
    <t>Pol97</t>
  </si>
  <si>
    <t>Meranie kábla zvýšeným napätím</t>
  </si>
  <si>
    <t>Pol97a</t>
  </si>
  <si>
    <t>Demontáže a odvoz</t>
  </si>
  <si>
    <t>07 - PJ101 Strojno-technologické zariadenie ČOV - Technológia</t>
  </si>
  <si>
    <t>07.1 - PP, Uvedenie do prevádzky</t>
  </si>
  <si>
    <t>Pol34</t>
  </si>
  <si>
    <t>Prevádzkový poriadok</t>
  </si>
  <si>
    <t>Pol35</t>
  </si>
  <si>
    <t>Odborno-technické práce pri realizácii technologickej časti a uvedenia do prevádzky</t>
  </si>
  <si>
    <t>Pol36</t>
  </si>
  <si>
    <t>Funkčné skúšky, komplexné skúšky, úvodné zaškolenie obsluhy</t>
  </si>
  <si>
    <t>07.2 - ČS + MP</t>
  </si>
  <si>
    <t>Pol37</t>
  </si>
  <si>
    <t>Šnekové vertikálne sito s el. vyhrievaním, šírka medzier 6mm, Qmax = 30l/s s elektrotechnologickým rozvádzačom do vonkajšieho prostredia a prepoja tlakovej ostrekovej vody s prívodným vodovodným potrubím (PP potrubie 1/2´´, DN15mm, s uzatváracím ventilom</t>
  </si>
  <si>
    <t>Pol38</t>
  </si>
  <si>
    <t>Hrubý hrablicový kôš na zhrabky s tyčovým vodiacim zariadením, vr. prítokového žľabu, nerezové prevedenie</t>
  </si>
  <si>
    <t>Pol39</t>
  </si>
  <si>
    <t>Konzola s otočnou výpažnicou pre kôš na zhrabky a čerpaciu techniku, materiál: pozink, ručná, nosnosť 250 kg</t>
  </si>
  <si>
    <t>Pol40</t>
  </si>
  <si>
    <t>Plastová nádoba na zhrabky 120l s kolieskami</t>
  </si>
  <si>
    <t>Pol41</t>
  </si>
  <si>
    <t>Ponorné kalové čerpadlo Č1, Č2 s vodiacim dvoj-tyčovým zariadením, výkon/príkon 1,5/2,0kW, 50Hz-3-380/415V, Hc=10m, Qc=20m3/h výtlačné hrdlo DN 80mm, prírubové pätkové koleno, men. prúd 3,4 A  vlhkostná sonda, vyhodnocovacia jednotka vlhkostnej sondy,spúš</t>
  </si>
  <si>
    <t>Pol42</t>
  </si>
  <si>
    <t>Vodiace tyčové zariadenie pre ponorné kal. čerpadlá  ø38x2 mm, dĺžka 4000mm/tyč x 2 tyče/1Č</t>
  </si>
  <si>
    <t>Pol43</t>
  </si>
  <si>
    <t>Nerezové lanko ø4mm pre čerpaciu techniku</t>
  </si>
  <si>
    <t>bm</t>
  </si>
  <si>
    <t>Pol44</t>
  </si>
  <si>
    <t>Nožový medziprírubový posúvač DN 300mm, PN 10, typ 2006 vr. teleskopickej tyče a s ručným kolieskom</t>
  </si>
  <si>
    <t>Pol45</t>
  </si>
  <si>
    <t>Tlakové potrubie z nádrže ČS do denitrifikačnej nádrźe, DN 80 mm, PP, ø 90x8,2 mm vr. fitingov a objímok</t>
  </si>
  <si>
    <t>Pol46</t>
  </si>
  <si>
    <t>Nosné a podperné konštrukcie tlakových potrubí  vr. kotviaceho materiálu, nerez</t>
  </si>
  <si>
    <t>Pol47</t>
  </si>
  <si>
    <t>Plošinky so zábradlím, nerezové prevedenie, + pororošt</t>
  </si>
  <si>
    <t>Pol48</t>
  </si>
  <si>
    <t>Montáž technológie čerpacej stanice</t>
  </si>
  <si>
    <t>hod</t>
  </si>
  <si>
    <t>07.3 - Biologický stupeň</t>
  </si>
  <si>
    <t>D1 - NÁDRŽ DENITRIFIKÁCIE</t>
  </si>
  <si>
    <t>D2 - AKTIVAČNÉ nitrifikačné NÁDRŹE A DOSADZOVACIE NÁDRŽE</t>
  </si>
  <si>
    <t>D3 - TERCIÁRNY STUPEŇ DOČISTENIA</t>
  </si>
  <si>
    <t>NÁDRŽ DENITRIFIKÁCIE</t>
  </si>
  <si>
    <t>Pol49</t>
  </si>
  <si>
    <t>Pol50</t>
  </si>
  <si>
    <t>Inštalačná sada miešadla vr. horného a dolného držiaku s montážnym príslušenstvom</t>
  </si>
  <si>
    <t>Pol51</t>
  </si>
  <si>
    <t>Montáž strojno - technologického vyzbrojenia nádrže denitrifikácie</t>
  </si>
  <si>
    <t>AKTIVAČNÉ nitrifikačné NÁDRŹE A DOSADZOVACIE NÁDRŽE</t>
  </si>
  <si>
    <t>Pol52</t>
  </si>
  <si>
    <t>Prívodné potrubie aktivačnej zmesi, DN 200mm vr.fitingov a objímok, nerez</t>
  </si>
  <si>
    <t>Pol53</t>
  </si>
  <si>
    <t>Nožový medziprírubový posúvač DN 200mm, PN 10, typ 2006 vr. teleskopickej tyče a s ručným kolieskom</t>
  </si>
  <si>
    <t>Pol54</t>
  </si>
  <si>
    <t>Vertikálne ROOTS dúchadlo, príkon 4 kW, 50Hz - 3 - 380/415V, 8,1/4,7A, Qd=168m3/hod pri dp = 400mbar, Qd = 157,2 m3/hod pri dp = 500mbar, pripojenie DN 80mm, súčasťou dúchadla  je gumenný kompenzátor  3´´, tlmič  hluku, bezpečnostný ventil a tlakomer</t>
  </si>
  <si>
    <t>Pol55</t>
  </si>
  <si>
    <t>Medziprírubová klapka DN 80mm</t>
  </si>
  <si>
    <t>Pol56</t>
  </si>
  <si>
    <t>Centrálny rozvod tlakového vzduchu, DN 80mm, vr.fitingov a objímok, nerez</t>
  </si>
  <si>
    <t>Pol57</t>
  </si>
  <si>
    <t>Rozvod TV k prevzdušňovaciemu systému, DN 25mm vr. fitingov a objímok, nerez</t>
  </si>
  <si>
    <t>Pol58</t>
  </si>
  <si>
    <t>Rozvod TV k mamutkovým vzduchovým čerpadlám, DN 32mm vr. armatúr, fitingov a objímok</t>
  </si>
  <si>
    <t>Pol59</t>
  </si>
  <si>
    <t>Rozvod TV k mamutkovým vzduchovým čerpadlám, DN 25mm, nerez</t>
  </si>
  <si>
    <t>Pol60</t>
  </si>
  <si>
    <t>Rozvod TV k mamutkovým vzduchovým čerpadlám, DN 25mm, gumová hadica</t>
  </si>
  <si>
    <t>Pol61</t>
  </si>
  <si>
    <t>Jemnobublinný prevzdušňovací systém v nitrifikačných nádržiach vr. nátrubkov, nosných rozvodných rúr a príchytiek odporúčaný prietok vzduchu: 2,5-8 m3/m.h, tlaková strata v závislosti na prietoku a veku systému: 30-50 mbar</t>
  </si>
  <si>
    <t>Pol62</t>
  </si>
  <si>
    <t>Mamutkové vzduchové čerpadlá</t>
  </si>
  <si>
    <t>Pol63</t>
  </si>
  <si>
    <t>Kyslíková sonda, nerezová ponorná reťazová armatúra, kontrolér s príslušenstvom  vr. uvedenia do prevádzky</t>
  </si>
  <si>
    <t>Pol64</t>
  </si>
  <si>
    <t>Potrubie vratného kalu, DN 65 mm, PP, ø 75x6,9 mm vr. fitingov a objímok</t>
  </si>
  <si>
    <t>Pol65</t>
  </si>
  <si>
    <t>Potrubie vyflotovaného kalu, DN 65 mm, PP, ø 75x6,9 mm vr. fitingov a objímok</t>
  </si>
  <si>
    <t>Pol66</t>
  </si>
  <si>
    <t>Potrubie prebytočného kalu, DN 65 mm, PP, ø 75x6,9 mm vr. fitingov a objímok</t>
  </si>
  <si>
    <t>Pol67</t>
  </si>
  <si>
    <t>Žľab prebytočného kalu 250x200x4000mm, PP vyhotovenie</t>
  </si>
  <si>
    <t>Pol68</t>
  </si>
  <si>
    <t>Žľab vyčistenej OV s nornými stenami, obojstranný 1300x300x200mm, nerezové prevedenie</t>
  </si>
  <si>
    <t>Pol69</t>
  </si>
  <si>
    <t>Žľab vyflotovaného kalu 1300x150x150mm, nerezové prevedenie</t>
  </si>
  <si>
    <t>Pol70</t>
  </si>
  <si>
    <t>Potrubie aktivačnej zmesi z ANnn do DN nádrže, PP, DN 200mm</t>
  </si>
  <si>
    <t>Pol71</t>
  </si>
  <si>
    <t>Ukľudňujúci valec, PP, DN 600mm, hc = 3200mm</t>
  </si>
  <si>
    <t>Pol72</t>
  </si>
  <si>
    <t>Odplyňovacia zóna, PP, R=300mm, hc = 2500mm</t>
  </si>
  <si>
    <t>Pol73</t>
  </si>
  <si>
    <t>Potrubie vyčistenej odpadovej vody, PVC DN 200mm vr. fitingov</t>
  </si>
  <si>
    <t>Pol74</t>
  </si>
  <si>
    <t>Nosné  a podperné konštrukcie potrubí a žľaov vr. kotviaceho materiálu, nerezové prevedenie</t>
  </si>
  <si>
    <t>Pol75</t>
  </si>
  <si>
    <t>Projektová dokumentácia skutočného vyhotovenia</t>
  </si>
  <si>
    <t>Pol76</t>
  </si>
  <si>
    <t>Primárne merné zariadenie: nástrčný žľab DN 150mm, Sekundárne merné zariadenie: Ultrazvukový prietokomer (ultrazvuková sonda merania výšky hladiny a vyhodnocovacia jednotka), mertologické overenie merného zariadenia</t>
  </si>
  <si>
    <t>Pol77</t>
  </si>
  <si>
    <t>Montáž strojno - technologického vyzbrojenia nádrží</t>
  </si>
  <si>
    <t>TERCIÁRNY STUPEŇ DOČISTENIA</t>
  </si>
  <si>
    <t>Pol78</t>
  </si>
  <si>
    <t>Mikrositový bubnový filter v nerezovej vani (kapotáži), celonerezové prevedenie AISI 316, osadenie, spustenie do prevádzky a zaškolenie, max. hydraulický výkon: 6l/s, filtračná tkanina: 0,04 microm, celkový príkon: 1,35 kW, 3x400 V/50 Hz vr. materiálu pot</t>
  </si>
  <si>
    <t>Pol79</t>
  </si>
  <si>
    <t>Nerezový rebrík</t>
  </si>
  <si>
    <t>Pol80</t>
  </si>
  <si>
    <t>Stropná doska, nerezový plech hr. 5mm stužená nerezovými nosníkmi U100, poklopy</t>
  </si>
  <si>
    <t>Pol81</t>
  </si>
  <si>
    <t>Potrubie prebytočného kalu, PP, DN50mm</t>
  </si>
  <si>
    <t>Pol82</t>
  </si>
  <si>
    <t>Nosné a podperné konštrukcie potrubí, nerezové prevedenie</t>
  </si>
  <si>
    <t>Pol83</t>
  </si>
  <si>
    <t>Montáž stropnej dosky, nosníkov, poklopov a rebríka, prepoj prítokového a odtokového potrubia so sitom</t>
  </si>
  <si>
    <t>07.4 - Kalové hospodárstvo</t>
  </si>
  <si>
    <t>Pol84</t>
  </si>
  <si>
    <t>Pol85</t>
  </si>
  <si>
    <t>Potrubie TV pre nádrž SUN = KJ k prevzdušňovaciemu systému, nerez DN 50 mm vr. fitingov a objímok</t>
  </si>
  <si>
    <t>Pol86</t>
  </si>
  <si>
    <t>Rýchlospojka DN 100 mm pre fekálne vozidlo</t>
  </si>
  <si>
    <t>Pol87</t>
  </si>
  <si>
    <t>Nerezové potrubie DN 100 mm pre savicu vr. fitingov a objímok</t>
  </si>
  <si>
    <t>Pol88</t>
  </si>
  <si>
    <t>Nosné  a podperné konštr. potrubí z koróziivzdornej ocele</t>
  </si>
  <si>
    <t>Pol89</t>
  </si>
  <si>
    <t>Montáž kalového hospodárstva</t>
  </si>
  <si>
    <t>08 - PJ102 Strojno technologické zariadenie ČOV - NN rozvody pre technológiu ČOV</t>
  </si>
  <si>
    <t xml:space="preserve">    VC7/165M - MONTÁŽ MaR</t>
  </si>
  <si>
    <t xml:space="preserve">    D2 - DODÁVKA MaR</t>
  </si>
  <si>
    <t xml:space="preserve">    D3 - MONTÁŽ A DODÁVKA ASRTP</t>
  </si>
  <si>
    <t xml:space="preserve">    D4 - DODÁVKA</t>
  </si>
  <si>
    <t>810056</t>
  </si>
  <si>
    <t>kábel CYKY5x2.5mm2 - ul. pevne</t>
  </si>
  <si>
    <t>810061</t>
  </si>
  <si>
    <t>kábel CYKY12x1.5mm2 - ul. pevne</t>
  </si>
  <si>
    <t>850022</t>
  </si>
  <si>
    <t>kábel JEFY3Ax1mm2 - ul. pevne</t>
  </si>
  <si>
    <t>802476-1</t>
  </si>
  <si>
    <t>kábel H07RNFF12G1.5mm2 - ul. pevne</t>
  </si>
  <si>
    <t>140652</t>
  </si>
  <si>
    <t>el. húkačka DC 24V IP65</t>
  </si>
  <si>
    <t>montáž a zapojenie čerpadla</t>
  </si>
  <si>
    <t>190001/P2.1</t>
  </si>
  <si>
    <t>zapojenie motora</t>
  </si>
  <si>
    <t>191502</t>
  </si>
  <si>
    <t>montáž rozvodnice MX</t>
  </si>
  <si>
    <t>190051</t>
  </si>
  <si>
    <t>mont. rozv. deleného do 200 kg</t>
  </si>
  <si>
    <t>100222</t>
  </si>
  <si>
    <t>ukončenie  šnúry do 12x4mm2</t>
  </si>
  <si>
    <t>100258</t>
  </si>
  <si>
    <t>ukončenie  kábla do 5x4mm2</t>
  </si>
  <si>
    <t>Pol21</t>
  </si>
  <si>
    <t>kábel CYKY5x2.5mm2</t>
  </si>
  <si>
    <t>kábel CYKY12x1.5mm2</t>
  </si>
  <si>
    <t>kábel JEFY3Ax1mm2</t>
  </si>
  <si>
    <t>kábel JEFY5x1mm2</t>
  </si>
  <si>
    <t>elektrická húkačka s majákom 24V DC</t>
  </si>
  <si>
    <t>Pol22</t>
  </si>
  <si>
    <t>Pol23</t>
  </si>
  <si>
    <t>VC7/165M</t>
  </si>
  <si>
    <t>MONTÁŽ MaR</t>
  </si>
  <si>
    <t>410172</t>
  </si>
  <si>
    <t>montáž stavoznaku</t>
  </si>
  <si>
    <t>410134/P1</t>
  </si>
  <si>
    <t>montáž snímača prietoku</t>
  </si>
  <si>
    <t>410171/P1</t>
  </si>
  <si>
    <t>montáž vyhodnocovacej jednotky</t>
  </si>
  <si>
    <t>410074-2</t>
  </si>
  <si>
    <t>montáž kyslíkkovej sondy</t>
  </si>
  <si>
    <t>nastavenie regulátora</t>
  </si>
  <si>
    <t>Pol24</t>
  </si>
  <si>
    <t>DODÁVKA MaR</t>
  </si>
  <si>
    <t>Pol25</t>
  </si>
  <si>
    <t>plavákový spínač MAC 3</t>
  </si>
  <si>
    <t>Pol27</t>
  </si>
  <si>
    <t>MONTÁŽ A DODÁVKA ASRTP</t>
  </si>
  <si>
    <t>PC-ČOV + router</t>
  </si>
  <si>
    <t>PC-OÚ + router</t>
  </si>
  <si>
    <t>Vizualizačný a komunikačný software</t>
  </si>
  <si>
    <t>Riadiaci - PLC software</t>
  </si>
  <si>
    <t>Oživenie komunikácie</t>
  </si>
  <si>
    <t>Pol28</t>
  </si>
  <si>
    <t>200274</t>
  </si>
  <si>
    <t>výkop ryhy 50x90cm - tr. zeminy 4</t>
  </si>
  <si>
    <t>560273</t>
  </si>
  <si>
    <t>zahrňovanie ryhy 50x90cm - tr. zeminy 3</t>
  </si>
  <si>
    <t>Pol29</t>
  </si>
  <si>
    <t>D4</t>
  </si>
  <si>
    <t>Pol30</t>
  </si>
  <si>
    <t>rozvodnica R-DT</t>
  </si>
  <si>
    <t>Pol31</t>
  </si>
  <si>
    <t>rozvodnica MX1</t>
  </si>
  <si>
    <t>Pol32</t>
  </si>
  <si>
    <t>rozvodnica MX2</t>
  </si>
  <si>
    <t>Pol33</t>
  </si>
  <si>
    <t>Pol18</t>
  </si>
  <si>
    <t>Pol19</t>
  </si>
  <si>
    <t>Vytýčenie trasy a skríň</t>
  </si>
  <si>
    <t>Ing.Fabian</t>
  </si>
  <si>
    <t>Ing.Cerva</t>
  </si>
  <si>
    <t>Ing.Nemec</t>
  </si>
  <si>
    <t>Ing.Mesiarčik</t>
  </si>
  <si>
    <t>Ing. Nemec</t>
  </si>
  <si>
    <t>06.1 - SO 06.1  VN prípojka</t>
  </si>
  <si>
    <t>06.2 - SO 06.2  Prepojenie odberného miesta - ČOV</t>
  </si>
  <si>
    <t>119a</t>
  </si>
  <si>
    <t>Pol10a</t>
  </si>
  <si>
    <t>rozvodnica RZ2</t>
  </si>
  <si>
    <t>Ponorné kalové miešadlo, 3 ~ 400 V/50 Hz, P=1,25 kW, vr. tepelnej ochrany a vlhkostnej sondy; primer vrtule: 225 mm; vrátane zdvíhacieho zariadenia s pätkou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</si>
</sst>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167" fontId="32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3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4" fontId="2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9" fillId="5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5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2" fillId="6" borderId="22" xfId="0" applyFont="1" applyFill="1" applyBorder="1" applyAlignment="1" applyProtection="1">
      <alignment horizontal="center" vertical="center"/>
      <protection locked="0"/>
    </xf>
    <xf numFmtId="49" fontId="32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32" fillId="6" borderId="22" xfId="0" applyFont="1" applyFill="1" applyBorder="1" applyAlignment="1" applyProtection="1">
      <alignment horizontal="left" vertical="center" wrapText="1"/>
      <protection locked="0"/>
    </xf>
    <xf numFmtId="0" fontId="32" fillId="6" borderId="22" xfId="0" applyFont="1" applyFill="1" applyBorder="1" applyAlignment="1" applyProtection="1">
      <alignment horizontal="center" vertical="center" wrapText="1"/>
      <protection locked="0"/>
    </xf>
    <xf numFmtId="167" fontId="32" fillId="6" borderId="22" xfId="0" applyNumberFormat="1" applyFont="1" applyFill="1" applyBorder="1" applyAlignment="1" applyProtection="1">
      <alignment vertical="center"/>
      <protection locked="0"/>
    </xf>
    <xf numFmtId="0" fontId="19" fillId="6" borderId="22" xfId="0" applyFont="1" applyFill="1" applyBorder="1" applyAlignment="1" applyProtection="1">
      <alignment horizontal="center" vertical="center"/>
      <protection locked="0"/>
    </xf>
    <xf numFmtId="49" fontId="19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19" fillId="6" borderId="22" xfId="0" applyFont="1" applyFill="1" applyBorder="1" applyAlignment="1" applyProtection="1">
      <alignment horizontal="left" vertical="center" wrapText="1"/>
      <protection locked="0"/>
    </xf>
    <xf numFmtId="0" fontId="19" fillId="6" borderId="22" xfId="0" applyFont="1" applyFill="1" applyBorder="1" applyAlignment="1" applyProtection="1">
      <alignment horizontal="center" vertical="center" wrapText="1"/>
      <protection locked="0"/>
    </xf>
    <xf numFmtId="167" fontId="19" fillId="6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3"/>
  <sheetViews>
    <sheetView showGridLines="0" workbookViewId="0">
      <selection activeCell="AE20" sqref="AE2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9" t="s">
        <v>5</v>
      </c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193" t="s">
        <v>12</v>
      </c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R5" s="17"/>
      <c r="BE5" s="190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195" t="s">
        <v>15</v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R6" s="17"/>
      <c r="BE6" s="191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191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21</v>
      </c>
      <c r="AR8" s="17"/>
      <c r="BE8" s="191"/>
      <c r="BS8" s="14" t="s">
        <v>6</v>
      </c>
    </row>
    <row r="9" spans="1:74" s="1" customFormat="1" ht="14.45" customHeight="1">
      <c r="B9" s="17"/>
      <c r="AR9" s="17"/>
      <c r="BE9" s="191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191"/>
      <c r="BS10" s="14" t="s">
        <v>6</v>
      </c>
    </row>
    <row r="11" spans="1:74" s="1" customFormat="1" ht="18.399999999999999" customHeight="1">
      <c r="B11" s="17"/>
      <c r="E11" s="22" t="s">
        <v>24</v>
      </c>
      <c r="AK11" s="24" t="s">
        <v>25</v>
      </c>
      <c r="AN11" s="22" t="s">
        <v>1</v>
      </c>
      <c r="AR11" s="17"/>
      <c r="BE11" s="191"/>
      <c r="BS11" s="14" t="s">
        <v>6</v>
      </c>
    </row>
    <row r="12" spans="1:74" s="1" customFormat="1" ht="6.95" customHeight="1">
      <c r="B12" s="17"/>
      <c r="AR12" s="17"/>
      <c r="BE12" s="191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23</v>
      </c>
      <c r="AN13" s="26" t="s">
        <v>27</v>
      </c>
      <c r="AR13" s="17"/>
      <c r="BE13" s="191"/>
      <c r="BS13" s="14" t="s">
        <v>6</v>
      </c>
    </row>
    <row r="14" spans="1:74" ht="12.75">
      <c r="B14" s="17"/>
      <c r="E14" s="196" t="s">
        <v>27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4" t="s">
        <v>25</v>
      </c>
      <c r="AN14" s="26" t="s">
        <v>27</v>
      </c>
      <c r="AR14" s="17"/>
      <c r="BE14" s="191"/>
      <c r="BS14" s="14" t="s">
        <v>6</v>
      </c>
    </row>
    <row r="15" spans="1:74" s="1" customFormat="1" ht="6.95" customHeight="1">
      <c r="B15" s="17"/>
      <c r="AR15" s="17"/>
      <c r="BE15" s="191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23</v>
      </c>
      <c r="AN16" s="22" t="s">
        <v>1</v>
      </c>
      <c r="AR16" s="17"/>
      <c r="BE16" s="191"/>
      <c r="BS16" s="14" t="s">
        <v>3</v>
      </c>
    </row>
    <row r="17" spans="1:71" s="1" customFormat="1" ht="18.399999999999999" customHeight="1">
      <c r="B17" s="17"/>
      <c r="E17" s="178" t="s">
        <v>1606</v>
      </c>
      <c r="AK17" s="24" t="s">
        <v>25</v>
      </c>
      <c r="AN17" s="22" t="s">
        <v>1</v>
      </c>
      <c r="AR17" s="17"/>
      <c r="BE17" s="191"/>
      <c r="BS17" s="14" t="s">
        <v>30</v>
      </c>
    </row>
    <row r="18" spans="1:71" s="1" customFormat="1" ht="6.95" customHeight="1">
      <c r="B18" s="17"/>
      <c r="AR18" s="17"/>
      <c r="BE18" s="191"/>
      <c r="BS18" s="14" t="s">
        <v>31</v>
      </c>
    </row>
    <row r="19" spans="1:71" s="1" customFormat="1" ht="12" customHeight="1">
      <c r="B19" s="17"/>
      <c r="D19" s="24" t="s">
        <v>32</v>
      </c>
      <c r="AK19" s="24" t="s">
        <v>23</v>
      </c>
      <c r="AN19" s="22" t="s">
        <v>1</v>
      </c>
      <c r="AR19" s="17"/>
      <c r="BE19" s="191"/>
      <c r="BS19" s="14" t="s">
        <v>31</v>
      </c>
    </row>
    <row r="20" spans="1:71" s="1" customFormat="1" ht="18.399999999999999" customHeight="1">
      <c r="B20" s="17"/>
      <c r="E20" s="22" t="s">
        <v>33</v>
      </c>
      <c r="AK20" s="24" t="s">
        <v>25</v>
      </c>
      <c r="AN20" s="22" t="s">
        <v>1</v>
      </c>
      <c r="AR20" s="17"/>
      <c r="BE20" s="191"/>
      <c r="BS20" s="14" t="s">
        <v>30</v>
      </c>
    </row>
    <row r="21" spans="1:71" s="1" customFormat="1" ht="6.95" customHeight="1">
      <c r="B21" s="17"/>
      <c r="AR21" s="17"/>
      <c r="BE21" s="191"/>
    </row>
    <row r="22" spans="1:71" s="1" customFormat="1" ht="12" customHeight="1">
      <c r="B22" s="17"/>
      <c r="D22" s="24" t="s">
        <v>34</v>
      </c>
      <c r="AR22" s="17"/>
      <c r="BE22" s="191"/>
    </row>
    <row r="23" spans="1:71" s="1" customFormat="1" ht="16.5" customHeight="1">
      <c r="B23" s="17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7"/>
      <c r="BE23" s="191"/>
    </row>
    <row r="24" spans="1:71" s="1" customFormat="1" ht="6.95" customHeight="1">
      <c r="B24" s="17"/>
      <c r="AR24" s="17"/>
      <c r="BE24" s="19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1"/>
    </row>
    <row r="26" spans="1:71" s="2" customFormat="1" ht="25.9" customHeight="1">
      <c r="A26" s="29"/>
      <c r="B26" s="30"/>
      <c r="C26" s="29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9">
        <f>ROUND(AG94,2)</f>
        <v>0</v>
      </c>
      <c r="AL26" s="200"/>
      <c r="AM26" s="200"/>
      <c r="AN26" s="200"/>
      <c r="AO26" s="200"/>
      <c r="AP26" s="29"/>
      <c r="AQ26" s="29"/>
      <c r="AR26" s="30"/>
      <c r="BE26" s="19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9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01" t="s">
        <v>36</v>
      </c>
      <c r="M28" s="201"/>
      <c r="N28" s="201"/>
      <c r="O28" s="201"/>
      <c r="P28" s="201"/>
      <c r="Q28" s="29"/>
      <c r="R28" s="29"/>
      <c r="S28" s="29"/>
      <c r="T28" s="29"/>
      <c r="U28" s="29"/>
      <c r="V28" s="29"/>
      <c r="W28" s="201" t="s">
        <v>37</v>
      </c>
      <c r="X28" s="201"/>
      <c r="Y28" s="201"/>
      <c r="Z28" s="201"/>
      <c r="AA28" s="201"/>
      <c r="AB28" s="201"/>
      <c r="AC28" s="201"/>
      <c r="AD28" s="201"/>
      <c r="AE28" s="201"/>
      <c r="AF28" s="29"/>
      <c r="AG28" s="29"/>
      <c r="AH28" s="29"/>
      <c r="AI28" s="29"/>
      <c r="AJ28" s="29"/>
      <c r="AK28" s="201" t="s">
        <v>38</v>
      </c>
      <c r="AL28" s="201"/>
      <c r="AM28" s="201"/>
      <c r="AN28" s="201"/>
      <c r="AO28" s="201"/>
      <c r="AP28" s="29"/>
      <c r="AQ28" s="29"/>
      <c r="AR28" s="30"/>
      <c r="BE28" s="191"/>
    </row>
    <row r="29" spans="1:71" s="3" customFormat="1" ht="14.45" customHeight="1">
      <c r="B29" s="34"/>
      <c r="D29" s="24" t="s">
        <v>39</v>
      </c>
      <c r="F29" s="24" t="s">
        <v>40</v>
      </c>
      <c r="L29" s="204">
        <v>0.2</v>
      </c>
      <c r="M29" s="203"/>
      <c r="N29" s="203"/>
      <c r="O29" s="203"/>
      <c r="P29" s="203"/>
      <c r="W29" s="202">
        <f>ROUND(AZ94, 2)</f>
        <v>0</v>
      </c>
      <c r="X29" s="203"/>
      <c r="Y29" s="203"/>
      <c r="Z29" s="203"/>
      <c r="AA29" s="203"/>
      <c r="AB29" s="203"/>
      <c r="AC29" s="203"/>
      <c r="AD29" s="203"/>
      <c r="AE29" s="203"/>
      <c r="AK29" s="202">
        <f>ROUND(AV94, 2)</f>
        <v>0</v>
      </c>
      <c r="AL29" s="203"/>
      <c r="AM29" s="203"/>
      <c r="AN29" s="203"/>
      <c r="AO29" s="203"/>
      <c r="AR29" s="34"/>
      <c r="BE29" s="192"/>
    </row>
    <row r="30" spans="1:71" s="3" customFormat="1" ht="14.45" customHeight="1">
      <c r="B30" s="34"/>
      <c r="F30" s="24" t="s">
        <v>41</v>
      </c>
      <c r="L30" s="204">
        <v>0.2</v>
      </c>
      <c r="M30" s="203"/>
      <c r="N30" s="203"/>
      <c r="O30" s="203"/>
      <c r="P30" s="203"/>
      <c r="W30" s="202">
        <f>ROUND(BA94, 2)</f>
        <v>0</v>
      </c>
      <c r="X30" s="203"/>
      <c r="Y30" s="203"/>
      <c r="Z30" s="203"/>
      <c r="AA30" s="203"/>
      <c r="AB30" s="203"/>
      <c r="AC30" s="203"/>
      <c r="AD30" s="203"/>
      <c r="AE30" s="203"/>
      <c r="AK30" s="202">
        <f>ROUND(AW94, 2)</f>
        <v>0</v>
      </c>
      <c r="AL30" s="203"/>
      <c r="AM30" s="203"/>
      <c r="AN30" s="203"/>
      <c r="AO30" s="203"/>
      <c r="AR30" s="34"/>
      <c r="BE30" s="192"/>
    </row>
    <row r="31" spans="1:71" s="3" customFormat="1" ht="14.45" hidden="1" customHeight="1">
      <c r="B31" s="34"/>
      <c r="F31" s="24" t="s">
        <v>42</v>
      </c>
      <c r="L31" s="204">
        <v>0.2</v>
      </c>
      <c r="M31" s="203"/>
      <c r="N31" s="203"/>
      <c r="O31" s="203"/>
      <c r="P31" s="203"/>
      <c r="W31" s="202">
        <f>ROUND(BB94, 2)</f>
        <v>0</v>
      </c>
      <c r="X31" s="203"/>
      <c r="Y31" s="203"/>
      <c r="Z31" s="203"/>
      <c r="AA31" s="203"/>
      <c r="AB31" s="203"/>
      <c r="AC31" s="203"/>
      <c r="AD31" s="203"/>
      <c r="AE31" s="203"/>
      <c r="AK31" s="202">
        <v>0</v>
      </c>
      <c r="AL31" s="203"/>
      <c r="AM31" s="203"/>
      <c r="AN31" s="203"/>
      <c r="AO31" s="203"/>
      <c r="AR31" s="34"/>
      <c r="BE31" s="192"/>
    </row>
    <row r="32" spans="1:71" s="3" customFormat="1" ht="14.45" hidden="1" customHeight="1">
      <c r="B32" s="34"/>
      <c r="F32" s="24" t="s">
        <v>43</v>
      </c>
      <c r="L32" s="204">
        <v>0.2</v>
      </c>
      <c r="M32" s="203"/>
      <c r="N32" s="203"/>
      <c r="O32" s="203"/>
      <c r="P32" s="203"/>
      <c r="W32" s="202">
        <f>ROUND(BC94, 2)</f>
        <v>0</v>
      </c>
      <c r="X32" s="203"/>
      <c r="Y32" s="203"/>
      <c r="Z32" s="203"/>
      <c r="AA32" s="203"/>
      <c r="AB32" s="203"/>
      <c r="AC32" s="203"/>
      <c r="AD32" s="203"/>
      <c r="AE32" s="203"/>
      <c r="AK32" s="202">
        <v>0</v>
      </c>
      <c r="AL32" s="203"/>
      <c r="AM32" s="203"/>
      <c r="AN32" s="203"/>
      <c r="AO32" s="203"/>
      <c r="AR32" s="34"/>
      <c r="BE32" s="192"/>
    </row>
    <row r="33" spans="1:57" s="3" customFormat="1" ht="14.45" hidden="1" customHeight="1">
      <c r="B33" s="34"/>
      <c r="F33" s="24" t="s">
        <v>44</v>
      </c>
      <c r="L33" s="204">
        <v>0</v>
      </c>
      <c r="M33" s="203"/>
      <c r="N33" s="203"/>
      <c r="O33" s="203"/>
      <c r="P33" s="203"/>
      <c r="W33" s="202">
        <f>ROUND(BD94, 2)</f>
        <v>0</v>
      </c>
      <c r="X33" s="203"/>
      <c r="Y33" s="203"/>
      <c r="Z33" s="203"/>
      <c r="AA33" s="203"/>
      <c r="AB33" s="203"/>
      <c r="AC33" s="203"/>
      <c r="AD33" s="203"/>
      <c r="AE33" s="203"/>
      <c r="AK33" s="202">
        <v>0</v>
      </c>
      <c r="AL33" s="203"/>
      <c r="AM33" s="203"/>
      <c r="AN33" s="203"/>
      <c r="AO33" s="203"/>
      <c r="AR33" s="34"/>
      <c r="BE33" s="19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91"/>
    </row>
    <row r="35" spans="1:57" s="2" customFormat="1" ht="25.9" customHeight="1">
      <c r="A35" s="29"/>
      <c r="B35" s="30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208" t="s">
        <v>47</v>
      </c>
      <c r="Y35" s="206"/>
      <c r="Z35" s="206"/>
      <c r="AA35" s="206"/>
      <c r="AB35" s="206"/>
      <c r="AC35" s="37"/>
      <c r="AD35" s="37"/>
      <c r="AE35" s="37"/>
      <c r="AF35" s="37"/>
      <c r="AG35" s="37"/>
      <c r="AH35" s="37"/>
      <c r="AI35" s="37"/>
      <c r="AJ35" s="37"/>
      <c r="AK35" s="205">
        <f>SUM(AK26:AK33)</f>
        <v>0</v>
      </c>
      <c r="AL35" s="206"/>
      <c r="AM35" s="206"/>
      <c r="AN35" s="206"/>
      <c r="AO35" s="207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2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50</v>
      </c>
      <c r="AI60" s="32"/>
      <c r="AJ60" s="32"/>
      <c r="AK60" s="32"/>
      <c r="AL60" s="32"/>
      <c r="AM60" s="42" t="s">
        <v>51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0" t="s">
        <v>52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53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2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50</v>
      </c>
      <c r="AI75" s="32"/>
      <c r="AJ75" s="32"/>
      <c r="AK75" s="32"/>
      <c r="AL75" s="32"/>
      <c r="AM75" s="42" t="s">
        <v>51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54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L84" s="4" t="str">
        <f>K5</f>
        <v>D2021-10</v>
      </c>
      <c r="AR84" s="48"/>
    </row>
    <row r="85" spans="1:91" s="5" customFormat="1" ht="36.950000000000003" customHeight="1">
      <c r="B85" s="49"/>
      <c r="C85" s="50" t="s">
        <v>14</v>
      </c>
      <c r="L85" s="182" t="str">
        <f>K6</f>
        <v>ČOV Dlhé Stráže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>Dlhé Stráže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214" t="str">
        <f>IF(AN8= "","",AN8)</f>
        <v>27. 4. 2021</v>
      </c>
      <c r="AN87" s="214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Obec Dlhé Stráže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215" t="str">
        <f>IF(E17="","",E17)</f>
        <v>Ing.Fabian</v>
      </c>
      <c r="AN89" s="216"/>
      <c r="AO89" s="216"/>
      <c r="AP89" s="216"/>
      <c r="AQ89" s="29"/>
      <c r="AR89" s="30"/>
      <c r="AS89" s="219" t="s">
        <v>55</v>
      </c>
      <c r="AT89" s="220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215" t="str">
        <f>IF(E20="","",E20)</f>
        <v xml:space="preserve"> </v>
      </c>
      <c r="AN90" s="216"/>
      <c r="AO90" s="216"/>
      <c r="AP90" s="216"/>
      <c r="AQ90" s="29"/>
      <c r="AR90" s="30"/>
      <c r="AS90" s="221"/>
      <c r="AT90" s="222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21"/>
      <c r="AT91" s="222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86" t="s">
        <v>56</v>
      </c>
      <c r="D92" s="187"/>
      <c r="E92" s="187"/>
      <c r="F92" s="187"/>
      <c r="G92" s="187"/>
      <c r="H92" s="57"/>
      <c r="I92" s="188" t="s">
        <v>57</v>
      </c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212" t="s">
        <v>58</v>
      </c>
      <c r="AH92" s="187"/>
      <c r="AI92" s="187"/>
      <c r="AJ92" s="187"/>
      <c r="AK92" s="187"/>
      <c r="AL92" s="187"/>
      <c r="AM92" s="187"/>
      <c r="AN92" s="188" t="s">
        <v>59</v>
      </c>
      <c r="AO92" s="187"/>
      <c r="AP92" s="217"/>
      <c r="AQ92" s="58" t="s">
        <v>60</v>
      </c>
      <c r="AR92" s="30"/>
      <c r="AS92" s="59" t="s">
        <v>61</v>
      </c>
      <c r="AT92" s="60" t="s">
        <v>62</v>
      </c>
      <c r="AU92" s="60" t="s">
        <v>63</v>
      </c>
      <c r="AV92" s="60" t="s">
        <v>64</v>
      </c>
      <c r="AW92" s="60" t="s">
        <v>65</v>
      </c>
      <c r="AX92" s="60" t="s">
        <v>66</v>
      </c>
      <c r="AY92" s="60" t="s">
        <v>67</v>
      </c>
      <c r="AZ92" s="60" t="s">
        <v>68</v>
      </c>
      <c r="BA92" s="60" t="s">
        <v>69</v>
      </c>
      <c r="BB92" s="60" t="s">
        <v>70</v>
      </c>
      <c r="BC92" s="60" t="s">
        <v>71</v>
      </c>
      <c r="BD92" s="61" t="s">
        <v>72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73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89">
        <f>ROUND(AG95+SUM(AG100:AG106)+AG111,2)</f>
        <v>0</v>
      </c>
      <c r="AH94" s="189"/>
      <c r="AI94" s="189"/>
      <c r="AJ94" s="189"/>
      <c r="AK94" s="189"/>
      <c r="AL94" s="189"/>
      <c r="AM94" s="189"/>
      <c r="AN94" s="218">
        <f t="shared" ref="AN94:AN111" si="0">SUM(AG94,AT94)</f>
        <v>0</v>
      </c>
      <c r="AO94" s="218"/>
      <c r="AP94" s="218"/>
      <c r="AQ94" s="69" t="s">
        <v>1</v>
      </c>
      <c r="AR94" s="65"/>
      <c r="AS94" s="70">
        <f>ROUND(AS95+SUM(AS100:AS106)+AS111,2)</f>
        <v>0</v>
      </c>
      <c r="AT94" s="71">
        <f t="shared" ref="AT94:AT111" si="1">ROUND(SUM(AV94:AW94),2)</f>
        <v>0</v>
      </c>
      <c r="AU94" s="72">
        <f>ROUND(AU95+SUM(AU100:AU106)+AU111,5)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ROUND(AZ95+SUM(AZ100:AZ106)+AZ111,2)</f>
        <v>0</v>
      </c>
      <c r="BA94" s="71">
        <f>ROUND(BA95+SUM(BA100:BA106)+BA111,2)</f>
        <v>0</v>
      </c>
      <c r="BB94" s="71">
        <f>ROUND(BB95+SUM(BB100:BB106)+BB111,2)</f>
        <v>0</v>
      </c>
      <c r="BC94" s="71">
        <f>ROUND(BC95+SUM(BC100:BC106)+BC111,2)</f>
        <v>0</v>
      </c>
      <c r="BD94" s="73">
        <f>ROUND(BD95+SUM(BD100:BD106)+BD111,2)</f>
        <v>0</v>
      </c>
      <c r="BS94" s="74" t="s">
        <v>74</v>
      </c>
      <c r="BT94" s="74" t="s">
        <v>75</v>
      </c>
      <c r="BU94" s="75" t="s">
        <v>76</v>
      </c>
      <c r="BV94" s="74" t="s">
        <v>77</v>
      </c>
      <c r="BW94" s="74" t="s">
        <v>4</v>
      </c>
      <c r="BX94" s="74" t="s">
        <v>78</v>
      </c>
      <c r="CL94" s="74" t="s">
        <v>1</v>
      </c>
    </row>
    <row r="95" spans="1:91" s="7" customFormat="1" ht="16.5" customHeight="1">
      <c r="B95" s="76"/>
      <c r="C95" s="77"/>
      <c r="D95" s="180" t="s">
        <v>79</v>
      </c>
      <c r="E95" s="180"/>
      <c r="F95" s="180"/>
      <c r="G95" s="180"/>
      <c r="H95" s="180"/>
      <c r="I95" s="78"/>
      <c r="J95" s="180" t="s">
        <v>80</v>
      </c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213">
        <f>ROUND(SUM(AG96:AG99),2)</f>
        <v>0</v>
      </c>
      <c r="AH95" s="185"/>
      <c r="AI95" s="185"/>
      <c r="AJ95" s="185"/>
      <c r="AK95" s="185"/>
      <c r="AL95" s="185"/>
      <c r="AM95" s="185"/>
      <c r="AN95" s="184">
        <f t="shared" si="0"/>
        <v>0</v>
      </c>
      <c r="AO95" s="185"/>
      <c r="AP95" s="185"/>
      <c r="AQ95" s="79" t="s">
        <v>81</v>
      </c>
      <c r="AR95" s="76"/>
      <c r="AS95" s="80">
        <f>ROUND(SUM(AS96:AS99),2)</f>
        <v>0</v>
      </c>
      <c r="AT95" s="81">
        <f t="shared" si="1"/>
        <v>0</v>
      </c>
      <c r="AU95" s="82">
        <f>ROUND(SUM(AU96:AU99),5)</f>
        <v>0</v>
      </c>
      <c r="AV95" s="81">
        <f>ROUND(AZ95*L29,2)</f>
        <v>0</v>
      </c>
      <c r="AW95" s="81">
        <f>ROUND(BA95*L30,2)</f>
        <v>0</v>
      </c>
      <c r="AX95" s="81">
        <f>ROUND(BB95*L29,2)</f>
        <v>0</v>
      </c>
      <c r="AY95" s="81">
        <f>ROUND(BC95*L30,2)</f>
        <v>0</v>
      </c>
      <c r="AZ95" s="81">
        <f>ROUND(SUM(AZ96:AZ99),2)</f>
        <v>0</v>
      </c>
      <c r="BA95" s="81">
        <f>ROUND(SUM(BA96:BA99),2)</f>
        <v>0</v>
      </c>
      <c r="BB95" s="81">
        <f>ROUND(SUM(BB96:BB99),2)</f>
        <v>0</v>
      </c>
      <c r="BC95" s="81">
        <f>ROUND(SUM(BC96:BC99),2)</f>
        <v>0</v>
      </c>
      <c r="BD95" s="83">
        <f>ROUND(SUM(BD96:BD99),2)</f>
        <v>0</v>
      </c>
      <c r="BS95" s="84" t="s">
        <v>74</v>
      </c>
      <c r="BT95" s="84" t="s">
        <v>82</v>
      </c>
      <c r="BU95" s="84" t="s">
        <v>76</v>
      </c>
      <c r="BV95" s="84" t="s">
        <v>77</v>
      </c>
      <c r="BW95" s="84" t="s">
        <v>83</v>
      </c>
      <c r="BX95" s="84" t="s">
        <v>4</v>
      </c>
      <c r="CL95" s="84" t="s">
        <v>1</v>
      </c>
      <c r="CM95" s="84" t="s">
        <v>75</v>
      </c>
    </row>
    <row r="96" spans="1:91" s="4" customFormat="1" ht="16.5" customHeight="1">
      <c r="A96" s="85" t="s">
        <v>84</v>
      </c>
      <c r="B96" s="48"/>
      <c r="C96" s="10"/>
      <c r="D96" s="10"/>
      <c r="E96" s="181" t="s">
        <v>85</v>
      </c>
      <c r="F96" s="181"/>
      <c r="G96" s="181"/>
      <c r="H96" s="181"/>
      <c r="I96" s="181"/>
      <c r="J96" s="10"/>
      <c r="K96" s="181" t="s">
        <v>80</v>
      </c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  <c r="AG96" s="210">
        <f>'01.1 - SO 01 ČOV Stavebná...'!J32</f>
        <v>0</v>
      </c>
      <c r="AH96" s="211"/>
      <c r="AI96" s="211"/>
      <c r="AJ96" s="211"/>
      <c r="AK96" s="211"/>
      <c r="AL96" s="211"/>
      <c r="AM96" s="211"/>
      <c r="AN96" s="210">
        <f t="shared" si="0"/>
        <v>0</v>
      </c>
      <c r="AO96" s="211"/>
      <c r="AP96" s="211"/>
      <c r="AQ96" s="86" t="s">
        <v>86</v>
      </c>
      <c r="AR96" s="48"/>
      <c r="AS96" s="87">
        <v>0</v>
      </c>
      <c r="AT96" s="88">
        <f t="shared" si="1"/>
        <v>0</v>
      </c>
      <c r="AU96" s="89">
        <f>'01.1 - SO 01 ČOV Stavebná...'!P141</f>
        <v>0</v>
      </c>
      <c r="AV96" s="88">
        <f>'01.1 - SO 01 ČOV Stavebná...'!J35</f>
        <v>0</v>
      </c>
      <c r="AW96" s="88">
        <f>'01.1 - SO 01 ČOV Stavebná...'!J36</f>
        <v>0</v>
      </c>
      <c r="AX96" s="88">
        <f>'01.1 - SO 01 ČOV Stavebná...'!J37</f>
        <v>0</v>
      </c>
      <c r="AY96" s="88">
        <f>'01.1 - SO 01 ČOV Stavebná...'!J38</f>
        <v>0</v>
      </c>
      <c r="AZ96" s="88">
        <f>'01.1 - SO 01 ČOV Stavebná...'!F35</f>
        <v>0</v>
      </c>
      <c r="BA96" s="88">
        <f>'01.1 - SO 01 ČOV Stavebná...'!F36</f>
        <v>0</v>
      </c>
      <c r="BB96" s="88">
        <f>'01.1 - SO 01 ČOV Stavebná...'!F37</f>
        <v>0</v>
      </c>
      <c r="BC96" s="88">
        <f>'01.1 - SO 01 ČOV Stavebná...'!F38</f>
        <v>0</v>
      </c>
      <c r="BD96" s="90">
        <f>'01.1 - SO 01 ČOV Stavebná...'!F39</f>
        <v>0</v>
      </c>
      <c r="BT96" s="22" t="s">
        <v>87</v>
      </c>
      <c r="BV96" s="22" t="s">
        <v>77</v>
      </c>
      <c r="BW96" s="22" t="s">
        <v>88</v>
      </c>
      <c r="BX96" s="22" t="s">
        <v>83</v>
      </c>
      <c r="CL96" s="22" t="s">
        <v>1</v>
      </c>
    </row>
    <row r="97" spans="1:91" s="4" customFormat="1" ht="23.25" customHeight="1">
      <c r="A97" s="85" t="s">
        <v>84</v>
      </c>
      <c r="B97" s="48"/>
      <c r="C97" s="10"/>
      <c r="D97" s="10"/>
      <c r="E97" s="181" t="s">
        <v>89</v>
      </c>
      <c r="F97" s="181"/>
      <c r="G97" s="181"/>
      <c r="H97" s="181"/>
      <c r="I97" s="181"/>
      <c r="J97" s="10"/>
      <c r="K97" s="181" t="s">
        <v>90</v>
      </c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210">
        <f>'01.2 - SO 01 Nádrž pre bu...'!J32</f>
        <v>0</v>
      </c>
      <c r="AH97" s="211"/>
      <c r="AI97" s="211"/>
      <c r="AJ97" s="211"/>
      <c r="AK97" s="211"/>
      <c r="AL97" s="211"/>
      <c r="AM97" s="211"/>
      <c r="AN97" s="210">
        <f t="shared" si="0"/>
        <v>0</v>
      </c>
      <c r="AO97" s="211"/>
      <c r="AP97" s="211"/>
      <c r="AQ97" s="86" t="s">
        <v>86</v>
      </c>
      <c r="AR97" s="48"/>
      <c r="AS97" s="87">
        <v>0</v>
      </c>
      <c r="AT97" s="88">
        <f t="shared" si="1"/>
        <v>0</v>
      </c>
      <c r="AU97" s="89">
        <f>'01.2 - SO 01 Nádrž pre bu...'!P130</f>
        <v>0</v>
      </c>
      <c r="AV97" s="88">
        <f>'01.2 - SO 01 Nádrž pre bu...'!J35</f>
        <v>0</v>
      </c>
      <c r="AW97" s="88">
        <f>'01.2 - SO 01 Nádrž pre bu...'!J36</f>
        <v>0</v>
      </c>
      <c r="AX97" s="88">
        <f>'01.2 - SO 01 Nádrž pre bu...'!J37</f>
        <v>0</v>
      </c>
      <c r="AY97" s="88">
        <f>'01.2 - SO 01 Nádrž pre bu...'!J38</f>
        <v>0</v>
      </c>
      <c r="AZ97" s="88">
        <f>'01.2 - SO 01 Nádrž pre bu...'!F35</f>
        <v>0</v>
      </c>
      <c r="BA97" s="88">
        <f>'01.2 - SO 01 Nádrž pre bu...'!F36</f>
        <v>0</v>
      </c>
      <c r="BB97" s="88">
        <f>'01.2 - SO 01 Nádrž pre bu...'!F37</f>
        <v>0</v>
      </c>
      <c r="BC97" s="88">
        <f>'01.2 - SO 01 Nádrž pre bu...'!F38</f>
        <v>0</v>
      </c>
      <c r="BD97" s="90">
        <f>'01.2 - SO 01 Nádrž pre bu...'!F39</f>
        <v>0</v>
      </c>
      <c r="BT97" s="22" t="s">
        <v>87</v>
      </c>
      <c r="BV97" s="22" t="s">
        <v>77</v>
      </c>
      <c r="BW97" s="22" t="s">
        <v>91</v>
      </c>
      <c r="BX97" s="22" t="s">
        <v>83</v>
      </c>
      <c r="CL97" s="22" t="s">
        <v>1</v>
      </c>
    </row>
    <row r="98" spans="1:91" s="4" customFormat="1" ht="16.5" customHeight="1">
      <c r="A98" s="85" t="s">
        <v>84</v>
      </c>
      <c r="B98" s="48"/>
      <c r="C98" s="10"/>
      <c r="D98" s="10"/>
      <c r="E98" s="181" t="s">
        <v>92</v>
      </c>
      <c r="F98" s="181"/>
      <c r="G98" s="181"/>
      <c r="H98" s="181"/>
      <c r="I98" s="181"/>
      <c r="J98" s="10"/>
      <c r="K98" s="181" t="s">
        <v>93</v>
      </c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  <c r="AF98" s="181"/>
      <c r="AG98" s="210">
        <f>'01.3 - SO 01 Elektroinšta...'!J32</f>
        <v>0</v>
      </c>
      <c r="AH98" s="211"/>
      <c r="AI98" s="211"/>
      <c r="AJ98" s="211"/>
      <c r="AK98" s="211"/>
      <c r="AL98" s="211"/>
      <c r="AM98" s="211"/>
      <c r="AN98" s="210">
        <f t="shared" si="0"/>
        <v>0</v>
      </c>
      <c r="AO98" s="211"/>
      <c r="AP98" s="211"/>
      <c r="AQ98" s="86" t="s">
        <v>86</v>
      </c>
      <c r="AR98" s="48"/>
      <c r="AS98" s="87">
        <v>0</v>
      </c>
      <c r="AT98" s="88">
        <f t="shared" si="1"/>
        <v>0</v>
      </c>
      <c r="AU98" s="89">
        <f>'01.3 - SO 01 Elektroinšta...'!P128</f>
        <v>0</v>
      </c>
      <c r="AV98" s="88">
        <f>'01.3 - SO 01 Elektroinšta...'!J35</f>
        <v>0</v>
      </c>
      <c r="AW98" s="88">
        <f>'01.3 - SO 01 Elektroinšta...'!J36</f>
        <v>0</v>
      </c>
      <c r="AX98" s="88">
        <f>'01.3 - SO 01 Elektroinšta...'!J37</f>
        <v>0</v>
      </c>
      <c r="AY98" s="88">
        <f>'01.3 - SO 01 Elektroinšta...'!J38</f>
        <v>0</v>
      </c>
      <c r="AZ98" s="88">
        <f>'01.3 - SO 01 Elektroinšta...'!F35</f>
        <v>0</v>
      </c>
      <c r="BA98" s="88">
        <f>'01.3 - SO 01 Elektroinšta...'!F36</f>
        <v>0</v>
      </c>
      <c r="BB98" s="88">
        <f>'01.3 - SO 01 Elektroinšta...'!F37</f>
        <v>0</v>
      </c>
      <c r="BC98" s="88">
        <f>'01.3 - SO 01 Elektroinšta...'!F38</f>
        <v>0</v>
      </c>
      <c r="BD98" s="90">
        <f>'01.3 - SO 01 Elektroinšta...'!F39</f>
        <v>0</v>
      </c>
      <c r="BT98" s="22" t="s">
        <v>87</v>
      </c>
      <c r="BV98" s="22" t="s">
        <v>77</v>
      </c>
      <c r="BW98" s="22" t="s">
        <v>94</v>
      </c>
      <c r="BX98" s="22" t="s">
        <v>83</v>
      </c>
      <c r="CL98" s="22" t="s">
        <v>1</v>
      </c>
    </row>
    <row r="99" spans="1:91" s="4" customFormat="1" ht="16.5" customHeight="1">
      <c r="A99" s="85" t="s">
        <v>84</v>
      </c>
      <c r="B99" s="48"/>
      <c r="C99" s="10"/>
      <c r="D99" s="10"/>
      <c r="E99" s="181" t="s">
        <v>95</v>
      </c>
      <c r="F99" s="181"/>
      <c r="G99" s="181"/>
      <c r="H99" s="181"/>
      <c r="I99" s="181"/>
      <c r="J99" s="10"/>
      <c r="K99" s="181" t="s">
        <v>96</v>
      </c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81"/>
      <c r="AE99" s="181"/>
      <c r="AF99" s="181"/>
      <c r="AG99" s="210">
        <f>'01.4 - SO 01 Zdravotechni...'!J32</f>
        <v>0</v>
      </c>
      <c r="AH99" s="211"/>
      <c r="AI99" s="211"/>
      <c r="AJ99" s="211"/>
      <c r="AK99" s="211"/>
      <c r="AL99" s="211"/>
      <c r="AM99" s="211"/>
      <c r="AN99" s="210">
        <f t="shared" si="0"/>
        <v>0</v>
      </c>
      <c r="AO99" s="211"/>
      <c r="AP99" s="211"/>
      <c r="AQ99" s="86" t="s">
        <v>86</v>
      </c>
      <c r="AR99" s="48"/>
      <c r="AS99" s="87">
        <v>0</v>
      </c>
      <c r="AT99" s="88">
        <f t="shared" si="1"/>
        <v>0</v>
      </c>
      <c r="AU99" s="89">
        <f>'01.4 - SO 01 Zdravotechni...'!P124</f>
        <v>0</v>
      </c>
      <c r="AV99" s="88">
        <f>'01.4 - SO 01 Zdravotechni...'!J35</f>
        <v>0</v>
      </c>
      <c r="AW99" s="88">
        <f>'01.4 - SO 01 Zdravotechni...'!J36</f>
        <v>0</v>
      </c>
      <c r="AX99" s="88">
        <f>'01.4 - SO 01 Zdravotechni...'!J37</f>
        <v>0</v>
      </c>
      <c r="AY99" s="88">
        <f>'01.4 - SO 01 Zdravotechni...'!J38</f>
        <v>0</v>
      </c>
      <c r="AZ99" s="88">
        <f>'01.4 - SO 01 Zdravotechni...'!F35</f>
        <v>0</v>
      </c>
      <c r="BA99" s="88">
        <f>'01.4 - SO 01 Zdravotechni...'!F36</f>
        <v>0</v>
      </c>
      <c r="BB99" s="88">
        <f>'01.4 - SO 01 Zdravotechni...'!F37</f>
        <v>0</v>
      </c>
      <c r="BC99" s="88">
        <f>'01.4 - SO 01 Zdravotechni...'!F38</f>
        <v>0</v>
      </c>
      <c r="BD99" s="90">
        <f>'01.4 - SO 01 Zdravotechni...'!F39</f>
        <v>0</v>
      </c>
      <c r="BT99" s="22" t="s">
        <v>87</v>
      </c>
      <c r="BV99" s="22" t="s">
        <v>77</v>
      </c>
      <c r="BW99" s="22" t="s">
        <v>97</v>
      </c>
      <c r="BX99" s="22" t="s">
        <v>83</v>
      </c>
      <c r="CL99" s="22" t="s">
        <v>1</v>
      </c>
    </row>
    <row r="100" spans="1:91" s="7" customFormat="1" ht="16.5" customHeight="1">
      <c r="A100" s="85" t="s">
        <v>84</v>
      </c>
      <c r="B100" s="76"/>
      <c r="C100" s="77"/>
      <c r="D100" s="180" t="s">
        <v>98</v>
      </c>
      <c r="E100" s="180"/>
      <c r="F100" s="180"/>
      <c r="G100" s="180"/>
      <c r="H100" s="180"/>
      <c r="I100" s="78"/>
      <c r="J100" s="180" t="s">
        <v>99</v>
      </c>
      <c r="K100" s="180"/>
      <c r="L100" s="180"/>
      <c r="M100" s="180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4">
        <f>'02 - SO 02 Spevnené plochy'!J30</f>
        <v>0</v>
      </c>
      <c r="AH100" s="185"/>
      <c r="AI100" s="185"/>
      <c r="AJ100" s="185"/>
      <c r="AK100" s="185"/>
      <c r="AL100" s="185"/>
      <c r="AM100" s="185"/>
      <c r="AN100" s="184">
        <f t="shared" si="0"/>
        <v>0</v>
      </c>
      <c r="AO100" s="185"/>
      <c r="AP100" s="185"/>
      <c r="AQ100" s="79" t="s">
        <v>81</v>
      </c>
      <c r="AR100" s="76"/>
      <c r="AS100" s="80">
        <v>0</v>
      </c>
      <c r="AT100" s="81">
        <f t="shared" si="1"/>
        <v>0</v>
      </c>
      <c r="AU100" s="82">
        <f>'02 - SO 02 Spevnené plochy'!P121</f>
        <v>0</v>
      </c>
      <c r="AV100" s="81">
        <f>'02 - SO 02 Spevnené plochy'!J33</f>
        <v>0</v>
      </c>
      <c r="AW100" s="81">
        <f>'02 - SO 02 Spevnené plochy'!J34</f>
        <v>0</v>
      </c>
      <c r="AX100" s="81">
        <f>'02 - SO 02 Spevnené plochy'!J35</f>
        <v>0</v>
      </c>
      <c r="AY100" s="81">
        <f>'02 - SO 02 Spevnené plochy'!J36</f>
        <v>0</v>
      </c>
      <c r="AZ100" s="81">
        <f>'02 - SO 02 Spevnené plochy'!F33</f>
        <v>0</v>
      </c>
      <c r="BA100" s="81">
        <f>'02 - SO 02 Spevnené plochy'!F34</f>
        <v>0</v>
      </c>
      <c r="BB100" s="81">
        <f>'02 - SO 02 Spevnené plochy'!F35</f>
        <v>0</v>
      </c>
      <c r="BC100" s="81">
        <f>'02 - SO 02 Spevnené plochy'!F36</f>
        <v>0</v>
      </c>
      <c r="BD100" s="83">
        <f>'02 - SO 02 Spevnené plochy'!F37</f>
        <v>0</v>
      </c>
      <c r="BT100" s="84" t="s">
        <v>82</v>
      </c>
      <c r="BV100" s="84" t="s">
        <v>77</v>
      </c>
      <c r="BW100" s="84" t="s">
        <v>100</v>
      </c>
      <c r="BX100" s="84" t="s">
        <v>4</v>
      </c>
      <c r="CL100" s="84" t="s">
        <v>1</v>
      </c>
      <c r="CM100" s="84" t="s">
        <v>75</v>
      </c>
    </row>
    <row r="101" spans="1:91" s="7" customFormat="1" ht="16.5" customHeight="1">
      <c r="A101" s="85" t="s">
        <v>84</v>
      </c>
      <c r="B101" s="76"/>
      <c r="C101" s="77"/>
      <c r="D101" s="180" t="s">
        <v>101</v>
      </c>
      <c r="E101" s="180"/>
      <c r="F101" s="180"/>
      <c r="G101" s="180"/>
      <c r="H101" s="180"/>
      <c r="I101" s="78"/>
      <c r="J101" s="180" t="s">
        <v>102</v>
      </c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4">
        <f>'03 - SO 03 Oplotenie'!J30</f>
        <v>0</v>
      </c>
      <c r="AH101" s="185"/>
      <c r="AI101" s="185"/>
      <c r="AJ101" s="185"/>
      <c r="AK101" s="185"/>
      <c r="AL101" s="185"/>
      <c r="AM101" s="185"/>
      <c r="AN101" s="184">
        <f t="shared" si="0"/>
        <v>0</v>
      </c>
      <c r="AO101" s="185"/>
      <c r="AP101" s="185"/>
      <c r="AQ101" s="79" t="s">
        <v>81</v>
      </c>
      <c r="AR101" s="76"/>
      <c r="AS101" s="80">
        <v>0</v>
      </c>
      <c r="AT101" s="81">
        <f t="shared" si="1"/>
        <v>0</v>
      </c>
      <c r="AU101" s="82">
        <f>'03 - SO 03 Oplotenie'!P122</f>
        <v>0</v>
      </c>
      <c r="AV101" s="81">
        <f>'03 - SO 03 Oplotenie'!J33</f>
        <v>0</v>
      </c>
      <c r="AW101" s="81">
        <f>'03 - SO 03 Oplotenie'!J34</f>
        <v>0</v>
      </c>
      <c r="AX101" s="81">
        <f>'03 - SO 03 Oplotenie'!J35</f>
        <v>0</v>
      </c>
      <c r="AY101" s="81">
        <f>'03 - SO 03 Oplotenie'!J36</f>
        <v>0</v>
      </c>
      <c r="AZ101" s="81">
        <f>'03 - SO 03 Oplotenie'!F33</f>
        <v>0</v>
      </c>
      <c r="BA101" s="81">
        <f>'03 - SO 03 Oplotenie'!F34</f>
        <v>0</v>
      </c>
      <c r="BB101" s="81">
        <f>'03 - SO 03 Oplotenie'!F35</f>
        <v>0</v>
      </c>
      <c r="BC101" s="81">
        <f>'03 - SO 03 Oplotenie'!F36</f>
        <v>0</v>
      </c>
      <c r="BD101" s="83">
        <f>'03 - SO 03 Oplotenie'!F37</f>
        <v>0</v>
      </c>
      <c r="BT101" s="84" t="s">
        <v>82</v>
      </c>
      <c r="BV101" s="84" t="s">
        <v>77</v>
      </c>
      <c r="BW101" s="84" t="s">
        <v>103</v>
      </c>
      <c r="BX101" s="84" t="s">
        <v>4</v>
      </c>
      <c r="CL101" s="84" t="s">
        <v>1</v>
      </c>
      <c r="CM101" s="84" t="s">
        <v>75</v>
      </c>
    </row>
    <row r="102" spans="1:91" s="7" customFormat="1" ht="16.5" customHeight="1">
      <c r="A102" s="85" t="s">
        <v>84</v>
      </c>
      <c r="B102" s="76"/>
      <c r="C102" s="77"/>
      <c r="D102" s="180" t="s">
        <v>104</v>
      </c>
      <c r="E102" s="180"/>
      <c r="F102" s="180"/>
      <c r="G102" s="180"/>
      <c r="H102" s="180"/>
      <c r="I102" s="78"/>
      <c r="J102" s="180" t="s">
        <v>105</v>
      </c>
      <c r="K102" s="180"/>
      <c r="L102" s="180"/>
      <c r="M102" s="180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4">
        <f>'04 - SO 04 Potrubné prepo...'!J30</f>
        <v>0</v>
      </c>
      <c r="AH102" s="185"/>
      <c r="AI102" s="185"/>
      <c r="AJ102" s="185"/>
      <c r="AK102" s="185"/>
      <c r="AL102" s="185"/>
      <c r="AM102" s="185"/>
      <c r="AN102" s="184">
        <f t="shared" si="0"/>
        <v>0</v>
      </c>
      <c r="AO102" s="185"/>
      <c r="AP102" s="185"/>
      <c r="AQ102" s="79" t="s">
        <v>81</v>
      </c>
      <c r="AR102" s="76"/>
      <c r="AS102" s="80">
        <v>0</v>
      </c>
      <c r="AT102" s="81">
        <f t="shared" si="1"/>
        <v>0</v>
      </c>
      <c r="AU102" s="82">
        <f>'04 - SO 04 Potrubné prepo...'!P121</f>
        <v>0</v>
      </c>
      <c r="AV102" s="81">
        <f>'04 - SO 04 Potrubné prepo...'!J33</f>
        <v>0</v>
      </c>
      <c r="AW102" s="81">
        <f>'04 - SO 04 Potrubné prepo...'!J34</f>
        <v>0</v>
      </c>
      <c r="AX102" s="81">
        <f>'04 - SO 04 Potrubné prepo...'!J35</f>
        <v>0</v>
      </c>
      <c r="AY102" s="81">
        <f>'04 - SO 04 Potrubné prepo...'!J36</f>
        <v>0</v>
      </c>
      <c r="AZ102" s="81">
        <f>'04 - SO 04 Potrubné prepo...'!F33</f>
        <v>0</v>
      </c>
      <c r="BA102" s="81">
        <f>'04 - SO 04 Potrubné prepo...'!F34</f>
        <v>0</v>
      </c>
      <c r="BB102" s="81">
        <f>'04 - SO 04 Potrubné prepo...'!F35</f>
        <v>0</v>
      </c>
      <c r="BC102" s="81">
        <f>'04 - SO 04 Potrubné prepo...'!F36</f>
        <v>0</v>
      </c>
      <c r="BD102" s="83">
        <f>'04 - SO 04 Potrubné prepo...'!F37</f>
        <v>0</v>
      </c>
      <c r="BT102" s="84" t="s">
        <v>82</v>
      </c>
      <c r="BV102" s="84" t="s">
        <v>77</v>
      </c>
      <c r="BW102" s="84" t="s">
        <v>106</v>
      </c>
      <c r="BX102" s="84" t="s">
        <v>4</v>
      </c>
      <c r="CL102" s="84" t="s">
        <v>1</v>
      </c>
      <c r="CM102" s="84" t="s">
        <v>75</v>
      </c>
    </row>
    <row r="103" spans="1:91" s="7" customFormat="1" ht="16.5" customHeight="1">
      <c r="A103" s="85" t="s">
        <v>84</v>
      </c>
      <c r="B103" s="76"/>
      <c r="C103" s="77"/>
      <c r="D103" s="180" t="s">
        <v>107</v>
      </c>
      <c r="E103" s="180"/>
      <c r="F103" s="180"/>
      <c r="G103" s="180"/>
      <c r="H103" s="180"/>
      <c r="I103" s="78"/>
      <c r="J103" s="180" t="s">
        <v>108</v>
      </c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4">
        <f>'05 - SO 05 Vodovodná príp...'!J30</f>
        <v>0</v>
      </c>
      <c r="AH103" s="185"/>
      <c r="AI103" s="185"/>
      <c r="AJ103" s="185"/>
      <c r="AK103" s="185"/>
      <c r="AL103" s="185"/>
      <c r="AM103" s="185"/>
      <c r="AN103" s="184">
        <f t="shared" si="0"/>
        <v>0</v>
      </c>
      <c r="AO103" s="185"/>
      <c r="AP103" s="185"/>
      <c r="AQ103" s="79" t="s">
        <v>81</v>
      </c>
      <c r="AR103" s="76"/>
      <c r="AS103" s="80">
        <v>0</v>
      </c>
      <c r="AT103" s="81">
        <f t="shared" si="1"/>
        <v>0</v>
      </c>
      <c r="AU103" s="82">
        <f>'05 - SO 05 Vodovodná príp...'!P122</f>
        <v>0</v>
      </c>
      <c r="AV103" s="81">
        <f>'05 - SO 05 Vodovodná príp...'!J33</f>
        <v>0</v>
      </c>
      <c r="AW103" s="81">
        <f>'05 - SO 05 Vodovodná príp...'!J34</f>
        <v>0</v>
      </c>
      <c r="AX103" s="81">
        <f>'05 - SO 05 Vodovodná príp...'!J35</f>
        <v>0</v>
      </c>
      <c r="AY103" s="81">
        <f>'05 - SO 05 Vodovodná príp...'!J36</f>
        <v>0</v>
      </c>
      <c r="AZ103" s="81">
        <f>'05 - SO 05 Vodovodná príp...'!F33</f>
        <v>0</v>
      </c>
      <c r="BA103" s="81">
        <f>'05 - SO 05 Vodovodná príp...'!F34</f>
        <v>0</v>
      </c>
      <c r="BB103" s="81">
        <f>'05 - SO 05 Vodovodná príp...'!F35</f>
        <v>0</v>
      </c>
      <c r="BC103" s="81">
        <f>'05 - SO 05 Vodovodná príp...'!F36</f>
        <v>0</v>
      </c>
      <c r="BD103" s="83">
        <f>'05 - SO 05 Vodovodná príp...'!F37</f>
        <v>0</v>
      </c>
      <c r="BT103" s="84" t="s">
        <v>82</v>
      </c>
      <c r="BV103" s="84" t="s">
        <v>77</v>
      </c>
      <c r="BW103" s="84" t="s">
        <v>109</v>
      </c>
      <c r="BX103" s="84" t="s">
        <v>4</v>
      </c>
      <c r="CL103" s="84" t="s">
        <v>1</v>
      </c>
      <c r="CM103" s="84" t="s">
        <v>75</v>
      </c>
    </row>
    <row r="104" spans="1:91" s="7" customFormat="1" ht="16.5" customHeight="1">
      <c r="A104" s="85" t="s">
        <v>84</v>
      </c>
      <c r="B104" s="76"/>
      <c r="C104" s="77"/>
      <c r="D104" s="180" t="s">
        <v>110</v>
      </c>
      <c r="E104" s="180"/>
      <c r="F104" s="180"/>
      <c r="G104" s="180"/>
      <c r="H104" s="180"/>
      <c r="I104" s="78"/>
      <c r="J104" s="180" t="s">
        <v>111</v>
      </c>
      <c r="K104" s="180"/>
      <c r="L104" s="180"/>
      <c r="M104" s="180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4">
        <f>'06.1 - SO 06 VN prípojka'!J30</f>
        <v>0</v>
      </c>
      <c r="AH104" s="185"/>
      <c r="AI104" s="185"/>
      <c r="AJ104" s="185"/>
      <c r="AK104" s="185"/>
      <c r="AL104" s="185"/>
      <c r="AM104" s="185"/>
      <c r="AN104" s="184">
        <f t="shared" si="0"/>
        <v>0</v>
      </c>
      <c r="AO104" s="185"/>
      <c r="AP104" s="185"/>
      <c r="AQ104" s="79" t="s">
        <v>81</v>
      </c>
      <c r="AR104" s="76"/>
      <c r="AS104" s="80">
        <v>0</v>
      </c>
      <c r="AT104" s="81">
        <f t="shared" si="1"/>
        <v>0</v>
      </c>
      <c r="AU104" s="82">
        <f>'06.1 - SO 06 VN prípojka'!P121</f>
        <v>0</v>
      </c>
      <c r="AV104" s="81">
        <f>'06.1 - SO 06 VN prípojka'!J33</f>
        <v>0</v>
      </c>
      <c r="AW104" s="81">
        <f>'06.1 - SO 06 VN prípojka'!J34</f>
        <v>0</v>
      </c>
      <c r="AX104" s="81">
        <f>'06.1 - SO 06 VN prípojka'!J35</f>
        <v>0</v>
      </c>
      <c r="AY104" s="81">
        <f>'06.1 - SO 06 VN prípojka'!J36</f>
        <v>0</v>
      </c>
      <c r="AZ104" s="81">
        <f>'06.1 - SO 06 VN prípojka'!F33</f>
        <v>0</v>
      </c>
      <c r="BA104" s="81">
        <f>'06.1 - SO 06 VN prípojka'!F34</f>
        <v>0</v>
      </c>
      <c r="BB104" s="81">
        <f>'06.1 - SO 06 VN prípojka'!F35</f>
        <v>0</v>
      </c>
      <c r="BC104" s="81">
        <f>'06.1 - SO 06 VN prípojka'!F36</f>
        <v>0</v>
      </c>
      <c r="BD104" s="83">
        <f>'06.1 - SO 06 VN prípojka'!F37</f>
        <v>0</v>
      </c>
      <c r="BT104" s="84" t="s">
        <v>82</v>
      </c>
      <c r="BV104" s="84" t="s">
        <v>77</v>
      </c>
      <c r="BW104" s="84" t="s">
        <v>112</v>
      </c>
      <c r="BX104" s="84" t="s">
        <v>4</v>
      </c>
      <c r="CL104" s="84" t="s">
        <v>1</v>
      </c>
      <c r="CM104" s="84" t="s">
        <v>75</v>
      </c>
    </row>
    <row r="105" spans="1:91" s="7" customFormat="1" ht="30" customHeight="1">
      <c r="A105" s="85" t="s">
        <v>84</v>
      </c>
      <c r="B105" s="76"/>
      <c r="C105" s="77"/>
      <c r="D105" s="180" t="s">
        <v>113</v>
      </c>
      <c r="E105" s="180"/>
      <c r="F105" s="180"/>
      <c r="G105" s="180"/>
      <c r="H105" s="180"/>
      <c r="I105" s="78"/>
      <c r="J105" s="180" t="s">
        <v>114</v>
      </c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  <c r="AB105" s="180"/>
      <c r="AC105" s="180"/>
      <c r="AD105" s="180"/>
      <c r="AE105" s="180"/>
      <c r="AF105" s="180"/>
      <c r="AG105" s="184">
        <f>'06.2 - SO 06 VN Trafostan...'!J30</f>
        <v>0</v>
      </c>
      <c r="AH105" s="185"/>
      <c r="AI105" s="185"/>
      <c r="AJ105" s="185"/>
      <c r="AK105" s="185"/>
      <c r="AL105" s="185"/>
      <c r="AM105" s="185"/>
      <c r="AN105" s="184">
        <f t="shared" si="0"/>
        <v>0</v>
      </c>
      <c r="AO105" s="185"/>
      <c r="AP105" s="185"/>
      <c r="AQ105" s="79" t="s">
        <v>81</v>
      </c>
      <c r="AR105" s="76"/>
      <c r="AS105" s="80">
        <v>0</v>
      </c>
      <c r="AT105" s="81">
        <f t="shared" si="1"/>
        <v>0</v>
      </c>
      <c r="AU105" s="82">
        <f>'06.2 - SO 06 VN Trafostan...'!P125</f>
        <v>0</v>
      </c>
      <c r="AV105" s="81">
        <f>'06.2 - SO 06 VN Trafostan...'!J33</f>
        <v>0</v>
      </c>
      <c r="AW105" s="81">
        <f>'06.2 - SO 06 VN Trafostan...'!J34</f>
        <v>0</v>
      </c>
      <c r="AX105" s="81">
        <f>'06.2 - SO 06 VN Trafostan...'!J35</f>
        <v>0</v>
      </c>
      <c r="AY105" s="81">
        <f>'06.2 - SO 06 VN Trafostan...'!J36</f>
        <v>0</v>
      </c>
      <c r="AZ105" s="81">
        <f>'06.2 - SO 06 VN Trafostan...'!F33</f>
        <v>0</v>
      </c>
      <c r="BA105" s="81">
        <f>'06.2 - SO 06 VN Trafostan...'!F34</f>
        <v>0</v>
      </c>
      <c r="BB105" s="81">
        <f>'06.2 - SO 06 VN Trafostan...'!F35</f>
        <v>0</v>
      </c>
      <c r="BC105" s="81">
        <f>'06.2 - SO 06 VN Trafostan...'!F36</f>
        <v>0</v>
      </c>
      <c r="BD105" s="83">
        <f>'06.2 - SO 06 VN Trafostan...'!F37</f>
        <v>0</v>
      </c>
      <c r="BT105" s="84" t="s">
        <v>82</v>
      </c>
      <c r="BV105" s="84" t="s">
        <v>77</v>
      </c>
      <c r="BW105" s="84" t="s">
        <v>115</v>
      </c>
      <c r="BX105" s="84" t="s">
        <v>4</v>
      </c>
      <c r="CL105" s="84" t="s">
        <v>1</v>
      </c>
      <c r="CM105" s="84" t="s">
        <v>75</v>
      </c>
    </row>
    <row r="106" spans="1:91" s="7" customFormat="1" ht="30" customHeight="1">
      <c r="B106" s="76"/>
      <c r="C106" s="77"/>
      <c r="D106" s="180" t="s">
        <v>116</v>
      </c>
      <c r="E106" s="180"/>
      <c r="F106" s="180"/>
      <c r="G106" s="180"/>
      <c r="H106" s="180"/>
      <c r="I106" s="78"/>
      <c r="J106" s="180" t="s">
        <v>117</v>
      </c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0"/>
      <c r="AC106" s="180"/>
      <c r="AD106" s="180"/>
      <c r="AE106" s="180"/>
      <c r="AF106" s="180"/>
      <c r="AG106" s="213">
        <f>ROUND(SUM(AG107:AG110),2)</f>
        <v>0</v>
      </c>
      <c r="AH106" s="185"/>
      <c r="AI106" s="185"/>
      <c r="AJ106" s="185"/>
      <c r="AK106" s="185"/>
      <c r="AL106" s="185"/>
      <c r="AM106" s="185"/>
      <c r="AN106" s="184">
        <f t="shared" si="0"/>
        <v>0</v>
      </c>
      <c r="AO106" s="185"/>
      <c r="AP106" s="185"/>
      <c r="AQ106" s="79" t="s">
        <v>81</v>
      </c>
      <c r="AR106" s="76"/>
      <c r="AS106" s="80">
        <f>ROUND(SUM(AS107:AS110),2)</f>
        <v>0</v>
      </c>
      <c r="AT106" s="81">
        <f t="shared" si="1"/>
        <v>0</v>
      </c>
      <c r="AU106" s="82">
        <f>ROUND(SUM(AU107:AU110),5)</f>
        <v>0</v>
      </c>
      <c r="AV106" s="81">
        <f>ROUND(AZ106*L29,2)</f>
        <v>0</v>
      </c>
      <c r="AW106" s="81">
        <f>ROUND(BA106*L30,2)</f>
        <v>0</v>
      </c>
      <c r="AX106" s="81">
        <f>ROUND(BB106*L29,2)</f>
        <v>0</v>
      </c>
      <c r="AY106" s="81">
        <f>ROUND(BC106*L30,2)</f>
        <v>0</v>
      </c>
      <c r="AZ106" s="81">
        <f>ROUND(SUM(AZ107:AZ110),2)</f>
        <v>0</v>
      </c>
      <c r="BA106" s="81">
        <f>ROUND(SUM(BA107:BA110),2)</f>
        <v>0</v>
      </c>
      <c r="BB106" s="81">
        <f>ROUND(SUM(BB107:BB110),2)</f>
        <v>0</v>
      </c>
      <c r="BC106" s="81">
        <f>ROUND(SUM(BC107:BC110),2)</f>
        <v>0</v>
      </c>
      <c r="BD106" s="83">
        <f>ROUND(SUM(BD107:BD110),2)</f>
        <v>0</v>
      </c>
      <c r="BS106" s="84" t="s">
        <v>74</v>
      </c>
      <c r="BT106" s="84" t="s">
        <v>82</v>
      </c>
      <c r="BU106" s="84" t="s">
        <v>76</v>
      </c>
      <c r="BV106" s="84" t="s">
        <v>77</v>
      </c>
      <c r="BW106" s="84" t="s">
        <v>118</v>
      </c>
      <c r="BX106" s="84" t="s">
        <v>4</v>
      </c>
      <c r="CL106" s="84" t="s">
        <v>1</v>
      </c>
      <c r="CM106" s="84" t="s">
        <v>75</v>
      </c>
    </row>
    <row r="107" spans="1:91" s="4" customFormat="1" ht="16.5" customHeight="1">
      <c r="A107" s="85" t="s">
        <v>84</v>
      </c>
      <c r="B107" s="48"/>
      <c r="C107" s="10"/>
      <c r="D107" s="10"/>
      <c r="E107" s="181" t="s">
        <v>119</v>
      </c>
      <c r="F107" s="181"/>
      <c r="G107" s="181"/>
      <c r="H107" s="181"/>
      <c r="I107" s="181"/>
      <c r="J107" s="10"/>
      <c r="K107" s="181" t="s">
        <v>120</v>
      </c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81"/>
      <c r="AE107" s="181"/>
      <c r="AF107" s="181"/>
      <c r="AG107" s="210">
        <f>'07.1 - PP, Uvedenie do pr...'!J32</f>
        <v>0</v>
      </c>
      <c r="AH107" s="211"/>
      <c r="AI107" s="211"/>
      <c r="AJ107" s="211"/>
      <c r="AK107" s="211"/>
      <c r="AL107" s="211"/>
      <c r="AM107" s="211"/>
      <c r="AN107" s="210">
        <f t="shared" si="0"/>
        <v>0</v>
      </c>
      <c r="AO107" s="211"/>
      <c r="AP107" s="211"/>
      <c r="AQ107" s="86" t="s">
        <v>86</v>
      </c>
      <c r="AR107" s="48"/>
      <c r="AS107" s="87">
        <v>0</v>
      </c>
      <c r="AT107" s="88">
        <f t="shared" si="1"/>
        <v>0</v>
      </c>
      <c r="AU107" s="89">
        <f>'07.1 - PP, Uvedenie do pr...'!P120</f>
        <v>0</v>
      </c>
      <c r="AV107" s="88">
        <f>'07.1 - PP, Uvedenie do pr...'!J35</f>
        <v>0</v>
      </c>
      <c r="AW107" s="88">
        <f>'07.1 - PP, Uvedenie do pr...'!J36</f>
        <v>0</v>
      </c>
      <c r="AX107" s="88">
        <f>'07.1 - PP, Uvedenie do pr...'!J37</f>
        <v>0</v>
      </c>
      <c r="AY107" s="88">
        <f>'07.1 - PP, Uvedenie do pr...'!J38</f>
        <v>0</v>
      </c>
      <c r="AZ107" s="88">
        <f>'07.1 - PP, Uvedenie do pr...'!F35</f>
        <v>0</v>
      </c>
      <c r="BA107" s="88">
        <f>'07.1 - PP, Uvedenie do pr...'!F36</f>
        <v>0</v>
      </c>
      <c r="BB107" s="88">
        <f>'07.1 - PP, Uvedenie do pr...'!F37</f>
        <v>0</v>
      </c>
      <c r="BC107" s="88">
        <f>'07.1 - PP, Uvedenie do pr...'!F38</f>
        <v>0</v>
      </c>
      <c r="BD107" s="90">
        <f>'07.1 - PP, Uvedenie do pr...'!F39</f>
        <v>0</v>
      </c>
      <c r="BT107" s="22" t="s">
        <v>87</v>
      </c>
      <c r="BV107" s="22" t="s">
        <v>77</v>
      </c>
      <c r="BW107" s="22" t="s">
        <v>121</v>
      </c>
      <c r="BX107" s="22" t="s">
        <v>118</v>
      </c>
      <c r="CL107" s="22" t="s">
        <v>1</v>
      </c>
    </row>
    <row r="108" spans="1:91" s="4" customFormat="1" ht="16.5" customHeight="1">
      <c r="A108" s="85" t="s">
        <v>84</v>
      </c>
      <c r="B108" s="48"/>
      <c r="C108" s="10"/>
      <c r="D108" s="10"/>
      <c r="E108" s="181" t="s">
        <v>122</v>
      </c>
      <c r="F108" s="181"/>
      <c r="G108" s="181"/>
      <c r="H108" s="181"/>
      <c r="I108" s="181"/>
      <c r="J108" s="10"/>
      <c r="K108" s="181" t="s">
        <v>123</v>
      </c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81"/>
      <c r="AE108" s="181"/>
      <c r="AF108" s="181"/>
      <c r="AG108" s="210">
        <f>'07.2 - ČS + MP'!J32</f>
        <v>0</v>
      </c>
      <c r="AH108" s="211"/>
      <c r="AI108" s="211"/>
      <c r="AJ108" s="211"/>
      <c r="AK108" s="211"/>
      <c r="AL108" s="211"/>
      <c r="AM108" s="211"/>
      <c r="AN108" s="210">
        <f t="shared" si="0"/>
        <v>0</v>
      </c>
      <c r="AO108" s="211"/>
      <c r="AP108" s="211"/>
      <c r="AQ108" s="86" t="s">
        <v>86</v>
      </c>
      <c r="AR108" s="48"/>
      <c r="AS108" s="87">
        <v>0</v>
      </c>
      <c r="AT108" s="88">
        <f t="shared" si="1"/>
        <v>0</v>
      </c>
      <c r="AU108" s="89">
        <f>'07.2 - ČS + MP'!P120</f>
        <v>0</v>
      </c>
      <c r="AV108" s="88">
        <f>'07.2 - ČS + MP'!J35</f>
        <v>0</v>
      </c>
      <c r="AW108" s="88">
        <f>'07.2 - ČS + MP'!J36</f>
        <v>0</v>
      </c>
      <c r="AX108" s="88">
        <f>'07.2 - ČS + MP'!J37</f>
        <v>0</v>
      </c>
      <c r="AY108" s="88">
        <f>'07.2 - ČS + MP'!J38</f>
        <v>0</v>
      </c>
      <c r="AZ108" s="88">
        <f>'07.2 - ČS + MP'!F35</f>
        <v>0</v>
      </c>
      <c r="BA108" s="88">
        <f>'07.2 - ČS + MP'!F36</f>
        <v>0</v>
      </c>
      <c r="BB108" s="88">
        <f>'07.2 - ČS + MP'!F37</f>
        <v>0</v>
      </c>
      <c r="BC108" s="88">
        <f>'07.2 - ČS + MP'!F38</f>
        <v>0</v>
      </c>
      <c r="BD108" s="90">
        <f>'07.2 - ČS + MP'!F39</f>
        <v>0</v>
      </c>
      <c r="BT108" s="22" t="s">
        <v>87</v>
      </c>
      <c r="BV108" s="22" t="s">
        <v>77</v>
      </c>
      <c r="BW108" s="22" t="s">
        <v>124</v>
      </c>
      <c r="BX108" s="22" t="s">
        <v>118</v>
      </c>
      <c r="CL108" s="22" t="s">
        <v>1</v>
      </c>
    </row>
    <row r="109" spans="1:91" s="4" customFormat="1" ht="16.5" customHeight="1">
      <c r="A109" s="85" t="s">
        <v>84</v>
      </c>
      <c r="B109" s="48"/>
      <c r="C109" s="10"/>
      <c r="D109" s="10"/>
      <c r="E109" s="181" t="s">
        <v>125</v>
      </c>
      <c r="F109" s="181"/>
      <c r="G109" s="181"/>
      <c r="H109" s="181"/>
      <c r="I109" s="181"/>
      <c r="J109" s="10"/>
      <c r="K109" s="181" t="s">
        <v>126</v>
      </c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210">
        <f>'07.3 - Biologický stupeň'!J32</f>
        <v>0</v>
      </c>
      <c r="AH109" s="211"/>
      <c r="AI109" s="211"/>
      <c r="AJ109" s="211"/>
      <c r="AK109" s="211"/>
      <c r="AL109" s="211"/>
      <c r="AM109" s="211"/>
      <c r="AN109" s="210">
        <f t="shared" si="0"/>
        <v>0</v>
      </c>
      <c r="AO109" s="211"/>
      <c r="AP109" s="211"/>
      <c r="AQ109" s="86" t="s">
        <v>86</v>
      </c>
      <c r="AR109" s="48"/>
      <c r="AS109" s="87">
        <v>0</v>
      </c>
      <c r="AT109" s="88">
        <f t="shared" si="1"/>
        <v>0</v>
      </c>
      <c r="AU109" s="89">
        <f>'07.3 - Biologický stupeň'!P123</f>
        <v>0</v>
      </c>
      <c r="AV109" s="88">
        <f>'07.3 - Biologický stupeň'!J35</f>
        <v>0</v>
      </c>
      <c r="AW109" s="88">
        <f>'07.3 - Biologický stupeň'!J36</f>
        <v>0</v>
      </c>
      <c r="AX109" s="88">
        <f>'07.3 - Biologický stupeň'!J37</f>
        <v>0</v>
      </c>
      <c r="AY109" s="88">
        <f>'07.3 - Biologický stupeň'!J38</f>
        <v>0</v>
      </c>
      <c r="AZ109" s="88">
        <f>'07.3 - Biologický stupeň'!F35</f>
        <v>0</v>
      </c>
      <c r="BA109" s="88">
        <f>'07.3 - Biologický stupeň'!F36</f>
        <v>0</v>
      </c>
      <c r="BB109" s="88">
        <f>'07.3 - Biologický stupeň'!F37</f>
        <v>0</v>
      </c>
      <c r="BC109" s="88">
        <f>'07.3 - Biologický stupeň'!F38</f>
        <v>0</v>
      </c>
      <c r="BD109" s="90">
        <f>'07.3 - Biologický stupeň'!F39</f>
        <v>0</v>
      </c>
      <c r="BT109" s="22" t="s">
        <v>87</v>
      </c>
      <c r="BV109" s="22" t="s">
        <v>77</v>
      </c>
      <c r="BW109" s="22" t="s">
        <v>127</v>
      </c>
      <c r="BX109" s="22" t="s">
        <v>118</v>
      </c>
      <c r="CL109" s="22" t="s">
        <v>1</v>
      </c>
    </row>
    <row r="110" spans="1:91" s="4" customFormat="1" ht="16.5" customHeight="1">
      <c r="A110" s="85" t="s">
        <v>84</v>
      </c>
      <c r="B110" s="48"/>
      <c r="C110" s="10"/>
      <c r="D110" s="10"/>
      <c r="E110" s="181" t="s">
        <v>128</v>
      </c>
      <c r="F110" s="181"/>
      <c r="G110" s="181"/>
      <c r="H110" s="181"/>
      <c r="I110" s="181"/>
      <c r="J110" s="10"/>
      <c r="K110" s="181" t="s">
        <v>129</v>
      </c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210">
        <f>'07.4 - Kalové hospodárstvo'!J32</f>
        <v>0</v>
      </c>
      <c r="AH110" s="211"/>
      <c r="AI110" s="211"/>
      <c r="AJ110" s="211"/>
      <c r="AK110" s="211"/>
      <c r="AL110" s="211"/>
      <c r="AM110" s="211"/>
      <c r="AN110" s="210">
        <f t="shared" si="0"/>
        <v>0</v>
      </c>
      <c r="AO110" s="211"/>
      <c r="AP110" s="211"/>
      <c r="AQ110" s="86" t="s">
        <v>86</v>
      </c>
      <c r="AR110" s="48"/>
      <c r="AS110" s="87">
        <v>0</v>
      </c>
      <c r="AT110" s="88">
        <f t="shared" si="1"/>
        <v>0</v>
      </c>
      <c r="AU110" s="89">
        <f>'07.4 - Kalové hospodárstvo'!P120</f>
        <v>0</v>
      </c>
      <c r="AV110" s="88">
        <f>'07.4 - Kalové hospodárstvo'!J35</f>
        <v>0</v>
      </c>
      <c r="AW110" s="88">
        <f>'07.4 - Kalové hospodárstvo'!J36</f>
        <v>0</v>
      </c>
      <c r="AX110" s="88">
        <f>'07.4 - Kalové hospodárstvo'!J37</f>
        <v>0</v>
      </c>
      <c r="AY110" s="88">
        <f>'07.4 - Kalové hospodárstvo'!J38</f>
        <v>0</v>
      </c>
      <c r="AZ110" s="88">
        <f>'07.4 - Kalové hospodárstvo'!F35</f>
        <v>0</v>
      </c>
      <c r="BA110" s="88">
        <f>'07.4 - Kalové hospodárstvo'!F36</f>
        <v>0</v>
      </c>
      <c r="BB110" s="88">
        <f>'07.4 - Kalové hospodárstvo'!F37</f>
        <v>0</v>
      </c>
      <c r="BC110" s="88">
        <f>'07.4 - Kalové hospodárstvo'!F38</f>
        <v>0</v>
      </c>
      <c r="BD110" s="90">
        <f>'07.4 - Kalové hospodárstvo'!F39</f>
        <v>0</v>
      </c>
      <c r="BT110" s="22" t="s">
        <v>87</v>
      </c>
      <c r="BV110" s="22" t="s">
        <v>77</v>
      </c>
      <c r="BW110" s="22" t="s">
        <v>130</v>
      </c>
      <c r="BX110" s="22" t="s">
        <v>118</v>
      </c>
      <c r="CL110" s="22" t="s">
        <v>1</v>
      </c>
    </row>
    <row r="111" spans="1:91" s="7" customFormat="1" ht="37.5" customHeight="1">
      <c r="A111" s="85" t="s">
        <v>84</v>
      </c>
      <c r="B111" s="76"/>
      <c r="C111" s="77"/>
      <c r="D111" s="180" t="s">
        <v>131</v>
      </c>
      <c r="E111" s="180"/>
      <c r="F111" s="180"/>
      <c r="G111" s="180"/>
      <c r="H111" s="180"/>
      <c r="I111" s="78"/>
      <c r="J111" s="180" t="s">
        <v>132</v>
      </c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0"/>
      <c r="Y111" s="180"/>
      <c r="Z111" s="180"/>
      <c r="AA111" s="180"/>
      <c r="AB111" s="180"/>
      <c r="AC111" s="180"/>
      <c r="AD111" s="180"/>
      <c r="AE111" s="180"/>
      <c r="AF111" s="180"/>
      <c r="AG111" s="184">
        <f>'08 - PJ102 Strojno techno...'!J30</f>
        <v>0</v>
      </c>
      <c r="AH111" s="185"/>
      <c r="AI111" s="185"/>
      <c r="AJ111" s="185"/>
      <c r="AK111" s="185"/>
      <c r="AL111" s="185"/>
      <c r="AM111" s="185"/>
      <c r="AN111" s="184">
        <f t="shared" si="0"/>
        <v>0</v>
      </c>
      <c r="AO111" s="185"/>
      <c r="AP111" s="185"/>
      <c r="AQ111" s="79" t="s">
        <v>81</v>
      </c>
      <c r="AR111" s="76"/>
      <c r="AS111" s="91">
        <v>0</v>
      </c>
      <c r="AT111" s="92">
        <f t="shared" si="1"/>
        <v>0</v>
      </c>
      <c r="AU111" s="93">
        <f>'08 - PJ102 Strojno techno...'!P125</f>
        <v>0</v>
      </c>
      <c r="AV111" s="92">
        <f>'08 - PJ102 Strojno techno...'!J33</f>
        <v>0</v>
      </c>
      <c r="AW111" s="92">
        <f>'08 - PJ102 Strojno techno...'!J34</f>
        <v>0</v>
      </c>
      <c r="AX111" s="92">
        <f>'08 - PJ102 Strojno techno...'!J35</f>
        <v>0</v>
      </c>
      <c r="AY111" s="92">
        <f>'08 - PJ102 Strojno techno...'!J36</f>
        <v>0</v>
      </c>
      <c r="AZ111" s="92">
        <f>'08 - PJ102 Strojno techno...'!F33</f>
        <v>0</v>
      </c>
      <c r="BA111" s="92">
        <f>'08 - PJ102 Strojno techno...'!F34</f>
        <v>0</v>
      </c>
      <c r="BB111" s="92">
        <f>'08 - PJ102 Strojno techno...'!F35</f>
        <v>0</v>
      </c>
      <c r="BC111" s="92">
        <f>'08 - PJ102 Strojno techno...'!F36</f>
        <v>0</v>
      </c>
      <c r="BD111" s="94">
        <f>'08 - PJ102 Strojno techno...'!F37</f>
        <v>0</v>
      </c>
      <c r="BT111" s="84" t="s">
        <v>82</v>
      </c>
      <c r="BV111" s="84" t="s">
        <v>77</v>
      </c>
      <c r="BW111" s="84" t="s">
        <v>133</v>
      </c>
      <c r="BX111" s="84" t="s">
        <v>4</v>
      </c>
      <c r="CL111" s="84" t="s">
        <v>1</v>
      </c>
      <c r="CM111" s="84" t="s">
        <v>75</v>
      </c>
    </row>
    <row r="112" spans="1:91" s="2" customFormat="1" ht="30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30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s="2" customFormat="1" ht="6.95" customHeight="1">
      <c r="A113" s="29"/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30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</sheetData>
  <mergeCells count="106">
    <mergeCell ref="AN109:AP109"/>
    <mergeCell ref="AG109:AM109"/>
    <mergeCell ref="AN110:AP110"/>
    <mergeCell ref="AG110:AM110"/>
    <mergeCell ref="AN111:AP111"/>
    <mergeCell ref="AG111:AM111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R2:BE2"/>
    <mergeCell ref="AG98:AM98"/>
    <mergeCell ref="AG103:AM103"/>
    <mergeCell ref="AG102:AM102"/>
    <mergeCell ref="AG92:AM92"/>
    <mergeCell ref="AG101:AM101"/>
    <mergeCell ref="AG97:AM97"/>
    <mergeCell ref="AG95:AM95"/>
    <mergeCell ref="AG100:AM100"/>
    <mergeCell ref="AG99:AM99"/>
    <mergeCell ref="AG96:AM96"/>
    <mergeCell ref="AM87:AN87"/>
    <mergeCell ref="AM89:AP89"/>
    <mergeCell ref="AM90:AP90"/>
    <mergeCell ref="AN98:AP98"/>
    <mergeCell ref="AN103:AP103"/>
    <mergeCell ref="AN92:AP92"/>
    <mergeCell ref="AN102:AP102"/>
    <mergeCell ref="AN97:AP97"/>
    <mergeCell ref="AN96:AP96"/>
    <mergeCell ref="AN99:AP99"/>
    <mergeCell ref="AN101:AP101"/>
    <mergeCell ref="AN95:AP95"/>
    <mergeCell ref="AN100:AP100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E109:I109"/>
    <mergeCell ref="K109:AF109"/>
    <mergeCell ref="E110:I110"/>
    <mergeCell ref="K110:AF110"/>
    <mergeCell ref="D111:H111"/>
    <mergeCell ref="J111:AF111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85:AO85"/>
    <mergeCell ref="D105:H105"/>
    <mergeCell ref="J105:AF105"/>
    <mergeCell ref="D106:H106"/>
    <mergeCell ref="J106:AF106"/>
    <mergeCell ref="E107:I107"/>
    <mergeCell ref="K107:AF107"/>
    <mergeCell ref="E108:I108"/>
    <mergeCell ref="K108:AF108"/>
    <mergeCell ref="AG104:AM104"/>
    <mergeCell ref="AN104:AP104"/>
    <mergeCell ref="C92:G92"/>
    <mergeCell ref="D101:H101"/>
    <mergeCell ref="D104:H104"/>
    <mergeCell ref="D103:H103"/>
    <mergeCell ref="D95:H95"/>
    <mergeCell ref="D102:H102"/>
    <mergeCell ref="D100:H100"/>
    <mergeCell ref="E99:I99"/>
    <mergeCell ref="E96:I96"/>
    <mergeCell ref="E98:I98"/>
    <mergeCell ref="E97:I97"/>
    <mergeCell ref="I92:AF92"/>
    <mergeCell ref="J100:AF100"/>
    <mergeCell ref="J95:AF95"/>
    <mergeCell ref="J102:AF102"/>
    <mergeCell ref="J103:AF103"/>
    <mergeCell ref="J104:AF104"/>
    <mergeCell ref="J101:AF101"/>
    <mergeCell ref="K97:AF97"/>
    <mergeCell ref="K99:AF99"/>
    <mergeCell ref="K96:AF96"/>
    <mergeCell ref="K98:AF98"/>
  </mergeCells>
  <hyperlinks>
    <hyperlink ref="A96" location="'01.1 - SO 01 ČOV Stavebná...'!C2" display="/"/>
    <hyperlink ref="A97" location="'01.2 - SO 01 Nádrž pre bu...'!C2" display="/"/>
    <hyperlink ref="A98" location="'01.3 - SO 01 Elektroinšta...'!C2" display="/"/>
    <hyperlink ref="A99" location="'01.4 - SO 01 Zdravotechni...'!C2" display="/"/>
    <hyperlink ref="A100" location="'02 - SO 02 Spevnené plochy'!C2" display="/"/>
    <hyperlink ref="A101" location="'03 - SO 03 Oplotenie'!C2" display="/"/>
    <hyperlink ref="A102" location="'04 - SO 04 Potrubné prepo...'!C2" display="/"/>
    <hyperlink ref="A103" location="'05 - SO 05 Vodovodná príp...'!C2" display="/"/>
    <hyperlink ref="A104" location="'06.1 - SO 06 VN prípojka'!C2" display="/"/>
    <hyperlink ref="A105" location="'06.2 - SO 06 VN Trafostan...'!C2" display="/"/>
    <hyperlink ref="A107" location="'07.1 - PP, Uvedenie do pr...'!C2" display="/"/>
    <hyperlink ref="A108" location="'07.2 - ČS + MP'!C2" display="/"/>
    <hyperlink ref="A109" location="'07.3 - Biologický stupeň'!C2" display="/"/>
    <hyperlink ref="A110" location="'07.4 - Kalové hospodárstvo'!C2" display="/"/>
    <hyperlink ref="A111" location="'08 - PJ102 Strojno techn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63"/>
  <sheetViews>
    <sheetView showGridLines="0" workbookViewId="0">
      <selection activeCell="F20" sqref="F2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112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134</v>
      </c>
      <c r="L4" s="17"/>
      <c r="M4" s="9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4" t="str">
        <f>'Rekapitulácia stavby'!K6</f>
        <v>ČOV Dlhé Stráže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135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2" t="s">
        <v>1611</v>
      </c>
      <c r="F9" s="223"/>
      <c r="G9" s="223"/>
      <c r="H9" s="22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27. 4. 2021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193"/>
      <c r="G18" s="193"/>
      <c r="H18" s="193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178" t="s">
        <v>1607</v>
      </c>
      <c r="F21" s="29"/>
      <c r="G21" s="29"/>
      <c r="H21" s="29"/>
      <c r="I21" s="24" t="s">
        <v>25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34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6"/>
      <c r="B27" s="97"/>
      <c r="C27" s="96"/>
      <c r="D27" s="96"/>
      <c r="E27" s="198" t="s">
        <v>1</v>
      </c>
      <c r="F27" s="198"/>
      <c r="G27" s="198"/>
      <c r="H27" s="198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9" t="s">
        <v>35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0" t="s">
        <v>39</v>
      </c>
      <c r="E33" s="24" t="s">
        <v>40</v>
      </c>
      <c r="F33" s="101">
        <f>ROUND((SUM(BE121:BE162)),  2)</f>
        <v>0</v>
      </c>
      <c r="G33" s="29"/>
      <c r="H33" s="29"/>
      <c r="I33" s="102">
        <v>0.2</v>
      </c>
      <c r="J33" s="101">
        <f>ROUND(((SUM(BE121:BE162))*I33),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41</v>
      </c>
      <c r="F34" s="101">
        <f>ROUND((SUM(BF121:BF162)),  2)</f>
        <v>0</v>
      </c>
      <c r="G34" s="29"/>
      <c r="H34" s="29"/>
      <c r="I34" s="102">
        <v>0.2</v>
      </c>
      <c r="J34" s="101">
        <f>ROUND(((SUM(BF121:BF162))*I34),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1">
        <f>ROUND((SUM(BG121:BG162)),  2)</f>
        <v>0</v>
      </c>
      <c r="G35" s="29"/>
      <c r="H35" s="29"/>
      <c r="I35" s="102">
        <v>0.2</v>
      </c>
      <c r="J35" s="101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1">
        <f>ROUND((SUM(BH121:BH162)),  2)</f>
        <v>0</v>
      </c>
      <c r="G36" s="29"/>
      <c r="H36" s="29"/>
      <c r="I36" s="102">
        <v>0.2</v>
      </c>
      <c r="J36" s="101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44</v>
      </c>
      <c r="F37" s="101">
        <f>ROUND((SUM(BI121:BI162)),  2)</f>
        <v>0</v>
      </c>
      <c r="G37" s="29"/>
      <c r="H37" s="29"/>
      <c r="I37" s="102">
        <v>0</v>
      </c>
      <c r="J37" s="101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3"/>
      <c r="D39" s="104" t="s">
        <v>45</v>
      </c>
      <c r="E39" s="57"/>
      <c r="F39" s="57"/>
      <c r="G39" s="105" t="s">
        <v>46</v>
      </c>
      <c r="H39" s="106" t="s">
        <v>47</v>
      </c>
      <c r="I39" s="57"/>
      <c r="J39" s="107">
        <f>SUM(J30:J37)</f>
        <v>0</v>
      </c>
      <c r="K39" s="108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50</v>
      </c>
      <c r="E61" s="32"/>
      <c r="F61" s="109" t="s">
        <v>51</v>
      </c>
      <c r="G61" s="42" t="s">
        <v>50</v>
      </c>
      <c r="H61" s="32"/>
      <c r="I61" s="32"/>
      <c r="J61" s="110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50</v>
      </c>
      <c r="E76" s="32"/>
      <c r="F76" s="109" t="s">
        <v>51</v>
      </c>
      <c r="G76" s="42" t="s">
        <v>50</v>
      </c>
      <c r="H76" s="32"/>
      <c r="I76" s="32"/>
      <c r="J76" s="110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139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4" t="str">
        <f>E7</f>
        <v>ČOV Dlhé Stráže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135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2" t="str">
        <f>E9</f>
        <v>06.1 - SO 06.1  VN prípojka</v>
      </c>
      <c r="F87" s="223"/>
      <c r="G87" s="223"/>
      <c r="H87" s="22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Dlhé Stráže</v>
      </c>
      <c r="G89" s="29"/>
      <c r="H89" s="29"/>
      <c r="I89" s="24" t="s">
        <v>20</v>
      </c>
      <c r="J89" s="52" t="str">
        <f>IF(J12="","",J12)</f>
        <v>27. 4. 2021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Obec Dlhé Stráže</v>
      </c>
      <c r="G91" s="29"/>
      <c r="H91" s="29"/>
      <c r="I91" s="24" t="s">
        <v>28</v>
      </c>
      <c r="J91" s="27" t="str">
        <f>E21</f>
        <v>Ing.Cerva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1" t="s">
        <v>140</v>
      </c>
      <c r="D94" s="103"/>
      <c r="E94" s="103"/>
      <c r="F94" s="103"/>
      <c r="G94" s="103"/>
      <c r="H94" s="103"/>
      <c r="I94" s="103"/>
      <c r="J94" s="112" t="s">
        <v>141</v>
      </c>
      <c r="K94" s="103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3" t="s">
        <v>142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143</v>
      </c>
    </row>
    <row r="97" spans="1:31" s="9" customFormat="1" ht="24.95" customHeight="1">
      <c r="B97" s="114"/>
      <c r="D97" s="115" t="s">
        <v>1270</v>
      </c>
      <c r="E97" s="116"/>
      <c r="F97" s="116"/>
      <c r="G97" s="116"/>
      <c r="H97" s="116"/>
      <c r="I97" s="116"/>
      <c r="J97" s="117">
        <f>J122</f>
        <v>0</v>
      </c>
      <c r="L97" s="114"/>
    </row>
    <row r="98" spans="1:31" s="10" customFormat="1" ht="19.899999999999999" customHeight="1">
      <c r="B98" s="118"/>
      <c r="D98" s="119" t="s">
        <v>1271</v>
      </c>
      <c r="E98" s="120"/>
      <c r="F98" s="120"/>
      <c r="G98" s="120"/>
      <c r="H98" s="120"/>
      <c r="I98" s="120"/>
      <c r="J98" s="121">
        <f>J123</f>
        <v>0</v>
      </c>
      <c r="L98" s="118"/>
    </row>
    <row r="99" spans="1:31" s="10" customFormat="1" ht="19.899999999999999" customHeight="1">
      <c r="B99" s="118"/>
      <c r="D99" s="119" t="s">
        <v>738</v>
      </c>
      <c r="E99" s="120"/>
      <c r="F99" s="120"/>
      <c r="G99" s="120"/>
      <c r="H99" s="120"/>
      <c r="I99" s="120"/>
      <c r="J99" s="121">
        <f>J136</f>
        <v>0</v>
      </c>
      <c r="L99" s="118"/>
    </row>
    <row r="100" spans="1:31" s="10" customFormat="1" ht="19.899999999999999" customHeight="1">
      <c r="B100" s="118"/>
      <c r="D100" s="119" t="s">
        <v>1272</v>
      </c>
      <c r="E100" s="120"/>
      <c r="F100" s="120"/>
      <c r="G100" s="120"/>
      <c r="H100" s="120"/>
      <c r="I100" s="120"/>
      <c r="J100" s="121">
        <f>J155</f>
        <v>0</v>
      </c>
      <c r="L100" s="118"/>
    </row>
    <row r="101" spans="1:31" s="10" customFormat="1" ht="19.899999999999999" customHeight="1">
      <c r="B101" s="118"/>
      <c r="D101" s="119" t="s">
        <v>742</v>
      </c>
      <c r="E101" s="120"/>
      <c r="F101" s="120"/>
      <c r="G101" s="120"/>
      <c r="H101" s="120"/>
      <c r="I101" s="120"/>
      <c r="J101" s="121">
        <f>J159</f>
        <v>0</v>
      </c>
      <c r="L101" s="118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165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14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24" t="str">
        <f>E7</f>
        <v>ČOV Dlhé Stráže</v>
      </c>
      <c r="F111" s="225"/>
      <c r="G111" s="225"/>
      <c r="H111" s="225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135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82" t="str">
        <f>E9</f>
        <v>06.1 - SO 06.1  VN prípojka</v>
      </c>
      <c r="F113" s="223"/>
      <c r="G113" s="223"/>
      <c r="H113" s="223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18</v>
      </c>
      <c r="D115" s="29"/>
      <c r="E115" s="29"/>
      <c r="F115" s="22" t="str">
        <f>F12</f>
        <v>Dlhé Stráže</v>
      </c>
      <c r="G115" s="29"/>
      <c r="H115" s="29"/>
      <c r="I115" s="24" t="s">
        <v>20</v>
      </c>
      <c r="J115" s="52" t="str">
        <f>IF(J12="","",J12)</f>
        <v>27. 4. 2021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22</v>
      </c>
      <c r="D117" s="29"/>
      <c r="E117" s="29"/>
      <c r="F117" s="22" t="str">
        <f>E15</f>
        <v>Obec Dlhé Stráže</v>
      </c>
      <c r="G117" s="29"/>
      <c r="H117" s="29"/>
      <c r="I117" s="24" t="s">
        <v>28</v>
      </c>
      <c r="J117" s="27" t="str">
        <f>E21</f>
        <v>Ing.Cerva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26</v>
      </c>
      <c r="D118" s="29"/>
      <c r="E118" s="29"/>
      <c r="F118" s="22" t="str">
        <f>IF(E18="","",E18)</f>
        <v>Vyplň údaj</v>
      </c>
      <c r="G118" s="29"/>
      <c r="H118" s="29"/>
      <c r="I118" s="24" t="s">
        <v>32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22"/>
      <c r="B120" s="123"/>
      <c r="C120" s="124" t="s">
        <v>166</v>
      </c>
      <c r="D120" s="125" t="s">
        <v>60</v>
      </c>
      <c r="E120" s="125" t="s">
        <v>56</v>
      </c>
      <c r="F120" s="125" t="s">
        <v>57</v>
      </c>
      <c r="G120" s="125" t="s">
        <v>167</v>
      </c>
      <c r="H120" s="125" t="s">
        <v>168</v>
      </c>
      <c r="I120" s="125" t="s">
        <v>169</v>
      </c>
      <c r="J120" s="126" t="s">
        <v>141</v>
      </c>
      <c r="K120" s="127" t="s">
        <v>170</v>
      </c>
      <c r="L120" s="128"/>
      <c r="M120" s="59" t="s">
        <v>1</v>
      </c>
      <c r="N120" s="60" t="s">
        <v>39</v>
      </c>
      <c r="O120" s="60" t="s">
        <v>171</v>
      </c>
      <c r="P120" s="60" t="s">
        <v>172</v>
      </c>
      <c r="Q120" s="60" t="s">
        <v>173</v>
      </c>
      <c r="R120" s="60" t="s">
        <v>174</v>
      </c>
      <c r="S120" s="60" t="s">
        <v>175</v>
      </c>
      <c r="T120" s="61" t="s">
        <v>176</v>
      </c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</row>
    <row r="121" spans="1:65" s="2" customFormat="1" ht="22.9" customHeight="1">
      <c r="A121" s="29"/>
      <c r="B121" s="30"/>
      <c r="C121" s="66" t="s">
        <v>142</v>
      </c>
      <c r="D121" s="29"/>
      <c r="E121" s="29"/>
      <c r="F121" s="29"/>
      <c r="G121" s="29"/>
      <c r="H121" s="29"/>
      <c r="I121" s="29"/>
      <c r="J121" s="129">
        <f>BK121</f>
        <v>0</v>
      </c>
      <c r="K121" s="29"/>
      <c r="L121" s="30"/>
      <c r="M121" s="62"/>
      <c r="N121" s="53"/>
      <c r="O121" s="63"/>
      <c r="P121" s="130">
        <f>P122</f>
        <v>0</v>
      </c>
      <c r="Q121" s="63"/>
      <c r="R121" s="130">
        <f>R122</f>
        <v>0</v>
      </c>
      <c r="S121" s="63"/>
      <c r="T121" s="131">
        <f>T122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74</v>
      </c>
      <c r="AU121" s="14" t="s">
        <v>143</v>
      </c>
      <c r="BK121" s="132">
        <f>BK122</f>
        <v>0</v>
      </c>
    </row>
    <row r="122" spans="1:65" s="12" customFormat="1" ht="25.9" customHeight="1">
      <c r="B122" s="133"/>
      <c r="D122" s="134" t="s">
        <v>74</v>
      </c>
      <c r="E122" s="135" t="s">
        <v>281</v>
      </c>
      <c r="F122" s="135" t="s">
        <v>1273</v>
      </c>
      <c r="I122" s="136"/>
      <c r="J122" s="137">
        <f>BK122</f>
        <v>0</v>
      </c>
      <c r="L122" s="133"/>
      <c r="M122" s="138"/>
      <c r="N122" s="139"/>
      <c r="O122" s="139"/>
      <c r="P122" s="140">
        <f>P123+P136+P155+P159</f>
        <v>0</v>
      </c>
      <c r="Q122" s="139"/>
      <c r="R122" s="140">
        <f>R123+R136+R155+R159</f>
        <v>0</v>
      </c>
      <c r="S122" s="139"/>
      <c r="T122" s="141">
        <f>T123+T136+T155+T159</f>
        <v>0</v>
      </c>
      <c r="AR122" s="134" t="s">
        <v>188</v>
      </c>
      <c r="AT122" s="142" t="s">
        <v>74</v>
      </c>
      <c r="AU122" s="142" t="s">
        <v>75</v>
      </c>
      <c r="AY122" s="134" t="s">
        <v>179</v>
      </c>
      <c r="BK122" s="143">
        <f>BK123+BK136+BK155+BK159</f>
        <v>0</v>
      </c>
    </row>
    <row r="123" spans="1:65" s="12" customFormat="1" ht="22.9" customHeight="1">
      <c r="B123" s="133"/>
      <c r="D123" s="134" t="s">
        <v>74</v>
      </c>
      <c r="E123" s="144" t="s">
        <v>745</v>
      </c>
      <c r="F123" s="144" t="s">
        <v>1274</v>
      </c>
      <c r="I123" s="136"/>
      <c r="J123" s="145">
        <f>BK123</f>
        <v>0</v>
      </c>
      <c r="L123" s="133"/>
      <c r="M123" s="138"/>
      <c r="N123" s="139"/>
      <c r="O123" s="139"/>
      <c r="P123" s="140">
        <f>SUM(P124:P135)</f>
        <v>0</v>
      </c>
      <c r="Q123" s="139"/>
      <c r="R123" s="140">
        <f>SUM(R124:R135)</f>
        <v>0</v>
      </c>
      <c r="S123" s="139"/>
      <c r="T123" s="141">
        <f>SUM(T124:T135)</f>
        <v>0</v>
      </c>
      <c r="AR123" s="134" t="s">
        <v>82</v>
      </c>
      <c r="AT123" s="142" t="s">
        <v>74</v>
      </c>
      <c r="AU123" s="142" t="s">
        <v>82</v>
      </c>
      <c r="AY123" s="134" t="s">
        <v>179</v>
      </c>
      <c r="BK123" s="143">
        <f>SUM(BK124:BK135)</f>
        <v>0</v>
      </c>
    </row>
    <row r="124" spans="1:65" s="2" customFormat="1" ht="14.45" customHeight="1">
      <c r="A124" s="29"/>
      <c r="B124" s="146"/>
      <c r="C124" s="147" t="s">
        <v>82</v>
      </c>
      <c r="D124" s="147" t="s">
        <v>181</v>
      </c>
      <c r="E124" s="148" t="s">
        <v>1275</v>
      </c>
      <c r="F124" s="149" t="s">
        <v>1276</v>
      </c>
      <c r="G124" s="150" t="s">
        <v>935</v>
      </c>
      <c r="H124" s="151">
        <v>8.9999999999999993E-3</v>
      </c>
      <c r="I124" s="152"/>
      <c r="J124" s="151">
        <f t="shared" ref="J124:J135" si="0">ROUND(I124*H124,3)</f>
        <v>0</v>
      </c>
      <c r="K124" s="153"/>
      <c r="L124" s="30"/>
      <c r="M124" s="154" t="s">
        <v>1</v>
      </c>
      <c r="N124" s="155" t="s">
        <v>41</v>
      </c>
      <c r="O124" s="55"/>
      <c r="P124" s="156">
        <f t="shared" ref="P124:P135" si="1">O124*H124</f>
        <v>0</v>
      </c>
      <c r="Q124" s="156">
        <v>0</v>
      </c>
      <c r="R124" s="156">
        <f t="shared" ref="R124:R135" si="2">Q124*H124</f>
        <v>0</v>
      </c>
      <c r="S124" s="156">
        <v>0</v>
      </c>
      <c r="T124" s="157">
        <f t="shared" ref="T124:T135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8" t="s">
        <v>185</v>
      </c>
      <c r="AT124" s="158" t="s">
        <v>181</v>
      </c>
      <c r="AU124" s="158" t="s">
        <v>87</v>
      </c>
      <c r="AY124" s="14" t="s">
        <v>179</v>
      </c>
      <c r="BE124" s="159">
        <f t="shared" ref="BE124:BE135" si="4">IF(N124="základná",J124,0)</f>
        <v>0</v>
      </c>
      <c r="BF124" s="159">
        <f t="shared" ref="BF124:BF135" si="5">IF(N124="znížená",J124,0)</f>
        <v>0</v>
      </c>
      <c r="BG124" s="159">
        <f t="shared" ref="BG124:BG135" si="6">IF(N124="zákl. prenesená",J124,0)</f>
        <v>0</v>
      </c>
      <c r="BH124" s="159">
        <f t="shared" ref="BH124:BH135" si="7">IF(N124="zníž. prenesená",J124,0)</f>
        <v>0</v>
      </c>
      <c r="BI124" s="159">
        <f t="shared" ref="BI124:BI135" si="8">IF(N124="nulová",J124,0)</f>
        <v>0</v>
      </c>
      <c r="BJ124" s="14" t="s">
        <v>87</v>
      </c>
      <c r="BK124" s="160">
        <f t="shared" ref="BK124:BK135" si="9">ROUND(I124*H124,3)</f>
        <v>0</v>
      </c>
      <c r="BL124" s="14" t="s">
        <v>185</v>
      </c>
      <c r="BM124" s="158" t="s">
        <v>87</v>
      </c>
    </row>
    <row r="125" spans="1:65" s="2" customFormat="1" ht="14.45" customHeight="1">
      <c r="A125" s="29"/>
      <c r="B125" s="146"/>
      <c r="C125" s="147" t="s">
        <v>87</v>
      </c>
      <c r="D125" s="147" t="s">
        <v>181</v>
      </c>
      <c r="E125" s="148" t="s">
        <v>1277</v>
      </c>
      <c r="F125" s="149" t="s">
        <v>1278</v>
      </c>
      <c r="G125" s="150" t="s">
        <v>478</v>
      </c>
      <c r="H125" s="151">
        <v>3</v>
      </c>
      <c r="I125" s="152"/>
      <c r="J125" s="151">
        <f t="shared" si="0"/>
        <v>0</v>
      </c>
      <c r="K125" s="153"/>
      <c r="L125" s="30"/>
      <c r="M125" s="154" t="s">
        <v>1</v>
      </c>
      <c r="N125" s="155" t="s">
        <v>41</v>
      </c>
      <c r="O125" s="55"/>
      <c r="P125" s="156">
        <f t="shared" si="1"/>
        <v>0</v>
      </c>
      <c r="Q125" s="156">
        <v>0</v>
      </c>
      <c r="R125" s="156">
        <f t="shared" si="2"/>
        <v>0</v>
      </c>
      <c r="S125" s="156">
        <v>0</v>
      </c>
      <c r="T125" s="157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8" t="s">
        <v>185</v>
      </c>
      <c r="AT125" s="158" t="s">
        <v>181</v>
      </c>
      <c r="AU125" s="158" t="s">
        <v>87</v>
      </c>
      <c r="AY125" s="14" t="s">
        <v>179</v>
      </c>
      <c r="BE125" s="159">
        <f t="shared" si="4"/>
        <v>0</v>
      </c>
      <c r="BF125" s="159">
        <f t="shared" si="5"/>
        <v>0</v>
      </c>
      <c r="BG125" s="159">
        <f t="shared" si="6"/>
        <v>0</v>
      </c>
      <c r="BH125" s="159">
        <f t="shared" si="7"/>
        <v>0</v>
      </c>
      <c r="BI125" s="159">
        <f t="shared" si="8"/>
        <v>0</v>
      </c>
      <c r="BJ125" s="14" t="s">
        <v>87</v>
      </c>
      <c r="BK125" s="160">
        <f t="shared" si="9"/>
        <v>0</v>
      </c>
      <c r="BL125" s="14" t="s">
        <v>185</v>
      </c>
      <c r="BM125" s="158" t="s">
        <v>185</v>
      </c>
    </row>
    <row r="126" spans="1:65" s="2" customFormat="1" ht="14.45" customHeight="1">
      <c r="A126" s="29"/>
      <c r="B126" s="146"/>
      <c r="C126" s="147" t="s">
        <v>188</v>
      </c>
      <c r="D126" s="147" t="s">
        <v>181</v>
      </c>
      <c r="E126" s="148" t="s">
        <v>1279</v>
      </c>
      <c r="F126" s="149" t="s">
        <v>1280</v>
      </c>
      <c r="G126" s="150" t="s">
        <v>478</v>
      </c>
      <c r="H126" s="151">
        <v>10</v>
      </c>
      <c r="I126" s="152"/>
      <c r="J126" s="151">
        <f t="shared" si="0"/>
        <v>0</v>
      </c>
      <c r="K126" s="153"/>
      <c r="L126" s="30"/>
      <c r="M126" s="154" t="s">
        <v>1</v>
      </c>
      <c r="N126" s="155" t="s">
        <v>41</v>
      </c>
      <c r="O126" s="55"/>
      <c r="P126" s="156">
        <f t="shared" si="1"/>
        <v>0</v>
      </c>
      <c r="Q126" s="156">
        <v>0</v>
      </c>
      <c r="R126" s="156">
        <f t="shared" si="2"/>
        <v>0</v>
      </c>
      <c r="S126" s="156">
        <v>0</v>
      </c>
      <c r="T126" s="157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8" t="s">
        <v>185</v>
      </c>
      <c r="AT126" s="158" t="s">
        <v>181</v>
      </c>
      <c r="AU126" s="158" t="s">
        <v>87</v>
      </c>
      <c r="AY126" s="14" t="s">
        <v>179</v>
      </c>
      <c r="BE126" s="159">
        <f t="shared" si="4"/>
        <v>0</v>
      </c>
      <c r="BF126" s="159">
        <f t="shared" si="5"/>
        <v>0</v>
      </c>
      <c r="BG126" s="159">
        <f t="shared" si="6"/>
        <v>0</v>
      </c>
      <c r="BH126" s="159">
        <f t="shared" si="7"/>
        <v>0</v>
      </c>
      <c r="BI126" s="159">
        <f t="shared" si="8"/>
        <v>0</v>
      </c>
      <c r="BJ126" s="14" t="s">
        <v>87</v>
      </c>
      <c r="BK126" s="160">
        <f t="shared" si="9"/>
        <v>0</v>
      </c>
      <c r="BL126" s="14" t="s">
        <v>185</v>
      </c>
      <c r="BM126" s="158" t="s">
        <v>191</v>
      </c>
    </row>
    <row r="127" spans="1:65" s="2" customFormat="1" ht="14.45" customHeight="1">
      <c r="A127" s="29"/>
      <c r="B127" s="146"/>
      <c r="C127" s="147" t="s">
        <v>185</v>
      </c>
      <c r="D127" s="147" t="s">
        <v>181</v>
      </c>
      <c r="E127" s="148" t="s">
        <v>1281</v>
      </c>
      <c r="F127" s="149" t="s">
        <v>1282</v>
      </c>
      <c r="G127" s="150" t="s">
        <v>253</v>
      </c>
      <c r="H127" s="151">
        <v>1</v>
      </c>
      <c r="I127" s="152"/>
      <c r="J127" s="151">
        <f t="shared" si="0"/>
        <v>0</v>
      </c>
      <c r="K127" s="153"/>
      <c r="L127" s="30"/>
      <c r="M127" s="154" t="s">
        <v>1</v>
      </c>
      <c r="N127" s="155" t="s">
        <v>41</v>
      </c>
      <c r="O127" s="55"/>
      <c r="P127" s="156">
        <f t="shared" si="1"/>
        <v>0</v>
      </c>
      <c r="Q127" s="156">
        <v>0</v>
      </c>
      <c r="R127" s="156">
        <f t="shared" si="2"/>
        <v>0</v>
      </c>
      <c r="S127" s="156">
        <v>0</v>
      </c>
      <c r="T127" s="157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8" t="s">
        <v>185</v>
      </c>
      <c r="AT127" s="158" t="s">
        <v>181</v>
      </c>
      <c r="AU127" s="158" t="s">
        <v>87</v>
      </c>
      <c r="AY127" s="14" t="s">
        <v>179</v>
      </c>
      <c r="BE127" s="159">
        <f t="shared" si="4"/>
        <v>0</v>
      </c>
      <c r="BF127" s="159">
        <f t="shared" si="5"/>
        <v>0</v>
      </c>
      <c r="BG127" s="159">
        <f t="shared" si="6"/>
        <v>0</v>
      </c>
      <c r="BH127" s="159">
        <f t="shared" si="7"/>
        <v>0</v>
      </c>
      <c r="BI127" s="159">
        <f t="shared" si="8"/>
        <v>0</v>
      </c>
      <c r="BJ127" s="14" t="s">
        <v>87</v>
      </c>
      <c r="BK127" s="160">
        <f t="shared" si="9"/>
        <v>0</v>
      </c>
      <c r="BL127" s="14" t="s">
        <v>185</v>
      </c>
      <c r="BM127" s="158" t="s">
        <v>194</v>
      </c>
    </row>
    <row r="128" spans="1:65" s="2" customFormat="1" ht="14.45" customHeight="1">
      <c r="A128" s="29"/>
      <c r="B128" s="146"/>
      <c r="C128" s="147" t="s">
        <v>195</v>
      </c>
      <c r="D128" s="147" t="s">
        <v>181</v>
      </c>
      <c r="E128" s="148" t="s">
        <v>1283</v>
      </c>
      <c r="F128" s="149" t="s">
        <v>1284</v>
      </c>
      <c r="G128" s="150" t="s">
        <v>253</v>
      </c>
      <c r="H128" s="151">
        <v>1</v>
      </c>
      <c r="I128" s="152"/>
      <c r="J128" s="151">
        <f t="shared" si="0"/>
        <v>0</v>
      </c>
      <c r="K128" s="153"/>
      <c r="L128" s="30"/>
      <c r="M128" s="154" t="s">
        <v>1</v>
      </c>
      <c r="N128" s="155" t="s">
        <v>41</v>
      </c>
      <c r="O128" s="55"/>
      <c r="P128" s="156">
        <f t="shared" si="1"/>
        <v>0</v>
      </c>
      <c r="Q128" s="156">
        <v>0</v>
      </c>
      <c r="R128" s="156">
        <f t="shared" si="2"/>
        <v>0</v>
      </c>
      <c r="S128" s="156">
        <v>0</v>
      </c>
      <c r="T128" s="157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8" t="s">
        <v>185</v>
      </c>
      <c r="AT128" s="158" t="s">
        <v>181</v>
      </c>
      <c r="AU128" s="158" t="s">
        <v>87</v>
      </c>
      <c r="AY128" s="14" t="s">
        <v>179</v>
      </c>
      <c r="BE128" s="159">
        <f t="shared" si="4"/>
        <v>0</v>
      </c>
      <c r="BF128" s="159">
        <f t="shared" si="5"/>
        <v>0</v>
      </c>
      <c r="BG128" s="159">
        <f t="shared" si="6"/>
        <v>0</v>
      </c>
      <c r="BH128" s="159">
        <f t="shared" si="7"/>
        <v>0</v>
      </c>
      <c r="BI128" s="159">
        <f t="shared" si="8"/>
        <v>0</v>
      </c>
      <c r="BJ128" s="14" t="s">
        <v>87</v>
      </c>
      <c r="BK128" s="160">
        <f t="shared" si="9"/>
        <v>0</v>
      </c>
      <c r="BL128" s="14" t="s">
        <v>185</v>
      </c>
      <c r="BM128" s="158" t="s">
        <v>198</v>
      </c>
    </row>
    <row r="129" spans="1:65" s="2" customFormat="1" ht="14.45" customHeight="1">
      <c r="A129" s="29"/>
      <c r="B129" s="146"/>
      <c r="C129" s="147" t="s">
        <v>191</v>
      </c>
      <c r="D129" s="147" t="s">
        <v>181</v>
      </c>
      <c r="E129" s="148" t="s">
        <v>893</v>
      </c>
      <c r="F129" s="149" t="s">
        <v>894</v>
      </c>
      <c r="G129" s="150" t="s">
        <v>478</v>
      </c>
      <c r="H129" s="151">
        <v>120</v>
      </c>
      <c r="I129" s="152"/>
      <c r="J129" s="151">
        <f t="shared" si="0"/>
        <v>0</v>
      </c>
      <c r="K129" s="153"/>
      <c r="L129" s="30"/>
      <c r="M129" s="154" t="s">
        <v>1</v>
      </c>
      <c r="N129" s="155" t="s">
        <v>41</v>
      </c>
      <c r="O129" s="55"/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8" t="s">
        <v>185</v>
      </c>
      <c r="AT129" s="158" t="s">
        <v>181</v>
      </c>
      <c r="AU129" s="158" t="s">
        <v>87</v>
      </c>
      <c r="AY129" s="14" t="s">
        <v>179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4" t="s">
        <v>87</v>
      </c>
      <c r="BK129" s="160">
        <f t="shared" si="9"/>
        <v>0</v>
      </c>
      <c r="BL129" s="14" t="s">
        <v>185</v>
      </c>
      <c r="BM129" s="158" t="s">
        <v>201</v>
      </c>
    </row>
    <row r="130" spans="1:65" s="2" customFormat="1" ht="14.45" customHeight="1">
      <c r="A130" s="29"/>
      <c r="B130" s="146"/>
      <c r="C130" s="147" t="s">
        <v>202</v>
      </c>
      <c r="D130" s="147" t="s">
        <v>181</v>
      </c>
      <c r="E130" s="148" t="s">
        <v>1285</v>
      </c>
      <c r="F130" s="149" t="s">
        <v>1286</v>
      </c>
      <c r="G130" s="150" t="s">
        <v>478</v>
      </c>
      <c r="H130" s="151">
        <v>1</v>
      </c>
      <c r="I130" s="152"/>
      <c r="J130" s="151">
        <f t="shared" si="0"/>
        <v>0</v>
      </c>
      <c r="K130" s="153"/>
      <c r="L130" s="30"/>
      <c r="M130" s="154" t="s">
        <v>1</v>
      </c>
      <c r="N130" s="155" t="s">
        <v>41</v>
      </c>
      <c r="O130" s="55"/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8" t="s">
        <v>185</v>
      </c>
      <c r="AT130" s="158" t="s">
        <v>181</v>
      </c>
      <c r="AU130" s="158" t="s">
        <v>87</v>
      </c>
      <c r="AY130" s="14" t="s">
        <v>179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4" t="s">
        <v>87</v>
      </c>
      <c r="BK130" s="160">
        <f t="shared" si="9"/>
        <v>0</v>
      </c>
      <c r="BL130" s="14" t="s">
        <v>185</v>
      </c>
      <c r="BM130" s="158" t="s">
        <v>205</v>
      </c>
    </row>
    <row r="131" spans="1:65" s="2" customFormat="1" ht="14.45" customHeight="1">
      <c r="A131" s="29"/>
      <c r="B131" s="146"/>
      <c r="C131" s="147" t="s">
        <v>194</v>
      </c>
      <c r="D131" s="147" t="s">
        <v>181</v>
      </c>
      <c r="E131" s="148" t="s">
        <v>1287</v>
      </c>
      <c r="F131" s="149" t="s">
        <v>1288</v>
      </c>
      <c r="G131" s="150" t="s">
        <v>219</v>
      </c>
      <c r="H131" s="151">
        <v>1.8720000000000001</v>
      </c>
      <c r="I131" s="152"/>
      <c r="J131" s="151">
        <f t="shared" si="0"/>
        <v>0</v>
      </c>
      <c r="K131" s="153"/>
      <c r="L131" s="30"/>
      <c r="M131" s="154" t="s">
        <v>1</v>
      </c>
      <c r="N131" s="155" t="s">
        <v>41</v>
      </c>
      <c r="O131" s="55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8" t="s">
        <v>185</v>
      </c>
      <c r="AT131" s="158" t="s">
        <v>181</v>
      </c>
      <c r="AU131" s="158" t="s">
        <v>87</v>
      </c>
      <c r="AY131" s="14" t="s">
        <v>179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4" t="s">
        <v>87</v>
      </c>
      <c r="BK131" s="160">
        <f t="shared" si="9"/>
        <v>0</v>
      </c>
      <c r="BL131" s="14" t="s">
        <v>185</v>
      </c>
      <c r="BM131" s="158" t="s">
        <v>208</v>
      </c>
    </row>
    <row r="132" spans="1:65" s="2" customFormat="1" ht="14.45" customHeight="1">
      <c r="A132" s="29"/>
      <c r="B132" s="146"/>
      <c r="C132" s="147" t="s">
        <v>209</v>
      </c>
      <c r="D132" s="147" t="s">
        <v>181</v>
      </c>
      <c r="E132" s="148" t="s">
        <v>1289</v>
      </c>
      <c r="F132" s="149" t="s">
        <v>1290</v>
      </c>
      <c r="G132" s="150" t="s">
        <v>219</v>
      </c>
      <c r="H132" s="151">
        <v>1.8720000000000001</v>
      </c>
      <c r="I132" s="152"/>
      <c r="J132" s="151">
        <f t="shared" si="0"/>
        <v>0</v>
      </c>
      <c r="K132" s="153"/>
      <c r="L132" s="30"/>
      <c r="M132" s="154" t="s">
        <v>1</v>
      </c>
      <c r="N132" s="155" t="s">
        <v>41</v>
      </c>
      <c r="O132" s="55"/>
      <c r="P132" s="156">
        <f t="shared" si="1"/>
        <v>0</v>
      </c>
      <c r="Q132" s="156">
        <v>0</v>
      </c>
      <c r="R132" s="156">
        <f t="shared" si="2"/>
        <v>0</v>
      </c>
      <c r="S132" s="156">
        <v>0</v>
      </c>
      <c r="T132" s="157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8" t="s">
        <v>185</v>
      </c>
      <c r="AT132" s="158" t="s">
        <v>181</v>
      </c>
      <c r="AU132" s="158" t="s">
        <v>87</v>
      </c>
      <c r="AY132" s="14" t="s">
        <v>179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4" t="s">
        <v>87</v>
      </c>
      <c r="BK132" s="160">
        <f t="shared" si="9"/>
        <v>0</v>
      </c>
      <c r="BL132" s="14" t="s">
        <v>185</v>
      </c>
      <c r="BM132" s="158" t="s">
        <v>212</v>
      </c>
    </row>
    <row r="133" spans="1:65" s="2" customFormat="1" ht="14.45" customHeight="1">
      <c r="A133" s="29"/>
      <c r="B133" s="146"/>
      <c r="C133" s="147" t="s">
        <v>198</v>
      </c>
      <c r="D133" s="147" t="s">
        <v>181</v>
      </c>
      <c r="E133" s="148" t="s">
        <v>1291</v>
      </c>
      <c r="F133" s="149" t="s">
        <v>1292</v>
      </c>
      <c r="G133" s="150" t="s">
        <v>253</v>
      </c>
      <c r="H133" s="151">
        <v>1</v>
      </c>
      <c r="I133" s="152"/>
      <c r="J133" s="151">
        <f t="shared" si="0"/>
        <v>0</v>
      </c>
      <c r="K133" s="153"/>
      <c r="L133" s="30"/>
      <c r="M133" s="154" t="s">
        <v>1</v>
      </c>
      <c r="N133" s="155" t="s">
        <v>41</v>
      </c>
      <c r="O133" s="55"/>
      <c r="P133" s="156">
        <f t="shared" si="1"/>
        <v>0</v>
      </c>
      <c r="Q133" s="156">
        <v>0</v>
      </c>
      <c r="R133" s="156">
        <f t="shared" si="2"/>
        <v>0</v>
      </c>
      <c r="S133" s="156">
        <v>0</v>
      </c>
      <c r="T133" s="157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8" t="s">
        <v>185</v>
      </c>
      <c r="AT133" s="158" t="s">
        <v>181</v>
      </c>
      <c r="AU133" s="158" t="s">
        <v>87</v>
      </c>
      <c r="AY133" s="14" t="s">
        <v>179</v>
      </c>
      <c r="BE133" s="159">
        <f t="shared" si="4"/>
        <v>0</v>
      </c>
      <c r="BF133" s="159">
        <f t="shared" si="5"/>
        <v>0</v>
      </c>
      <c r="BG133" s="159">
        <f t="shared" si="6"/>
        <v>0</v>
      </c>
      <c r="BH133" s="159">
        <f t="shared" si="7"/>
        <v>0</v>
      </c>
      <c r="BI133" s="159">
        <f t="shared" si="8"/>
        <v>0</v>
      </c>
      <c r="BJ133" s="14" t="s">
        <v>87</v>
      </c>
      <c r="BK133" s="160">
        <f t="shared" si="9"/>
        <v>0</v>
      </c>
      <c r="BL133" s="14" t="s">
        <v>185</v>
      </c>
      <c r="BM133" s="158" t="s">
        <v>7</v>
      </c>
    </row>
    <row r="134" spans="1:65" s="2" customFormat="1" ht="14.45" customHeight="1">
      <c r="A134" s="29"/>
      <c r="B134" s="146"/>
      <c r="C134" s="147" t="s">
        <v>216</v>
      </c>
      <c r="D134" s="147" t="s">
        <v>181</v>
      </c>
      <c r="E134" s="148" t="s">
        <v>1293</v>
      </c>
      <c r="F134" s="149" t="s">
        <v>1294</v>
      </c>
      <c r="G134" s="150" t="s">
        <v>253</v>
      </c>
      <c r="H134" s="151">
        <v>1</v>
      </c>
      <c r="I134" s="152"/>
      <c r="J134" s="151">
        <f t="shared" si="0"/>
        <v>0</v>
      </c>
      <c r="K134" s="153"/>
      <c r="L134" s="30"/>
      <c r="M134" s="154" t="s">
        <v>1</v>
      </c>
      <c r="N134" s="155" t="s">
        <v>41</v>
      </c>
      <c r="O134" s="55"/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8" t="s">
        <v>185</v>
      </c>
      <c r="AT134" s="158" t="s">
        <v>181</v>
      </c>
      <c r="AU134" s="158" t="s">
        <v>87</v>
      </c>
      <c r="AY134" s="14" t="s">
        <v>179</v>
      </c>
      <c r="BE134" s="159">
        <f t="shared" si="4"/>
        <v>0</v>
      </c>
      <c r="BF134" s="159">
        <f t="shared" si="5"/>
        <v>0</v>
      </c>
      <c r="BG134" s="159">
        <f t="shared" si="6"/>
        <v>0</v>
      </c>
      <c r="BH134" s="159">
        <f t="shared" si="7"/>
        <v>0</v>
      </c>
      <c r="BI134" s="159">
        <f t="shared" si="8"/>
        <v>0</v>
      </c>
      <c r="BJ134" s="14" t="s">
        <v>87</v>
      </c>
      <c r="BK134" s="160">
        <f t="shared" si="9"/>
        <v>0</v>
      </c>
      <c r="BL134" s="14" t="s">
        <v>185</v>
      </c>
      <c r="BM134" s="158" t="s">
        <v>220</v>
      </c>
    </row>
    <row r="135" spans="1:65" s="2" customFormat="1" ht="14.45" customHeight="1">
      <c r="A135" s="29"/>
      <c r="B135" s="146"/>
      <c r="C135" s="147" t="s">
        <v>201</v>
      </c>
      <c r="D135" s="147" t="s">
        <v>181</v>
      </c>
      <c r="E135" s="148" t="s">
        <v>1295</v>
      </c>
      <c r="F135" s="149" t="s">
        <v>832</v>
      </c>
      <c r="G135" s="150" t="s">
        <v>456</v>
      </c>
      <c r="H135" s="152"/>
      <c r="I135" s="152"/>
      <c r="J135" s="151">
        <f t="shared" si="0"/>
        <v>0</v>
      </c>
      <c r="K135" s="153"/>
      <c r="L135" s="30"/>
      <c r="M135" s="154" t="s">
        <v>1</v>
      </c>
      <c r="N135" s="155" t="s">
        <v>41</v>
      </c>
      <c r="O135" s="55"/>
      <c r="P135" s="156">
        <f t="shared" si="1"/>
        <v>0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8" t="s">
        <v>185</v>
      </c>
      <c r="AT135" s="158" t="s">
        <v>181</v>
      </c>
      <c r="AU135" s="158" t="s">
        <v>87</v>
      </c>
      <c r="AY135" s="14" t="s">
        <v>179</v>
      </c>
      <c r="BE135" s="159">
        <f t="shared" si="4"/>
        <v>0</v>
      </c>
      <c r="BF135" s="159">
        <f t="shared" si="5"/>
        <v>0</v>
      </c>
      <c r="BG135" s="159">
        <f t="shared" si="6"/>
        <v>0</v>
      </c>
      <c r="BH135" s="159">
        <f t="shared" si="7"/>
        <v>0</v>
      </c>
      <c r="BI135" s="159">
        <f t="shared" si="8"/>
        <v>0</v>
      </c>
      <c r="BJ135" s="14" t="s">
        <v>87</v>
      </c>
      <c r="BK135" s="160">
        <f t="shared" si="9"/>
        <v>0</v>
      </c>
      <c r="BL135" s="14" t="s">
        <v>185</v>
      </c>
      <c r="BM135" s="158" t="s">
        <v>223</v>
      </c>
    </row>
    <row r="136" spans="1:65" s="12" customFormat="1" ht="22.9" customHeight="1">
      <c r="B136" s="133"/>
      <c r="D136" s="134" t="s">
        <v>74</v>
      </c>
      <c r="E136" s="144" t="s">
        <v>833</v>
      </c>
      <c r="F136" s="144" t="s">
        <v>834</v>
      </c>
      <c r="I136" s="136"/>
      <c r="J136" s="145">
        <f>BK136</f>
        <v>0</v>
      </c>
      <c r="L136" s="133"/>
      <c r="M136" s="138"/>
      <c r="N136" s="139"/>
      <c r="O136" s="139"/>
      <c r="P136" s="140">
        <f>SUM(P137:P154)</f>
        <v>0</v>
      </c>
      <c r="Q136" s="139"/>
      <c r="R136" s="140">
        <f>SUM(R137:R154)</f>
        <v>0</v>
      </c>
      <c r="S136" s="139"/>
      <c r="T136" s="141">
        <f>SUM(T137:T154)</f>
        <v>0</v>
      </c>
      <c r="AR136" s="134" t="s">
        <v>82</v>
      </c>
      <c r="AT136" s="142" t="s">
        <v>74</v>
      </c>
      <c r="AU136" s="142" t="s">
        <v>82</v>
      </c>
      <c r="AY136" s="134" t="s">
        <v>179</v>
      </c>
      <c r="BK136" s="143">
        <f>SUM(BK137:BK154)</f>
        <v>0</v>
      </c>
    </row>
    <row r="137" spans="1:65" s="2" customFormat="1" ht="14.45" customHeight="1">
      <c r="A137" s="29"/>
      <c r="B137" s="146"/>
      <c r="C137" s="161" t="s">
        <v>224</v>
      </c>
      <c r="D137" s="161" t="s">
        <v>281</v>
      </c>
      <c r="E137" s="162" t="s">
        <v>813</v>
      </c>
      <c r="F137" s="163" t="s">
        <v>1276</v>
      </c>
      <c r="G137" s="164" t="s">
        <v>478</v>
      </c>
      <c r="H137" s="165">
        <v>9</v>
      </c>
      <c r="I137" s="166"/>
      <c r="J137" s="165">
        <f t="shared" ref="J137:J154" si="10">ROUND(I137*H137,3)</f>
        <v>0</v>
      </c>
      <c r="K137" s="167"/>
      <c r="L137" s="168"/>
      <c r="M137" s="169" t="s">
        <v>1</v>
      </c>
      <c r="N137" s="170" t="s">
        <v>41</v>
      </c>
      <c r="O137" s="55"/>
      <c r="P137" s="156">
        <f t="shared" ref="P137:P154" si="11">O137*H137</f>
        <v>0</v>
      </c>
      <c r="Q137" s="156">
        <v>0</v>
      </c>
      <c r="R137" s="156">
        <f t="shared" ref="R137:R154" si="12">Q137*H137</f>
        <v>0</v>
      </c>
      <c r="S137" s="156">
        <v>0</v>
      </c>
      <c r="T137" s="157">
        <f t="shared" ref="T137:T154" si="13"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8" t="s">
        <v>194</v>
      </c>
      <c r="AT137" s="158" t="s">
        <v>281</v>
      </c>
      <c r="AU137" s="158" t="s">
        <v>87</v>
      </c>
      <c r="AY137" s="14" t="s">
        <v>179</v>
      </c>
      <c r="BE137" s="159">
        <f t="shared" ref="BE137:BE154" si="14">IF(N137="základná",J137,0)</f>
        <v>0</v>
      </c>
      <c r="BF137" s="159">
        <f t="shared" ref="BF137:BF154" si="15">IF(N137="znížená",J137,0)</f>
        <v>0</v>
      </c>
      <c r="BG137" s="159">
        <f t="shared" ref="BG137:BG154" si="16">IF(N137="zákl. prenesená",J137,0)</f>
        <v>0</v>
      </c>
      <c r="BH137" s="159">
        <f t="shared" ref="BH137:BH154" si="17">IF(N137="zníž. prenesená",J137,0)</f>
        <v>0</v>
      </c>
      <c r="BI137" s="159">
        <f t="shared" ref="BI137:BI154" si="18">IF(N137="nulová",J137,0)</f>
        <v>0</v>
      </c>
      <c r="BJ137" s="14" t="s">
        <v>87</v>
      </c>
      <c r="BK137" s="160">
        <f t="shared" ref="BK137:BK154" si="19">ROUND(I137*H137,3)</f>
        <v>0</v>
      </c>
      <c r="BL137" s="14" t="s">
        <v>185</v>
      </c>
      <c r="BM137" s="158" t="s">
        <v>228</v>
      </c>
    </row>
    <row r="138" spans="1:65" s="2" customFormat="1" ht="14.45" customHeight="1">
      <c r="A138" s="29"/>
      <c r="B138" s="146"/>
      <c r="C138" s="161" t="s">
        <v>205</v>
      </c>
      <c r="D138" s="161" t="s">
        <v>281</v>
      </c>
      <c r="E138" s="162" t="s">
        <v>836</v>
      </c>
      <c r="F138" s="163" t="s">
        <v>1296</v>
      </c>
      <c r="G138" s="164" t="s">
        <v>253</v>
      </c>
      <c r="H138" s="165">
        <v>3</v>
      </c>
      <c r="I138" s="166"/>
      <c r="J138" s="165">
        <f t="shared" si="10"/>
        <v>0</v>
      </c>
      <c r="K138" s="167"/>
      <c r="L138" s="168"/>
      <c r="M138" s="169" t="s">
        <v>1</v>
      </c>
      <c r="N138" s="170" t="s">
        <v>41</v>
      </c>
      <c r="O138" s="55"/>
      <c r="P138" s="156">
        <f t="shared" si="11"/>
        <v>0</v>
      </c>
      <c r="Q138" s="156">
        <v>0</v>
      </c>
      <c r="R138" s="156">
        <f t="shared" si="12"/>
        <v>0</v>
      </c>
      <c r="S138" s="156">
        <v>0</v>
      </c>
      <c r="T138" s="157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8" t="s">
        <v>194</v>
      </c>
      <c r="AT138" s="158" t="s">
        <v>281</v>
      </c>
      <c r="AU138" s="158" t="s">
        <v>87</v>
      </c>
      <c r="AY138" s="14" t="s">
        <v>179</v>
      </c>
      <c r="BE138" s="159">
        <f t="shared" si="14"/>
        <v>0</v>
      </c>
      <c r="BF138" s="159">
        <f t="shared" si="15"/>
        <v>0</v>
      </c>
      <c r="BG138" s="159">
        <f t="shared" si="16"/>
        <v>0</v>
      </c>
      <c r="BH138" s="159">
        <f t="shared" si="17"/>
        <v>0</v>
      </c>
      <c r="BI138" s="159">
        <f t="shared" si="18"/>
        <v>0</v>
      </c>
      <c r="BJ138" s="14" t="s">
        <v>87</v>
      </c>
      <c r="BK138" s="160">
        <f t="shared" si="19"/>
        <v>0</v>
      </c>
      <c r="BL138" s="14" t="s">
        <v>185</v>
      </c>
      <c r="BM138" s="158" t="s">
        <v>231</v>
      </c>
    </row>
    <row r="139" spans="1:65" s="2" customFormat="1" ht="14.45" customHeight="1">
      <c r="A139" s="29"/>
      <c r="B139" s="146"/>
      <c r="C139" s="161" t="s">
        <v>233</v>
      </c>
      <c r="D139" s="161" t="s">
        <v>281</v>
      </c>
      <c r="E139" s="162" t="s">
        <v>838</v>
      </c>
      <c r="F139" s="163" t="s">
        <v>1297</v>
      </c>
      <c r="G139" s="164" t="s">
        <v>253</v>
      </c>
      <c r="H139" s="165">
        <v>3</v>
      </c>
      <c r="I139" s="166"/>
      <c r="J139" s="165">
        <f t="shared" si="10"/>
        <v>0</v>
      </c>
      <c r="K139" s="167"/>
      <c r="L139" s="168"/>
      <c r="M139" s="169" t="s">
        <v>1</v>
      </c>
      <c r="N139" s="170" t="s">
        <v>41</v>
      </c>
      <c r="O139" s="55"/>
      <c r="P139" s="156">
        <f t="shared" si="11"/>
        <v>0</v>
      </c>
      <c r="Q139" s="156">
        <v>0</v>
      </c>
      <c r="R139" s="156">
        <f t="shared" si="12"/>
        <v>0</v>
      </c>
      <c r="S139" s="156">
        <v>0</v>
      </c>
      <c r="T139" s="157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8" t="s">
        <v>194</v>
      </c>
      <c r="AT139" s="158" t="s">
        <v>281</v>
      </c>
      <c r="AU139" s="158" t="s">
        <v>87</v>
      </c>
      <c r="AY139" s="14" t="s">
        <v>179</v>
      </c>
      <c r="BE139" s="159">
        <f t="shared" si="14"/>
        <v>0</v>
      </c>
      <c r="BF139" s="159">
        <f t="shared" si="15"/>
        <v>0</v>
      </c>
      <c r="BG139" s="159">
        <f t="shared" si="16"/>
        <v>0</v>
      </c>
      <c r="BH139" s="159">
        <f t="shared" si="17"/>
        <v>0</v>
      </c>
      <c r="BI139" s="159">
        <f t="shared" si="18"/>
        <v>0</v>
      </c>
      <c r="BJ139" s="14" t="s">
        <v>87</v>
      </c>
      <c r="BK139" s="160">
        <f t="shared" si="19"/>
        <v>0</v>
      </c>
      <c r="BL139" s="14" t="s">
        <v>185</v>
      </c>
      <c r="BM139" s="158" t="s">
        <v>236</v>
      </c>
    </row>
    <row r="140" spans="1:65" s="2" customFormat="1" ht="14.45" customHeight="1">
      <c r="A140" s="29"/>
      <c r="B140" s="146"/>
      <c r="C140" s="161" t="s">
        <v>208</v>
      </c>
      <c r="D140" s="161" t="s">
        <v>281</v>
      </c>
      <c r="E140" s="162" t="s">
        <v>840</v>
      </c>
      <c r="F140" s="163" t="s">
        <v>1298</v>
      </c>
      <c r="G140" s="164" t="s">
        <v>253</v>
      </c>
      <c r="H140" s="165">
        <v>4</v>
      </c>
      <c r="I140" s="166"/>
      <c r="J140" s="165">
        <f t="shared" si="10"/>
        <v>0</v>
      </c>
      <c r="K140" s="167"/>
      <c r="L140" s="168"/>
      <c r="M140" s="169" t="s">
        <v>1</v>
      </c>
      <c r="N140" s="170" t="s">
        <v>41</v>
      </c>
      <c r="O140" s="55"/>
      <c r="P140" s="156">
        <f t="shared" si="11"/>
        <v>0</v>
      </c>
      <c r="Q140" s="156">
        <v>0</v>
      </c>
      <c r="R140" s="156">
        <f t="shared" si="12"/>
        <v>0</v>
      </c>
      <c r="S140" s="156">
        <v>0</v>
      </c>
      <c r="T140" s="157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8" t="s">
        <v>194</v>
      </c>
      <c r="AT140" s="158" t="s">
        <v>281</v>
      </c>
      <c r="AU140" s="158" t="s">
        <v>87</v>
      </c>
      <c r="AY140" s="14" t="s">
        <v>179</v>
      </c>
      <c r="BE140" s="159">
        <f t="shared" si="14"/>
        <v>0</v>
      </c>
      <c r="BF140" s="159">
        <f t="shared" si="15"/>
        <v>0</v>
      </c>
      <c r="BG140" s="159">
        <f t="shared" si="16"/>
        <v>0</v>
      </c>
      <c r="BH140" s="159">
        <f t="shared" si="17"/>
        <v>0</v>
      </c>
      <c r="BI140" s="159">
        <f t="shared" si="18"/>
        <v>0</v>
      </c>
      <c r="BJ140" s="14" t="s">
        <v>87</v>
      </c>
      <c r="BK140" s="160">
        <f t="shared" si="19"/>
        <v>0</v>
      </c>
      <c r="BL140" s="14" t="s">
        <v>185</v>
      </c>
      <c r="BM140" s="158" t="s">
        <v>239</v>
      </c>
    </row>
    <row r="141" spans="1:65" s="2" customFormat="1" ht="14.45" customHeight="1">
      <c r="A141" s="29"/>
      <c r="B141" s="146"/>
      <c r="C141" s="161" t="s">
        <v>240</v>
      </c>
      <c r="D141" s="161" t="s">
        <v>281</v>
      </c>
      <c r="E141" s="162" t="s">
        <v>842</v>
      </c>
      <c r="F141" s="163" t="s">
        <v>1299</v>
      </c>
      <c r="G141" s="164" t="s">
        <v>253</v>
      </c>
      <c r="H141" s="165">
        <v>3</v>
      </c>
      <c r="I141" s="166"/>
      <c r="J141" s="165">
        <f t="shared" si="10"/>
        <v>0</v>
      </c>
      <c r="K141" s="167"/>
      <c r="L141" s="168"/>
      <c r="M141" s="169" t="s">
        <v>1</v>
      </c>
      <c r="N141" s="170" t="s">
        <v>41</v>
      </c>
      <c r="O141" s="55"/>
      <c r="P141" s="156">
        <f t="shared" si="11"/>
        <v>0</v>
      </c>
      <c r="Q141" s="156">
        <v>0</v>
      </c>
      <c r="R141" s="156">
        <f t="shared" si="12"/>
        <v>0</v>
      </c>
      <c r="S141" s="156">
        <v>0</v>
      </c>
      <c r="T141" s="157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8" t="s">
        <v>194</v>
      </c>
      <c r="AT141" s="158" t="s">
        <v>281</v>
      </c>
      <c r="AU141" s="158" t="s">
        <v>87</v>
      </c>
      <c r="AY141" s="14" t="s">
        <v>179</v>
      </c>
      <c r="BE141" s="159">
        <f t="shared" si="14"/>
        <v>0</v>
      </c>
      <c r="BF141" s="159">
        <f t="shared" si="15"/>
        <v>0</v>
      </c>
      <c r="BG141" s="159">
        <f t="shared" si="16"/>
        <v>0</v>
      </c>
      <c r="BH141" s="159">
        <f t="shared" si="17"/>
        <v>0</v>
      </c>
      <c r="BI141" s="159">
        <f t="shared" si="18"/>
        <v>0</v>
      </c>
      <c r="BJ141" s="14" t="s">
        <v>87</v>
      </c>
      <c r="BK141" s="160">
        <f t="shared" si="19"/>
        <v>0</v>
      </c>
      <c r="BL141" s="14" t="s">
        <v>185</v>
      </c>
      <c r="BM141" s="158" t="s">
        <v>243</v>
      </c>
    </row>
    <row r="142" spans="1:65" s="2" customFormat="1" ht="14.45" customHeight="1">
      <c r="A142" s="29"/>
      <c r="B142" s="146"/>
      <c r="C142" s="161" t="s">
        <v>212</v>
      </c>
      <c r="D142" s="161" t="s">
        <v>281</v>
      </c>
      <c r="E142" s="162" t="s">
        <v>844</v>
      </c>
      <c r="F142" s="163" t="s">
        <v>1300</v>
      </c>
      <c r="G142" s="164" t="s">
        <v>478</v>
      </c>
      <c r="H142" s="165">
        <v>10.5</v>
      </c>
      <c r="I142" s="166"/>
      <c r="J142" s="165">
        <f t="shared" si="10"/>
        <v>0</v>
      </c>
      <c r="K142" s="167"/>
      <c r="L142" s="168"/>
      <c r="M142" s="169" t="s">
        <v>1</v>
      </c>
      <c r="N142" s="170" t="s">
        <v>41</v>
      </c>
      <c r="O142" s="55"/>
      <c r="P142" s="156">
        <f t="shared" si="11"/>
        <v>0</v>
      </c>
      <c r="Q142" s="156">
        <v>0</v>
      </c>
      <c r="R142" s="156">
        <f t="shared" si="12"/>
        <v>0</v>
      </c>
      <c r="S142" s="156">
        <v>0</v>
      </c>
      <c r="T142" s="157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8" t="s">
        <v>194</v>
      </c>
      <c r="AT142" s="158" t="s">
        <v>281</v>
      </c>
      <c r="AU142" s="158" t="s">
        <v>87</v>
      </c>
      <c r="AY142" s="14" t="s">
        <v>179</v>
      </c>
      <c r="BE142" s="159">
        <f t="shared" si="14"/>
        <v>0</v>
      </c>
      <c r="BF142" s="159">
        <f t="shared" si="15"/>
        <v>0</v>
      </c>
      <c r="BG142" s="159">
        <f t="shared" si="16"/>
        <v>0</v>
      </c>
      <c r="BH142" s="159">
        <f t="shared" si="17"/>
        <v>0</v>
      </c>
      <c r="BI142" s="159">
        <f t="shared" si="18"/>
        <v>0</v>
      </c>
      <c r="BJ142" s="14" t="s">
        <v>87</v>
      </c>
      <c r="BK142" s="160">
        <f t="shared" si="19"/>
        <v>0</v>
      </c>
      <c r="BL142" s="14" t="s">
        <v>185</v>
      </c>
      <c r="BM142" s="158" t="s">
        <v>246</v>
      </c>
    </row>
    <row r="143" spans="1:65" s="2" customFormat="1" ht="14.45" customHeight="1">
      <c r="A143" s="29"/>
      <c r="B143" s="146"/>
      <c r="C143" s="161" t="s">
        <v>247</v>
      </c>
      <c r="D143" s="161" t="s">
        <v>281</v>
      </c>
      <c r="E143" s="162" t="s">
        <v>846</v>
      </c>
      <c r="F143" s="163" t="s">
        <v>1301</v>
      </c>
      <c r="G143" s="164" t="s">
        <v>253</v>
      </c>
      <c r="H143" s="165">
        <v>1</v>
      </c>
      <c r="I143" s="166"/>
      <c r="J143" s="165">
        <f t="shared" si="10"/>
        <v>0</v>
      </c>
      <c r="K143" s="167"/>
      <c r="L143" s="168"/>
      <c r="M143" s="169" t="s">
        <v>1</v>
      </c>
      <c r="N143" s="170" t="s">
        <v>41</v>
      </c>
      <c r="O143" s="55"/>
      <c r="P143" s="156">
        <f t="shared" si="11"/>
        <v>0</v>
      </c>
      <c r="Q143" s="156">
        <v>0</v>
      </c>
      <c r="R143" s="156">
        <f t="shared" si="12"/>
        <v>0</v>
      </c>
      <c r="S143" s="156">
        <v>0</v>
      </c>
      <c r="T143" s="157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8" t="s">
        <v>194</v>
      </c>
      <c r="AT143" s="158" t="s">
        <v>281</v>
      </c>
      <c r="AU143" s="158" t="s">
        <v>87</v>
      </c>
      <c r="AY143" s="14" t="s">
        <v>179</v>
      </c>
      <c r="BE143" s="159">
        <f t="shared" si="14"/>
        <v>0</v>
      </c>
      <c r="BF143" s="159">
        <f t="shared" si="15"/>
        <v>0</v>
      </c>
      <c r="BG143" s="159">
        <f t="shared" si="16"/>
        <v>0</v>
      </c>
      <c r="BH143" s="159">
        <f t="shared" si="17"/>
        <v>0</v>
      </c>
      <c r="BI143" s="159">
        <f t="shared" si="18"/>
        <v>0</v>
      </c>
      <c r="BJ143" s="14" t="s">
        <v>87</v>
      </c>
      <c r="BK143" s="160">
        <f t="shared" si="19"/>
        <v>0</v>
      </c>
      <c r="BL143" s="14" t="s">
        <v>185</v>
      </c>
      <c r="BM143" s="158" t="s">
        <v>250</v>
      </c>
    </row>
    <row r="144" spans="1:65" s="2" customFormat="1" ht="14.45" customHeight="1">
      <c r="A144" s="29"/>
      <c r="B144" s="146"/>
      <c r="C144" s="161" t="s">
        <v>7</v>
      </c>
      <c r="D144" s="161" t="s">
        <v>281</v>
      </c>
      <c r="E144" s="162" t="s">
        <v>848</v>
      </c>
      <c r="F144" s="163" t="s">
        <v>1302</v>
      </c>
      <c r="G144" s="164" t="s">
        <v>253</v>
      </c>
      <c r="H144" s="165">
        <v>1</v>
      </c>
      <c r="I144" s="166"/>
      <c r="J144" s="165">
        <f t="shared" si="10"/>
        <v>0</v>
      </c>
      <c r="K144" s="167"/>
      <c r="L144" s="168"/>
      <c r="M144" s="169" t="s">
        <v>1</v>
      </c>
      <c r="N144" s="170" t="s">
        <v>41</v>
      </c>
      <c r="O144" s="55"/>
      <c r="P144" s="156">
        <f t="shared" si="11"/>
        <v>0</v>
      </c>
      <c r="Q144" s="156">
        <v>0</v>
      </c>
      <c r="R144" s="156">
        <f t="shared" si="12"/>
        <v>0</v>
      </c>
      <c r="S144" s="156">
        <v>0</v>
      </c>
      <c r="T144" s="157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8" t="s">
        <v>194</v>
      </c>
      <c r="AT144" s="158" t="s">
        <v>281</v>
      </c>
      <c r="AU144" s="158" t="s">
        <v>87</v>
      </c>
      <c r="AY144" s="14" t="s">
        <v>179</v>
      </c>
      <c r="BE144" s="159">
        <f t="shared" si="14"/>
        <v>0</v>
      </c>
      <c r="BF144" s="159">
        <f t="shared" si="15"/>
        <v>0</v>
      </c>
      <c r="BG144" s="159">
        <f t="shared" si="16"/>
        <v>0</v>
      </c>
      <c r="BH144" s="159">
        <f t="shared" si="17"/>
        <v>0</v>
      </c>
      <c r="BI144" s="159">
        <f t="shared" si="18"/>
        <v>0</v>
      </c>
      <c r="BJ144" s="14" t="s">
        <v>87</v>
      </c>
      <c r="BK144" s="160">
        <f t="shared" si="19"/>
        <v>0</v>
      </c>
      <c r="BL144" s="14" t="s">
        <v>185</v>
      </c>
      <c r="BM144" s="158" t="s">
        <v>254</v>
      </c>
    </row>
    <row r="145" spans="1:65" s="2" customFormat="1" ht="14.45" customHeight="1">
      <c r="A145" s="29"/>
      <c r="B145" s="146"/>
      <c r="C145" s="161" t="s">
        <v>255</v>
      </c>
      <c r="D145" s="161" t="s">
        <v>281</v>
      </c>
      <c r="E145" s="162" t="s">
        <v>850</v>
      </c>
      <c r="F145" s="163" t="s">
        <v>911</v>
      </c>
      <c r="G145" s="164" t="s">
        <v>637</v>
      </c>
      <c r="H145" s="165">
        <v>120</v>
      </c>
      <c r="I145" s="166"/>
      <c r="J145" s="165">
        <f t="shared" si="10"/>
        <v>0</v>
      </c>
      <c r="K145" s="167"/>
      <c r="L145" s="168"/>
      <c r="M145" s="169" t="s">
        <v>1</v>
      </c>
      <c r="N145" s="170" t="s">
        <v>41</v>
      </c>
      <c r="O145" s="55"/>
      <c r="P145" s="156">
        <f t="shared" si="11"/>
        <v>0</v>
      </c>
      <c r="Q145" s="156">
        <v>0</v>
      </c>
      <c r="R145" s="156">
        <f t="shared" si="12"/>
        <v>0</v>
      </c>
      <c r="S145" s="156">
        <v>0</v>
      </c>
      <c r="T145" s="157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8" t="s">
        <v>194</v>
      </c>
      <c r="AT145" s="158" t="s">
        <v>281</v>
      </c>
      <c r="AU145" s="158" t="s">
        <v>87</v>
      </c>
      <c r="AY145" s="14" t="s">
        <v>179</v>
      </c>
      <c r="BE145" s="159">
        <f t="shared" si="14"/>
        <v>0</v>
      </c>
      <c r="BF145" s="159">
        <f t="shared" si="15"/>
        <v>0</v>
      </c>
      <c r="BG145" s="159">
        <f t="shared" si="16"/>
        <v>0</v>
      </c>
      <c r="BH145" s="159">
        <f t="shared" si="17"/>
        <v>0</v>
      </c>
      <c r="BI145" s="159">
        <f t="shared" si="18"/>
        <v>0</v>
      </c>
      <c r="BJ145" s="14" t="s">
        <v>87</v>
      </c>
      <c r="BK145" s="160">
        <f t="shared" si="19"/>
        <v>0</v>
      </c>
      <c r="BL145" s="14" t="s">
        <v>185</v>
      </c>
      <c r="BM145" s="158" t="s">
        <v>258</v>
      </c>
    </row>
    <row r="146" spans="1:65" s="2" customFormat="1" ht="14.45" customHeight="1">
      <c r="A146" s="29"/>
      <c r="B146" s="146"/>
      <c r="C146" s="161" t="s">
        <v>220</v>
      </c>
      <c r="D146" s="161" t="s">
        <v>281</v>
      </c>
      <c r="E146" s="162" t="s">
        <v>852</v>
      </c>
      <c r="F146" s="163" t="s">
        <v>1303</v>
      </c>
      <c r="G146" s="164" t="s">
        <v>1304</v>
      </c>
      <c r="H146" s="165">
        <v>3</v>
      </c>
      <c r="I146" s="166"/>
      <c r="J146" s="165">
        <f t="shared" si="10"/>
        <v>0</v>
      </c>
      <c r="K146" s="167"/>
      <c r="L146" s="168"/>
      <c r="M146" s="169" t="s">
        <v>1</v>
      </c>
      <c r="N146" s="170" t="s">
        <v>41</v>
      </c>
      <c r="O146" s="55"/>
      <c r="P146" s="156">
        <f t="shared" si="11"/>
        <v>0</v>
      </c>
      <c r="Q146" s="156">
        <v>0</v>
      </c>
      <c r="R146" s="156">
        <f t="shared" si="12"/>
        <v>0</v>
      </c>
      <c r="S146" s="156">
        <v>0</v>
      </c>
      <c r="T146" s="157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8" t="s">
        <v>194</v>
      </c>
      <c r="AT146" s="158" t="s">
        <v>281</v>
      </c>
      <c r="AU146" s="158" t="s">
        <v>87</v>
      </c>
      <c r="AY146" s="14" t="s">
        <v>179</v>
      </c>
      <c r="BE146" s="159">
        <f t="shared" si="14"/>
        <v>0</v>
      </c>
      <c r="BF146" s="159">
        <f t="shared" si="15"/>
        <v>0</v>
      </c>
      <c r="BG146" s="159">
        <f t="shared" si="16"/>
        <v>0</v>
      </c>
      <c r="BH146" s="159">
        <f t="shared" si="17"/>
        <v>0</v>
      </c>
      <c r="BI146" s="159">
        <f t="shared" si="18"/>
        <v>0</v>
      </c>
      <c r="BJ146" s="14" t="s">
        <v>87</v>
      </c>
      <c r="BK146" s="160">
        <f t="shared" si="19"/>
        <v>0</v>
      </c>
      <c r="BL146" s="14" t="s">
        <v>185</v>
      </c>
      <c r="BM146" s="158" t="s">
        <v>261</v>
      </c>
    </row>
    <row r="147" spans="1:65" s="2" customFormat="1" ht="14.45" customHeight="1">
      <c r="A147" s="29"/>
      <c r="B147" s="146"/>
      <c r="C147" s="161" t="s">
        <v>262</v>
      </c>
      <c r="D147" s="161" t="s">
        <v>281</v>
      </c>
      <c r="E147" s="162" t="s">
        <v>854</v>
      </c>
      <c r="F147" s="163" t="s">
        <v>1305</v>
      </c>
      <c r="G147" s="164" t="s">
        <v>253</v>
      </c>
      <c r="H147" s="165">
        <v>1</v>
      </c>
      <c r="I147" s="166"/>
      <c r="J147" s="165">
        <f t="shared" si="10"/>
        <v>0</v>
      </c>
      <c r="K147" s="167"/>
      <c r="L147" s="168"/>
      <c r="M147" s="169" t="s">
        <v>1</v>
      </c>
      <c r="N147" s="170" t="s">
        <v>41</v>
      </c>
      <c r="O147" s="55"/>
      <c r="P147" s="156">
        <f t="shared" si="11"/>
        <v>0</v>
      </c>
      <c r="Q147" s="156">
        <v>0</v>
      </c>
      <c r="R147" s="156">
        <f t="shared" si="12"/>
        <v>0</v>
      </c>
      <c r="S147" s="156">
        <v>0</v>
      </c>
      <c r="T147" s="157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8" t="s">
        <v>194</v>
      </c>
      <c r="AT147" s="158" t="s">
        <v>281</v>
      </c>
      <c r="AU147" s="158" t="s">
        <v>87</v>
      </c>
      <c r="AY147" s="14" t="s">
        <v>179</v>
      </c>
      <c r="BE147" s="159">
        <f t="shared" si="14"/>
        <v>0</v>
      </c>
      <c r="BF147" s="159">
        <f t="shared" si="15"/>
        <v>0</v>
      </c>
      <c r="BG147" s="159">
        <f t="shared" si="16"/>
        <v>0</v>
      </c>
      <c r="BH147" s="159">
        <f t="shared" si="17"/>
        <v>0</v>
      </c>
      <c r="BI147" s="159">
        <f t="shared" si="18"/>
        <v>0</v>
      </c>
      <c r="BJ147" s="14" t="s">
        <v>87</v>
      </c>
      <c r="BK147" s="160">
        <f t="shared" si="19"/>
        <v>0</v>
      </c>
      <c r="BL147" s="14" t="s">
        <v>185</v>
      </c>
      <c r="BM147" s="158" t="s">
        <v>265</v>
      </c>
    </row>
    <row r="148" spans="1:65" s="2" customFormat="1" ht="14.45" customHeight="1">
      <c r="A148" s="29"/>
      <c r="B148" s="146"/>
      <c r="C148" s="161" t="s">
        <v>223</v>
      </c>
      <c r="D148" s="161" t="s">
        <v>281</v>
      </c>
      <c r="E148" s="162" t="s">
        <v>856</v>
      </c>
      <c r="F148" s="163" t="s">
        <v>1306</v>
      </c>
      <c r="G148" s="164" t="s">
        <v>253</v>
      </c>
      <c r="H148" s="165">
        <v>1</v>
      </c>
      <c r="I148" s="166"/>
      <c r="J148" s="165">
        <f t="shared" si="10"/>
        <v>0</v>
      </c>
      <c r="K148" s="167"/>
      <c r="L148" s="168"/>
      <c r="M148" s="169" t="s">
        <v>1</v>
      </c>
      <c r="N148" s="170" t="s">
        <v>41</v>
      </c>
      <c r="O148" s="55"/>
      <c r="P148" s="156">
        <f t="shared" si="11"/>
        <v>0</v>
      </c>
      <c r="Q148" s="156">
        <v>0</v>
      </c>
      <c r="R148" s="156">
        <f t="shared" si="12"/>
        <v>0</v>
      </c>
      <c r="S148" s="156">
        <v>0</v>
      </c>
      <c r="T148" s="157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8" t="s">
        <v>194</v>
      </c>
      <c r="AT148" s="158" t="s">
        <v>281</v>
      </c>
      <c r="AU148" s="158" t="s">
        <v>87</v>
      </c>
      <c r="AY148" s="14" t="s">
        <v>179</v>
      </c>
      <c r="BE148" s="159">
        <f t="shared" si="14"/>
        <v>0</v>
      </c>
      <c r="BF148" s="159">
        <f t="shared" si="15"/>
        <v>0</v>
      </c>
      <c r="BG148" s="159">
        <f t="shared" si="16"/>
        <v>0</v>
      </c>
      <c r="BH148" s="159">
        <f t="shared" si="17"/>
        <v>0</v>
      </c>
      <c r="BI148" s="159">
        <f t="shared" si="18"/>
        <v>0</v>
      </c>
      <c r="BJ148" s="14" t="s">
        <v>87</v>
      </c>
      <c r="BK148" s="160">
        <f t="shared" si="19"/>
        <v>0</v>
      </c>
      <c r="BL148" s="14" t="s">
        <v>185</v>
      </c>
      <c r="BM148" s="158" t="s">
        <v>268</v>
      </c>
    </row>
    <row r="149" spans="1:65" s="2" customFormat="1" ht="14.45" customHeight="1">
      <c r="A149" s="29"/>
      <c r="B149" s="146"/>
      <c r="C149" s="161" t="s">
        <v>269</v>
      </c>
      <c r="D149" s="161" t="s">
        <v>281</v>
      </c>
      <c r="E149" s="162" t="s">
        <v>858</v>
      </c>
      <c r="F149" s="163" t="s">
        <v>1307</v>
      </c>
      <c r="G149" s="164" t="s">
        <v>637</v>
      </c>
      <c r="H149" s="165">
        <v>0.6</v>
      </c>
      <c r="I149" s="166"/>
      <c r="J149" s="165">
        <f t="shared" si="10"/>
        <v>0</v>
      </c>
      <c r="K149" s="167"/>
      <c r="L149" s="168"/>
      <c r="M149" s="169" t="s">
        <v>1</v>
      </c>
      <c r="N149" s="170" t="s">
        <v>41</v>
      </c>
      <c r="O149" s="55"/>
      <c r="P149" s="156">
        <f t="shared" si="11"/>
        <v>0</v>
      </c>
      <c r="Q149" s="156">
        <v>0</v>
      </c>
      <c r="R149" s="156">
        <f t="shared" si="12"/>
        <v>0</v>
      </c>
      <c r="S149" s="156">
        <v>0</v>
      </c>
      <c r="T149" s="157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8" t="s">
        <v>194</v>
      </c>
      <c r="AT149" s="158" t="s">
        <v>281</v>
      </c>
      <c r="AU149" s="158" t="s">
        <v>87</v>
      </c>
      <c r="AY149" s="14" t="s">
        <v>179</v>
      </c>
      <c r="BE149" s="159">
        <f t="shared" si="14"/>
        <v>0</v>
      </c>
      <c r="BF149" s="159">
        <f t="shared" si="15"/>
        <v>0</v>
      </c>
      <c r="BG149" s="159">
        <f t="shared" si="16"/>
        <v>0</v>
      </c>
      <c r="BH149" s="159">
        <f t="shared" si="17"/>
        <v>0</v>
      </c>
      <c r="BI149" s="159">
        <f t="shared" si="18"/>
        <v>0</v>
      </c>
      <c r="BJ149" s="14" t="s">
        <v>87</v>
      </c>
      <c r="BK149" s="160">
        <f t="shared" si="19"/>
        <v>0</v>
      </c>
      <c r="BL149" s="14" t="s">
        <v>185</v>
      </c>
      <c r="BM149" s="158" t="s">
        <v>272</v>
      </c>
    </row>
    <row r="150" spans="1:65" s="2" customFormat="1" ht="14.45" customHeight="1">
      <c r="A150" s="29"/>
      <c r="B150" s="146"/>
      <c r="C150" s="161" t="s">
        <v>228</v>
      </c>
      <c r="D150" s="161" t="s">
        <v>281</v>
      </c>
      <c r="E150" s="162" t="s">
        <v>860</v>
      </c>
      <c r="F150" s="163" t="s">
        <v>1308</v>
      </c>
      <c r="G150" s="164" t="s">
        <v>637</v>
      </c>
      <c r="H150" s="165">
        <v>15</v>
      </c>
      <c r="I150" s="166"/>
      <c r="J150" s="165">
        <f t="shared" si="10"/>
        <v>0</v>
      </c>
      <c r="K150" s="167"/>
      <c r="L150" s="168"/>
      <c r="M150" s="169" t="s">
        <v>1</v>
      </c>
      <c r="N150" s="170" t="s">
        <v>41</v>
      </c>
      <c r="O150" s="55"/>
      <c r="P150" s="156">
        <f t="shared" si="11"/>
        <v>0</v>
      </c>
      <c r="Q150" s="156">
        <v>0</v>
      </c>
      <c r="R150" s="156">
        <f t="shared" si="12"/>
        <v>0</v>
      </c>
      <c r="S150" s="156">
        <v>0</v>
      </c>
      <c r="T150" s="157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8" t="s">
        <v>194</v>
      </c>
      <c r="AT150" s="158" t="s">
        <v>281</v>
      </c>
      <c r="AU150" s="158" t="s">
        <v>87</v>
      </c>
      <c r="AY150" s="14" t="s">
        <v>179</v>
      </c>
      <c r="BE150" s="159">
        <f t="shared" si="14"/>
        <v>0</v>
      </c>
      <c r="BF150" s="159">
        <f t="shared" si="15"/>
        <v>0</v>
      </c>
      <c r="BG150" s="159">
        <f t="shared" si="16"/>
        <v>0</v>
      </c>
      <c r="BH150" s="159">
        <f t="shared" si="17"/>
        <v>0</v>
      </c>
      <c r="BI150" s="159">
        <f t="shared" si="18"/>
        <v>0</v>
      </c>
      <c r="BJ150" s="14" t="s">
        <v>87</v>
      </c>
      <c r="BK150" s="160">
        <f t="shared" si="19"/>
        <v>0</v>
      </c>
      <c r="BL150" s="14" t="s">
        <v>185</v>
      </c>
      <c r="BM150" s="158" t="s">
        <v>275</v>
      </c>
    </row>
    <row r="151" spans="1:65" s="2" customFormat="1" ht="14.45" customHeight="1">
      <c r="A151" s="29"/>
      <c r="B151" s="146"/>
      <c r="C151" s="161" t="s">
        <v>277</v>
      </c>
      <c r="D151" s="161" t="s">
        <v>281</v>
      </c>
      <c r="E151" s="162" t="s">
        <v>862</v>
      </c>
      <c r="F151" s="163" t="s">
        <v>1309</v>
      </c>
      <c r="G151" s="164" t="s">
        <v>637</v>
      </c>
      <c r="H151" s="165">
        <v>2.5219999999999998</v>
      </c>
      <c r="I151" s="166"/>
      <c r="J151" s="165">
        <f t="shared" si="10"/>
        <v>0</v>
      </c>
      <c r="K151" s="167"/>
      <c r="L151" s="168"/>
      <c r="M151" s="169" t="s">
        <v>1</v>
      </c>
      <c r="N151" s="170" t="s">
        <v>41</v>
      </c>
      <c r="O151" s="55"/>
      <c r="P151" s="156">
        <f t="shared" si="11"/>
        <v>0</v>
      </c>
      <c r="Q151" s="156">
        <v>0</v>
      </c>
      <c r="R151" s="156">
        <f t="shared" si="12"/>
        <v>0</v>
      </c>
      <c r="S151" s="156">
        <v>0</v>
      </c>
      <c r="T151" s="157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8" t="s">
        <v>194</v>
      </c>
      <c r="AT151" s="158" t="s">
        <v>281</v>
      </c>
      <c r="AU151" s="158" t="s">
        <v>87</v>
      </c>
      <c r="AY151" s="14" t="s">
        <v>179</v>
      </c>
      <c r="BE151" s="159">
        <f t="shared" si="14"/>
        <v>0</v>
      </c>
      <c r="BF151" s="159">
        <f t="shared" si="15"/>
        <v>0</v>
      </c>
      <c r="BG151" s="159">
        <f t="shared" si="16"/>
        <v>0</v>
      </c>
      <c r="BH151" s="159">
        <f t="shared" si="17"/>
        <v>0</v>
      </c>
      <c r="BI151" s="159">
        <f t="shared" si="18"/>
        <v>0</v>
      </c>
      <c r="BJ151" s="14" t="s">
        <v>87</v>
      </c>
      <c r="BK151" s="160">
        <f t="shared" si="19"/>
        <v>0</v>
      </c>
      <c r="BL151" s="14" t="s">
        <v>185</v>
      </c>
      <c r="BM151" s="158" t="s">
        <v>280</v>
      </c>
    </row>
    <row r="152" spans="1:65" s="2" customFormat="1" ht="14.45" customHeight="1">
      <c r="A152" s="29"/>
      <c r="B152" s="146"/>
      <c r="C152" s="161" t="s">
        <v>231</v>
      </c>
      <c r="D152" s="161" t="s">
        <v>281</v>
      </c>
      <c r="E152" s="162" t="s">
        <v>863</v>
      </c>
      <c r="F152" s="163" t="s">
        <v>1310</v>
      </c>
      <c r="G152" s="164" t="s">
        <v>637</v>
      </c>
      <c r="H152" s="165">
        <v>0.5</v>
      </c>
      <c r="I152" s="166"/>
      <c r="J152" s="165">
        <f t="shared" si="10"/>
        <v>0</v>
      </c>
      <c r="K152" s="167"/>
      <c r="L152" s="168"/>
      <c r="M152" s="169" t="s">
        <v>1</v>
      </c>
      <c r="N152" s="170" t="s">
        <v>41</v>
      </c>
      <c r="O152" s="55"/>
      <c r="P152" s="156">
        <f t="shared" si="11"/>
        <v>0</v>
      </c>
      <c r="Q152" s="156">
        <v>0</v>
      </c>
      <c r="R152" s="156">
        <f t="shared" si="12"/>
        <v>0</v>
      </c>
      <c r="S152" s="156">
        <v>0</v>
      </c>
      <c r="T152" s="157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8" t="s">
        <v>194</v>
      </c>
      <c r="AT152" s="158" t="s">
        <v>281</v>
      </c>
      <c r="AU152" s="158" t="s">
        <v>87</v>
      </c>
      <c r="AY152" s="14" t="s">
        <v>179</v>
      </c>
      <c r="BE152" s="159">
        <f t="shared" si="14"/>
        <v>0</v>
      </c>
      <c r="BF152" s="159">
        <f t="shared" si="15"/>
        <v>0</v>
      </c>
      <c r="BG152" s="159">
        <f t="shared" si="16"/>
        <v>0</v>
      </c>
      <c r="BH152" s="159">
        <f t="shared" si="17"/>
        <v>0</v>
      </c>
      <c r="BI152" s="159">
        <f t="shared" si="18"/>
        <v>0</v>
      </c>
      <c r="BJ152" s="14" t="s">
        <v>87</v>
      </c>
      <c r="BK152" s="160">
        <f t="shared" si="19"/>
        <v>0</v>
      </c>
      <c r="BL152" s="14" t="s">
        <v>185</v>
      </c>
      <c r="BM152" s="158" t="s">
        <v>284</v>
      </c>
    </row>
    <row r="153" spans="1:65" s="2" customFormat="1" ht="14.45" customHeight="1">
      <c r="A153" s="29"/>
      <c r="B153" s="146"/>
      <c r="C153" s="161" t="s">
        <v>285</v>
      </c>
      <c r="D153" s="161" t="s">
        <v>281</v>
      </c>
      <c r="E153" s="162" t="s">
        <v>1311</v>
      </c>
      <c r="F153" s="163" t="s">
        <v>887</v>
      </c>
      <c r="G153" s="164" t="s">
        <v>456</v>
      </c>
      <c r="H153" s="166"/>
      <c r="I153" s="166"/>
      <c r="J153" s="165">
        <f t="shared" si="10"/>
        <v>0</v>
      </c>
      <c r="K153" s="167"/>
      <c r="L153" s="168"/>
      <c r="M153" s="169" t="s">
        <v>1</v>
      </c>
      <c r="N153" s="170" t="s">
        <v>41</v>
      </c>
      <c r="O153" s="55"/>
      <c r="P153" s="156">
        <f t="shared" si="11"/>
        <v>0</v>
      </c>
      <c r="Q153" s="156">
        <v>0</v>
      </c>
      <c r="R153" s="156">
        <f t="shared" si="12"/>
        <v>0</v>
      </c>
      <c r="S153" s="156">
        <v>0</v>
      </c>
      <c r="T153" s="157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8" t="s">
        <v>194</v>
      </c>
      <c r="AT153" s="158" t="s">
        <v>281</v>
      </c>
      <c r="AU153" s="158" t="s">
        <v>87</v>
      </c>
      <c r="AY153" s="14" t="s">
        <v>179</v>
      </c>
      <c r="BE153" s="159">
        <f t="shared" si="14"/>
        <v>0</v>
      </c>
      <c r="BF153" s="159">
        <f t="shared" si="15"/>
        <v>0</v>
      </c>
      <c r="BG153" s="159">
        <f t="shared" si="16"/>
        <v>0</v>
      </c>
      <c r="BH153" s="159">
        <f t="shared" si="17"/>
        <v>0</v>
      </c>
      <c r="BI153" s="159">
        <f t="shared" si="18"/>
        <v>0</v>
      </c>
      <c r="BJ153" s="14" t="s">
        <v>87</v>
      </c>
      <c r="BK153" s="160">
        <f t="shared" si="19"/>
        <v>0</v>
      </c>
      <c r="BL153" s="14" t="s">
        <v>185</v>
      </c>
      <c r="BM153" s="158" t="s">
        <v>288</v>
      </c>
    </row>
    <row r="154" spans="1:65" s="2" customFormat="1" ht="14.45" customHeight="1">
      <c r="A154" s="29"/>
      <c r="B154" s="146"/>
      <c r="C154" s="147" t="s">
        <v>236</v>
      </c>
      <c r="D154" s="147" t="s">
        <v>181</v>
      </c>
      <c r="E154" s="148" t="s">
        <v>1312</v>
      </c>
      <c r="F154" s="149" t="s">
        <v>832</v>
      </c>
      <c r="G154" s="150" t="s">
        <v>456</v>
      </c>
      <c r="H154" s="152"/>
      <c r="I154" s="152"/>
      <c r="J154" s="151">
        <f t="shared" si="10"/>
        <v>0</v>
      </c>
      <c r="K154" s="153"/>
      <c r="L154" s="30"/>
      <c r="M154" s="154" t="s">
        <v>1</v>
      </c>
      <c r="N154" s="155" t="s">
        <v>41</v>
      </c>
      <c r="O154" s="55"/>
      <c r="P154" s="156">
        <f t="shared" si="11"/>
        <v>0</v>
      </c>
      <c r="Q154" s="156">
        <v>0</v>
      </c>
      <c r="R154" s="156">
        <f t="shared" si="12"/>
        <v>0</v>
      </c>
      <c r="S154" s="156">
        <v>0</v>
      </c>
      <c r="T154" s="157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8" t="s">
        <v>185</v>
      </c>
      <c r="AT154" s="158" t="s">
        <v>181</v>
      </c>
      <c r="AU154" s="158" t="s">
        <v>87</v>
      </c>
      <c r="AY154" s="14" t="s">
        <v>179</v>
      </c>
      <c r="BE154" s="159">
        <f t="shared" si="14"/>
        <v>0</v>
      </c>
      <c r="BF154" s="159">
        <f t="shared" si="15"/>
        <v>0</v>
      </c>
      <c r="BG154" s="159">
        <f t="shared" si="16"/>
        <v>0</v>
      </c>
      <c r="BH154" s="159">
        <f t="shared" si="17"/>
        <v>0</v>
      </c>
      <c r="BI154" s="159">
        <f t="shared" si="18"/>
        <v>0</v>
      </c>
      <c r="BJ154" s="14" t="s">
        <v>87</v>
      </c>
      <c r="BK154" s="160">
        <f t="shared" si="19"/>
        <v>0</v>
      </c>
      <c r="BL154" s="14" t="s">
        <v>185</v>
      </c>
      <c r="BM154" s="158" t="s">
        <v>291</v>
      </c>
    </row>
    <row r="155" spans="1:65" s="12" customFormat="1" ht="22.9" customHeight="1">
      <c r="B155" s="133"/>
      <c r="D155" s="134" t="s">
        <v>74</v>
      </c>
      <c r="E155" s="144" t="s">
        <v>1313</v>
      </c>
      <c r="F155" s="144" t="s">
        <v>1314</v>
      </c>
      <c r="I155" s="136"/>
      <c r="J155" s="145">
        <f>BK155</f>
        <v>0</v>
      </c>
      <c r="L155" s="133"/>
      <c r="M155" s="138"/>
      <c r="N155" s="139"/>
      <c r="O155" s="139"/>
      <c r="P155" s="140">
        <f>SUM(P156:P158)</f>
        <v>0</v>
      </c>
      <c r="Q155" s="139"/>
      <c r="R155" s="140">
        <f>SUM(R156:R158)</f>
        <v>0</v>
      </c>
      <c r="S155" s="139"/>
      <c r="T155" s="141">
        <f>SUM(T156:T158)</f>
        <v>0</v>
      </c>
      <c r="AR155" s="134" t="s">
        <v>188</v>
      </c>
      <c r="AT155" s="142" t="s">
        <v>74</v>
      </c>
      <c r="AU155" s="142" t="s">
        <v>82</v>
      </c>
      <c r="AY155" s="134" t="s">
        <v>179</v>
      </c>
      <c r="BK155" s="143">
        <f>SUM(BK156:BK158)</f>
        <v>0</v>
      </c>
    </row>
    <row r="156" spans="1:65" s="2" customFormat="1" ht="14.45" customHeight="1">
      <c r="A156" s="29"/>
      <c r="B156" s="146"/>
      <c r="C156" s="147" t="s">
        <v>292</v>
      </c>
      <c r="D156" s="147" t="s">
        <v>181</v>
      </c>
      <c r="E156" s="148" t="s">
        <v>1315</v>
      </c>
      <c r="F156" s="149" t="s">
        <v>1316</v>
      </c>
      <c r="G156" s="150" t="s">
        <v>478</v>
      </c>
      <c r="H156" s="151">
        <v>25</v>
      </c>
      <c r="I156" s="152"/>
      <c r="J156" s="151">
        <f>ROUND(I156*H156,3)</f>
        <v>0</v>
      </c>
      <c r="K156" s="153"/>
      <c r="L156" s="30"/>
      <c r="M156" s="154" t="s">
        <v>1</v>
      </c>
      <c r="N156" s="155" t="s">
        <v>41</v>
      </c>
      <c r="O156" s="55"/>
      <c r="P156" s="156">
        <f>O156*H156</f>
        <v>0</v>
      </c>
      <c r="Q156" s="156">
        <v>0</v>
      </c>
      <c r="R156" s="156">
        <f>Q156*H156</f>
        <v>0</v>
      </c>
      <c r="S156" s="156">
        <v>0</v>
      </c>
      <c r="T156" s="157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8" t="s">
        <v>298</v>
      </c>
      <c r="AT156" s="158" t="s">
        <v>181</v>
      </c>
      <c r="AU156" s="158" t="s">
        <v>87</v>
      </c>
      <c r="AY156" s="14" t="s">
        <v>179</v>
      </c>
      <c r="BE156" s="159">
        <f>IF(N156="základná",J156,0)</f>
        <v>0</v>
      </c>
      <c r="BF156" s="159">
        <f>IF(N156="znížená",J156,0)</f>
        <v>0</v>
      </c>
      <c r="BG156" s="159">
        <f>IF(N156="zákl. prenesená",J156,0)</f>
        <v>0</v>
      </c>
      <c r="BH156" s="159">
        <f>IF(N156="zníž. prenesená",J156,0)</f>
        <v>0</v>
      </c>
      <c r="BI156" s="159">
        <f>IF(N156="nulová",J156,0)</f>
        <v>0</v>
      </c>
      <c r="BJ156" s="14" t="s">
        <v>87</v>
      </c>
      <c r="BK156" s="160">
        <f>ROUND(I156*H156,3)</f>
        <v>0</v>
      </c>
      <c r="BL156" s="14" t="s">
        <v>298</v>
      </c>
      <c r="BM156" s="158" t="s">
        <v>295</v>
      </c>
    </row>
    <row r="157" spans="1:65" s="2" customFormat="1" ht="14.45" customHeight="1">
      <c r="A157" s="29"/>
      <c r="B157" s="146"/>
      <c r="C157" s="147" t="s">
        <v>239</v>
      </c>
      <c r="D157" s="147" t="s">
        <v>181</v>
      </c>
      <c r="E157" s="148" t="s">
        <v>1317</v>
      </c>
      <c r="F157" s="149" t="s">
        <v>1318</v>
      </c>
      <c r="G157" s="150" t="s">
        <v>478</v>
      </c>
      <c r="H157" s="151">
        <v>25</v>
      </c>
      <c r="I157" s="152"/>
      <c r="J157" s="151">
        <f>ROUND(I157*H157,3)</f>
        <v>0</v>
      </c>
      <c r="K157" s="153"/>
      <c r="L157" s="30"/>
      <c r="M157" s="154" t="s">
        <v>1</v>
      </c>
      <c r="N157" s="155" t="s">
        <v>41</v>
      </c>
      <c r="O157" s="55"/>
      <c r="P157" s="156">
        <f>O157*H157</f>
        <v>0</v>
      </c>
      <c r="Q157" s="156">
        <v>0</v>
      </c>
      <c r="R157" s="156">
        <f>Q157*H157</f>
        <v>0</v>
      </c>
      <c r="S157" s="156">
        <v>0</v>
      </c>
      <c r="T157" s="157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8" t="s">
        <v>298</v>
      </c>
      <c r="AT157" s="158" t="s">
        <v>181</v>
      </c>
      <c r="AU157" s="158" t="s">
        <v>87</v>
      </c>
      <c r="AY157" s="14" t="s">
        <v>179</v>
      </c>
      <c r="BE157" s="159">
        <f>IF(N157="základná",J157,0)</f>
        <v>0</v>
      </c>
      <c r="BF157" s="159">
        <f>IF(N157="znížená",J157,0)</f>
        <v>0</v>
      </c>
      <c r="BG157" s="159">
        <f>IF(N157="zákl. prenesená",J157,0)</f>
        <v>0</v>
      </c>
      <c r="BH157" s="159">
        <f>IF(N157="zníž. prenesená",J157,0)</f>
        <v>0</v>
      </c>
      <c r="BI157" s="159">
        <f>IF(N157="nulová",J157,0)</f>
        <v>0</v>
      </c>
      <c r="BJ157" s="14" t="s">
        <v>87</v>
      </c>
      <c r="BK157" s="160">
        <f>ROUND(I157*H157,3)</f>
        <v>0</v>
      </c>
      <c r="BL157" s="14" t="s">
        <v>298</v>
      </c>
      <c r="BM157" s="158" t="s">
        <v>298</v>
      </c>
    </row>
    <row r="158" spans="1:65" s="2" customFormat="1" ht="14.45" customHeight="1">
      <c r="A158" s="29"/>
      <c r="B158" s="146"/>
      <c r="C158" s="147" t="s">
        <v>299</v>
      </c>
      <c r="D158" s="147" t="s">
        <v>181</v>
      </c>
      <c r="E158" s="148" t="s">
        <v>1319</v>
      </c>
      <c r="F158" s="149" t="s">
        <v>832</v>
      </c>
      <c r="G158" s="150" t="s">
        <v>456</v>
      </c>
      <c r="H158" s="152"/>
      <c r="I158" s="152"/>
      <c r="J158" s="151">
        <f>ROUND(I158*H158,3)</f>
        <v>0</v>
      </c>
      <c r="K158" s="153"/>
      <c r="L158" s="30"/>
      <c r="M158" s="154" t="s">
        <v>1</v>
      </c>
      <c r="N158" s="155" t="s">
        <v>41</v>
      </c>
      <c r="O158" s="55"/>
      <c r="P158" s="156">
        <f>O158*H158</f>
        <v>0</v>
      </c>
      <c r="Q158" s="156">
        <v>0</v>
      </c>
      <c r="R158" s="156">
        <f>Q158*H158</f>
        <v>0</v>
      </c>
      <c r="S158" s="156">
        <v>0</v>
      </c>
      <c r="T158" s="157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8" t="s">
        <v>298</v>
      </c>
      <c r="AT158" s="158" t="s">
        <v>181</v>
      </c>
      <c r="AU158" s="158" t="s">
        <v>87</v>
      </c>
      <c r="AY158" s="14" t="s">
        <v>179</v>
      </c>
      <c r="BE158" s="159">
        <f>IF(N158="základná",J158,0)</f>
        <v>0</v>
      </c>
      <c r="BF158" s="159">
        <f>IF(N158="znížená",J158,0)</f>
        <v>0</v>
      </c>
      <c r="BG158" s="159">
        <f>IF(N158="zákl. prenesená",J158,0)</f>
        <v>0</v>
      </c>
      <c r="BH158" s="159">
        <f>IF(N158="zníž. prenesená",J158,0)</f>
        <v>0</v>
      </c>
      <c r="BI158" s="159">
        <f>IF(N158="nulová",J158,0)</f>
        <v>0</v>
      </c>
      <c r="BJ158" s="14" t="s">
        <v>87</v>
      </c>
      <c r="BK158" s="160">
        <f>ROUND(I158*H158,3)</f>
        <v>0</v>
      </c>
      <c r="BL158" s="14" t="s">
        <v>298</v>
      </c>
      <c r="BM158" s="158" t="s">
        <v>302</v>
      </c>
    </row>
    <row r="159" spans="1:65" s="12" customFormat="1" ht="22.9" customHeight="1">
      <c r="B159" s="133"/>
      <c r="D159" s="134" t="s">
        <v>74</v>
      </c>
      <c r="E159" s="144" t="s">
        <v>974</v>
      </c>
      <c r="F159" s="144" t="s">
        <v>975</v>
      </c>
      <c r="I159" s="136"/>
      <c r="J159" s="145">
        <f>BK159</f>
        <v>0</v>
      </c>
      <c r="L159" s="133"/>
      <c r="M159" s="138"/>
      <c r="N159" s="139"/>
      <c r="O159" s="139"/>
      <c r="P159" s="140">
        <f>SUM(P160:P162)</f>
        <v>0</v>
      </c>
      <c r="Q159" s="139"/>
      <c r="R159" s="140">
        <f>SUM(R160:R162)</f>
        <v>0</v>
      </c>
      <c r="S159" s="139"/>
      <c r="T159" s="141">
        <f>SUM(T160:T162)</f>
        <v>0</v>
      </c>
      <c r="AR159" s="134" t="s">
        <v>185</v>
      </c>
      <c r="AT159" s="142" t="s">
        <v>74</v>
      </c>
      <c r="AU159" s="142" t="s">
        <v>82</v>
      </c>
      <c r="AY159" s="134" t="s">
        <v>179</v>
      </c>
      <c r="BK159" s="143">
        <f>SUM(BK160:BK162)</f>
        <v>0</v>
      </c>
    </row>
    <row r="160" spans="1:65" s="2" customFormat="1" ht="14.45" customHeight="1">
      <c r="A160" s="29"/>
      <c r="B160" s="146"/>
      <c r="C160" s="147" t="s">
        <v>243</v>
      </c>
      <c r="D160" s="147" t="s">
        <v>181</v>
      </c>
      <c r="E160" s="148" t="s">
        <v>976</v>
      </c>
      <c r="F160" s="149" t="s">
        <v>977</v>
      </c>
      <c r="G160" s="150" t="s">
        <v>978</v>
      </c>
      <c r="H160" s="151">
        <v>8</v>
      </c>
      <c r="I160" s="152"/>
      <c r="J160" s="151">
        <f>ROUND(I160*H160,3)</f>
        <v>0</v>
      </c>
      <c r="K160" s="153"/>
      <c r="L160" s="30"/>
      <c r="M160" s="154" t="s">
        <v>1</v>
      </c>
      <c r="N160" s="155" t="s">
        <v>41</v>
      </c>
      <c r="O160" s="55"/>
      <c r="P160" s="156">
        <f>O160*H160</f>
        <v>0</v>
      </c>
      <c r="Q160" s="156">
        <v>0</v>
      </c>
      <c r="R160" s="156">
        <f>Q160*H160</f>
        <v>0</v>
      </c>
      <c r="S160" s="156">
        <v>0</v>
      </c>
      <c r="T160" s="157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8" t="s">
        <v>979</v>
      </c>
      <c r="AT160" s="158" t="s">
        <v>181</v>
      </c>
      <c r="AU160" s="158" t="s">
        <v>87</v>
      </c>
      <c r="AY160" s="14" t="s">
        <v>179</v>
      </c>
      <c r="BE160" s="159">
        <f>IF(N160="základná",J160,0)</f>
        <v>0</v>
      </c>
      <c r="BF160" s="159">
        <f>IF(N160="znížená",J160,0)</f>
        <v>0</v>
      </c>
      <c r="BG160" s="159">
        <f>IF(N160="zákl. prenesená",J160,0)</f>
        <v>0</v>
      </c>
      <c r="BH160" s="159">
        <f>IF(N160="zníž. prenesená",J160,0)</f>
        <v>0</v>
      </c>
      <c r="BI160" s="159">
        <f>IF(N160="nulová",J160,0)</f>
        <v>0</v>
      </c>
      <c r="BJ160" s="14" t="s">
        <v>87</v>
      </c>
      <c r="BK160" s="160">
        <f>ROUND(I160*H160,3)</f>
        <v>0</v>
      </c>
      <c r="BL160" s="14" t="s">
        <v>979</v>
      </c>
      <c r="BM160" s="158" t="s">
        <v>305</v>
      </c>
    </row>
    <row r="161" spans="1:65" s="2" customFormat="1" ht="14.45" customHeight="1">
      <c r="A161" s="29"/>
      <c r="B161" s="146"/>
      <c r="C161" s="147" t="s">
        <v>306</v>
      </c>
      <c r="D161" s="147" t="s">
        <v>181</v>
      </c>
      <c r="E161" s="148" t="s">
        <v>1320</v>
      </c>
      <c r="F161" s="149" t="s">
        <v>1321</v>
      </c>
      <c r="G161" s="150" t="s">
        <v>978</v>
      </c>
      <c r="H161" s="151">
        <v>8</v>
      </c>
      <c r="I161" s="152"/>
      <c r="J161" s="151">
        <f>ROUND(I161*H161,3)</f>
        <v>0</v>
      </c>
      <c r="K161" s="153"/>
      <c r="L161" s="30"/>
      <c r="M161" s="154" t="s">
        <v>1</v>
      </c>
      <c r="N161" s="155" t="s">
        <v>41</v>
      </c>
      <c r="O161" s="55"/>
      <c r="P161" s="156">
        <f>O161*H161</f>
        <v>0</v>
      </c>
      <c r="Q161" s="156">
        <v>0</v>
      </c>
      <c r="R161" s="156">
        <f>Q161*H161</f>
        <v>0</v>
      </c>
      <c r="S161" s="156">
        <v>0</v>
      </c>
      <c r="T161" s="157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8" t="s">
        <v>979</v>
      </c>
      <c r="AT161" s="158" t="s">
        <v>181</v>
      </c>
      <c r="AU161" s="158" t="s">
        <v>87</v>
      </c>
      <c r="AY161" s="14" t="s">
        <v>179</v>
      </c>
      <c r="BE161" s="159">
        <f>IF(N161="základná",J161,0)</f>
        <v>0</v>
      </c>
      <c r="BF161" s="159">
        <f>IF(N161="znížená",J161,0)</f>
        <v>0</v>
      </c>
      <c r="BG161" s="159">
        <f>IF(N161="zákl. prenesená",J161,0)</f>
        <v>0</v>
      </c>
      <c r="BH161" s="159">
        <f>IF(N161="zníž. prenesená",J161,0)</f>
        <v>0</v>
      </c>
      <c r="BI161" s="159">
        <f>IF(N161="nulová",J161,0)</f>
        <v>0</v>
      </c>
      <c r="BJ161" s="14" t="s">
        <v>87</v>
      </c>
      <c r="BK161" s="160">
        <f>ROUND(I161*H161,3)</f>
        <v>0</v>
      </c>
      <c r="BL161" s="14" t="s">
        <v>979</v>
      </c>
      <c r="BM161" s="158" t="s">
        <v>309</v>
      </c>
    </row>
    <row r="162" spans="1:65" s="2" customFormat="1" ht="14.45" customHeight="1">
      <c r="A162" s="29"/>
      <c r="B162" s="146"/>
      <c r="C162" s="147" t="s">
        <v>246</v>
      </c>
      <c r="D162" s="147" t="s">
        <v>181</v>
      </c>
      <c r="E162" s="148" t="s">
        <v>1322</v>
      </c>
      <c r="F162" s="149" t="s">
        <v>1323</v>
      </c>
      <c r="G162" s="150" t="s">
        <v>978</v>
      </c>
      <c r="H162" s="151">
        <v>24</v>
      </c>
      <c r="I162" s="152"/>
      <c r="J162" s="151">
        <f>ROUND(I162*H162,3)</f>
        <v>0</v>
      </c>
      <c r="K162" s="153"/>
      <c r="L162" s="30"/>
      <c r="M162" s="171" t="s">
        <v>1</v>
      </c>
      <c r="N162" s="172" t="s">
        <v>41</v>
      </c>
      <c r="O162" s="173"/>
      <c r="P162" s="174">
        <f>O162*H162</f>
        <v>0</v>
      </c>
      <c r="Q162" s="174">
        <v>0</v>
      </c>
      <c r="R162" s="174">
        <f>Q162*H162</f>
        <v>0</v>
      </c>
      <c r="S162" s="174">
        <v>0</v>
      </c>
      <c r="T162" s="175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8" t="s">
        <v>979</v>
      </c>
      <c r="AT162" s="158" t="s">
        <v>181</v>
      </c>
      <c r="AU162" s="158" t="s">
        <v>87</v>
      </c>
      <c r="AY162" s="14" t="s">
        <v>179</v>
      </c>
      <c r="BE162" s="159">
        <f>IF(N162="základná",J162,0)</f>
        <v>0</v>
      </c>
      <c r="BF162" s="159">
        <f>IF(N162="znížená",J162,0)</f>
        <v>0</v>
      </c>
      <c r="BG162" s="159">
        <f>IF(N162="zákl. prenesená",J162,0)</f>
        <v>0</v>
      </c>
      <c r="BH162" s="159">
        <f>IF(N162="zníž. prenesená",J162,0)</f>
        <v>0</v>
      </c>
      <c r="BI162" s="159">
        <f>IF(N162="nulová",J162,0)</f>
        <v>0</v>
      </c>
      <c r="BJ162" s="14" t="s">
        <v>87</v>
      </c>
      <c r="BK162" s="160">
        <f>ROUND(I162*H162,3)</f>
        <v>0</v>
      </c>
      <c r="BL162" s="14" t="s">
        <v>979</v>
      </c>
      <c r="BM162" s="158" t="s">
        <v>312</v>
      </c>
    </row>
    <row r="163" spans="1:65" s="2" customFormat="1" ht="6.95" customHeight="1">
      <c r="A163" s="29"/>
      <c r="B163" s="44"/>
      <c r="C163" s="45"/>
      <c r="D163" s="45"/>
      <c r="E163" s="45"/>
      <c r="F163" s="45"/>
      <c r="G163" s="45"/>
      <c r="H163" s="45"/>
      <c r="I163" s="45"/>
      <c r="J163" s="45"/>
      <c r="K163" s="45"/>
      <c r="L163" s="30"/>
      <c r="M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</row>
  </sheetData>
  <autoFilter ref="C120:K162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14"/>
  <sheetViews>
    <sheetView showGridLines="0" workbookViewId="0">
      <selection activeCell="F24" sqref="F2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115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134</v>
      </c>
      <c r="L4" s="17"/>
      <c r="M4" s="9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4" t="str">
        <f>'Rekapitulácia stavby'!K6</f>
        <v>ČOV Dlhé Stráže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135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82" t="s">
        <v>1612</v>
      </c>
      <c r="F9" s="223"/>
      <c r="G9" s="223"/>
      <c r="H9" s="22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27. 4. 2021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193"/>
      <c r="G18" s="193"/>
      <c r="H18" s="193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178" t="s">
        <v>1607</v>
      </c>
      <c r="F21" s="29"/>
      <c r="G21" s="29"/>
      <c r="H21" s="29"/>
      <c r="I21" s="24" t="s">
        <v>25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34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6"/>
      <c r="B27" s="97"/>
      <c r="C27" s="96"/>
      <c r="D27" s="96"/>
      <c r="E27" s="198" t="s">
        <v>1</v>
      </c>
      <c r="F27" s="198"/>
      <c r="G27" s="198"/>
      <c r="H27" s="198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9" t="s">
        <v>35</v>
      </c>
      <c r="E30" s="29"/>
      <c r="F30" s="29"/>
      <c r="G30" s="29"/>
      <c r="H30" s="29"/>
      <c r="I30" s="29"/>
      <c r="J30" s="68">
        <f>ROUND(J125,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0" t="s">
        <v>39</v>
      </c>
      <c r="E33" s="24" t="s">
        <v>40</v>
      </c>
      <c r="F33" s="101">
        <f>ROUND((SUM(BE125:BE213)),  2)</f>
        <v>0</v>
      </c>
      <c r="G33" s="29"/>
      <c r="H33" s="29"/>
      <c r="I33" s="102">
        <v>0.2</v>
      </c>
      <c r="J33" s="101">
        <f>ROUND(((SUM(BE125:BE213))*I33),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41</v>
      </c>
      <c r="F34" s="101">
        <f>ROUND((SUM(BF125:BF213)),  2)</f>
        <v>0</v>
      </c>
      <c r="G34" s="29"/>
      <c r="H34" s="29"/>
      <c r="I34" s="102">
        <v>0.2</v>
      </c>
      <c r="J34" s="101">
        <f>ROUND(((SUM(BF125:BF213))*I34),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1">
        <f>ROUND((SUM(BG125:BG213)),  2)</f>
        <v>0</v>
      </c>
      <c r="G35" s="29"/>
      <c r="H35" s="29"/>
      <c r="I35" s="102">
        <v>0.2</v>
      </c>
      <c r="J35" s="101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1">
        <f>ROUND((SUM(BH125:BH213)),  2)</f>
        <v>0</v>
      </c>
      <c r="G36" s="29"/>
      <c r="H36" s="29"/>
      <c r="I36" s="102">
        <v>0.2</v>
      </c>
      <c r="J36" s="101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44</v>
      </c>
      <c r="F37" s="101">
        <f>ROUND((SUM(BI125:BI213)),  2)</f>
        <v>0</v>
      </c>
      <c r="G37" s="29"/>
      <c r="H37" s="29"/>
      <c r="I37" s="102">
        <v>0</v>
      </c>
      <c r="J37" s="101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3"/>
      <c r="D39" s="104" t="s">
        <v>45</v>
      </c>
      <c r="E39" s="57"/>
      <c r="F39" s="57"/>
      <c r="G39" s="105" t="s">
        <v>46</v>
      </c>
      <c r="H39" s="106" t="s">
        <v>47</v>
      </c>
      <c r="I39" s="57"/>
      <c r="J39" s="107">
        <f>SUM(J30:J37)</f>
        <v>0</v>
      </c>
      <c r="K39" s="108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50</v>
      </c>
      <c r="E61" s="32"/>
      <c r="F61" s="109" t="s">
        <v>51</v>
      </c>
      <c r="G61" s="42" t="s">
        <v>50</v>
      </c>
      <c r="H61" s="32"/>
      <c r="I61" s="32"/>
      <c r="J61" s="110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50</v>
      </c>
      <c r="E76" s="32"/>
      <c r="F76" s="109" t="s">
        <v>51</v>
      </c>
      <c r="G76" s="42" t="s">
        <v>50</v>
      </c>
      <c r="H76" s="32"/>
      <c r="I76" s="32"/>
      <c r="J76" s="110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139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4" t="str">
        <f>E7</f>
        <v>ČOV Dlhé Stráže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135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182" t="str">
        <f>E9</f>
        <v>06.2 - SO 06.2  Prepojenie odberného miesta - ČOV</v>
      </c>
      <c r="F87" s="223"/>
      <c r="G87" s="223"/>
      <c r="H87" s="22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Dlhé Stráže</v>
      </c>
      <c r="G89" s="29"/>
      <c r="H89" s="29"/>
      <c r="I89" s="24" t="s">
        <v>20</v>
      </c>
      <c r="J89" s="52" t="str">
        <f>IF(J12="","",J12)</f>
        <v>27. 4. 2021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Obec Dlhé Stráže</v>
      </c>
      <c r="G91" s="29"/>
      <c r="H91" s="29"/>
      <c r="I91" s="24" t="s">
        <v>28</v>
      </c>
      <c r="J91" s="27" t="str">
        <f>E21</f>
        <v>Ing.Cerva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1" t="s">
        <v>140</v>
      </c>
      <c r="D94" s="103"/>
      <c r="E94" s="103"/>
      <c r="F94" s="103"/>
      <c r="G94" s="103"/>
      <c r="H94" s="103"/>
      <c r="I94" s="103"/>
      <c r="J94" s="112" t="s">
        <v>141</v>
      </c>
      <c r="K94" s="103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3" t="s">
        <v>142</v>
      </c>
      <c r="D96" s="29"/>
      <c r="E96" s="29"/>
      <c r="F96" s="29"/>
      <c r="G96" s="29"/>
      <c r="H96" s="29"/>
      <c r="I96" s="29"/>
      <c r="J96" s="68">
        <f>J125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143</v>
      </c>
    </row>
    <row r="97" spans="1:31" s="9" customFormat="1" ht="24.95" customHeight="1">
      <c r="B97" s="114"/>
      <c r="D97" s="115" t="s">
        <v>1270</v>
      </c>
      <c r="E97" s="116"/>
      <c r="F97" s="116"/>
      <c r="G97" s="116"/>
      <c r="H97" s="116"/>
      <c r="I97" s="116"/>
      <c r="J97" s="117">
        <f>J126</f>
        <v>0</v>
      </c>
      <c r="L97" s="114"/>
    </row>
    <row r="98" spans="1:31" s="10" customFormat="1" ht="19.899999999999999" customHeight="1">
      <c r="B98" s="118"/>
      <c r="D98" s="119" t="s">
        <v>1271</v>
      </c>
      <c r="E98" s="120"/>
      <c r="F98" s="120"/>
      <c r="G98" s="120"/>
      <c r="H98" s="120"/>
      <c r="I98" s="120"/>
      <c r="J98" s="121">
        <f>J127</f>
        <v>0</v>
      </c>
      <c r="L98" s="118"/>
    </row>
    <row r="99" spans="1:31" s="10" customFormat="1" ht="19.899999999999999" customHeight="1">
      <c r="B99" s="118"/>
      <c r="D99" s="119" t="s">
        <v>738</v>
      </c>
      <c r="E99" s="120"/>
      <c r="F99" s="120"/>
      <c r="G99" s="120"/>
      <c r="H99" s="120"/>
      <c r="I99" s="120"/>
      <c r="J99" s="121">
        <f>J142</f>
        <v>0</v>
      </c>
      <c r="L99" s="118"/>
    </row>
    <row r="100" spans="1:31" s="10" customFormat="1" ht="19.899999999999999" customHeight="1">
      <c r="B100" s="118"/>
      <c r="D100" s="119" t="s">
        <v>1324</v>
      </c>
      <c r="E100" s="120"/>
      <c r="F100" s="120"/>
      <c r="G100" s="120"/>
      <c r="H100" s="120"/>
      <c r="I100" s="120"/>
      <c r="J100" s="121">
        <f>J160</f>
        <v>0</v>
      </c>
      <c r="L100" s="118"/>
    </row>
    <row r="101" spans="1:31" s="10" customFormat="1" ht="19.899999999999999" customHeight="1">
      <c r="B101" s="118"/>
      <c r="D101" s="119" t="s">
        <v>1325</v>
      </c>
      <c r="E101" s="120"/>
      <c r="F101" s="120"/>
      <c r="G101" s="120"/>
      <c r="H101" s="120"/>
      <c r="I101" s="120"/>
      <c r="J101" s="121">
        <f>J173</f>
        <v>0</v>
      </c>
      <c r="L101" s="118"/>
    </row>
    <row r="102" spans="1:31" s="10" customFormat="1" ht="19.899999999999999" customHeight="1">
      <c r="B102" s="118"/>
      <c r="D102" s="119" t="s">
        <v>738</v>
      </c>
      <c r="E102" s="120"/>
      <c r="F102" s="120"/>
      <c r="G102" s="120"/>
      <c r="H102" s="120"/>
      <c r="I102" s="120"/>
      <c r="J102" s="121">
        <f>J181</f>
        <v>0</v>
      </c>
      <c r="L102" s="118"/>
    </row>
    <row r="103" spans="1:31" s="10" customFormat="1" ht="19.899999999999999" customHeight="1">
      <c r="B103" s="118"/>
      <c r="D103" s="119" t="s">
        <v>1326</v>
      </c>
      <c r="E103" s="120"/>
      <c r="F103" s="120"/>
      <c r="G103" s="120"/>
      <c r="H103" s="120"/>
      <c r="I103" s="120"/>
      <c r="J103" s="121">
        <f>J191</f>
        <v>0</v>
      </c>
      <c r="L103" s="118"/>
    </row>
    <row r="104" spans="1:31" s="10" customFormat="1" ht="19.899999999999999" customHeight="1">
      <c r="B104" s="118"/>
      <c r="D104" s="119" t="s">
        <v>1327</v>
      </c>
      <c r="E104" s="120"/>
      <c r="F104" s="120"/>
      <c r="G104" s="120"/>
      <c r="H104" s="120"/>
      <c r="I104" s="120"/>
      <c r="J104" s="121">
        <f>J202</f>
        <v>0</v>
      </c>
      <c r="L104" s="118"/>
    </row>
    <row r="105" spans="1:31" s="10" customFormat="1" ht="19.899999999999999" customHeight="1">
      <c r="B105" s="118"/>
      <c r="D105" s="119" t="s">
        <v>742</v>
      </c>
      <c r="E105" s="120"/>
      <c r="F105" s="120"/>
      <c r="G105" s="120"/>
      <c r="H105" s="120"/>
      <c r="I105" s="120"/>
      <c r="J105" s="121">
        <f>J206</f>
        <v>0</v>
      </c>
      <c r="L105" s="118"/>
    </row>
    <row r="106" spans="1:31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>
      <c r="A107" s="29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11" spans="1:31" s="2" customFormat="1" ht="6.95" customHeight="1">
      <c r="A111" s="29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4.95" customHeight="1">
      <c r="A112" s="29"/>
      <c r="B112" s="30"/>
      <c r="C112" s="18" t="s">
        <v>165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14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24" t="str">
        <f>E7</f>
        <v>ČOV Dlhé Stráže</v>
      </c>
      <c r="F115" s="225"/>
      <c r="G115" s="225"/>
      <c r="H115" s="225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135</v>
      </c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30" customHeight="1">
      <c r="A117" s="29"/>
      <c r="B117" s="30"/>
      <c r="C117" s="29"/>
      <c r="D117" s="29"/>
      <c r="E117" s="182" t="str">
        <f>E9</f>
        <v>06.2 - SO 06.2  Prepojenie odberného miesta - ČOV</v>
      </c>
      <c r="F117" s="223"/>
      <c r="G117" s="223"/>
      <c r="H117" s="223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18</v>
      </c>
      <c r="D119" s="29"/>
      <c r="E119" s="29"/>
      <c r="F119" s="22" t="str">
        <f>F12</f>
        <v>Dlhé Stráže</v>
      </c>
      <c r="G119" s="29"/>
      <c r="H119" s="29"/>
      <c r="I119" s="24" t="s">
        <v>20</v>
      </c>
      <c r="J119" s="52" t="str">
        <f>IF(J12="","",J12)</f>
        <v>27. 4. 2021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22</v>
      </c>
      <c r="D121" s="29"/>
      <c r="E121" s="29"/>
      <c r="F121" s="22" t="str">
        <f>E15</f>
        <v>Obec Dlhé Stráže</v>
      </c>
      <c r="G121" s="29"/>
      <c r="H121" s="29"/>
      <c r="I121" s="24" t="s">
        <v>28</v>
      </c>
      <c r="J121" s="27" t="str">
        <f>E21</f>
        <v>Ing.Cerva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26</v>
      </c>
      <c r="D122" s="29"/>
      <c r="E122" s="29"/>
      <c r="F122" s="22" t="str">
        <f>IF(E18="","",E18)</f>
        <v>Vyplň údaj</v>
      </c>
      <c r="G122" s="29"/>
      <c r="H122" s="29"/>
      <c r="I122" s="24" t="s">
        <v>32</v>
      </c>
      <c r="J122" s="27" t="str">
        <f>E24</f>
        <v xml:space="preserve"> 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22"/>
      <c r="B124" s="123"/>
      <c r="C124" s="124" t="s">
        <v>166</v>
      </c>
      <c r="D124" s="125" t="s">
        <v>60</v>
      </c>
      <c r="E124" s="125" t="s">
        <v>56</v>
      </c>
      <c r="F124" s="125" t="s">
        <v>57</v>
      </c>
      <c r="G124" s="125" t="s">
        <v>167</v>
      </c>
      <c r="H124" s="125" t="s">
        <v>168</v>
      </c>
      <c r="I124" s="125" t="s">
        <v>169</v>
      </c>
      <c r="J124" s="126" t="s">
        <v>141</v>
      </c>
      <c r="K124" s="127" t="s">
        <v>170</v>
      </c>
      <c r="L124" s="128"/>
      <c r="M124" s="59" t="s">
        <v>1</v>
      </c>
      <c r="N124" s="60" t="s">
        <v>39</v>
      </c>
      <c r="O124" s="60" t="s">
        <v>171</v>
      </c>
      <c r="P124" s="60" t="s">
        <v>172</v>
      </c>
      <c r="Q124" s="60" t="s">
        <v>173</v>
      </c>
      <c r="R124" s="60" t="s">
        <v>174</v>
      </c>
      <c r="S124" s="60" t="s">
        <v>175</v>
      </c>
      <c r="T124" s="61" t="s">
        <v>176</v>
      </c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22"/>
      <c r="AE124" s="122"/>
    </row>
    <row r="125" spans="1:65" s="2" customFormat="1" ht="22.9" customHeight="1">
      <c r="A125" s="29"/>
      <c r="B125" s="30"/>
      <c r="C125" s="66" t="s">
        <v>142</v>
      </c>
      <c r="D125" s="29"/>
      <c r="E125" s="29"/>
      <c r="F125" s="29"/>
      <c r="G125" s="29"/>
      <c r="H125" s="29"/>
      <c r="I125" s="29"/>
      <c r="J125" s="129">
        <f>BK125</f>
        <v>0</v>
      </c>
      <c r="K125" s="29"/>
      <c r="L125" s="30"/>
      <c r="M125" s="62"/>
      <c r="N125" s="53"/>
      <c r="O125" s="63"/>
      <c r="P125" s="130">
        <f>P126</f>
        <v>0</v>
      </c>
      <c r="Q125" s="63"/>
      <c r="R125" s="130">
        <f>R126</f>
        <v>0</v>
      </c>
      <c r="S125" s="63"/>
      <c r="T125" s="131">
        <f>T126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74</v>
      </c>
      <c r="AU125" s="14" t="s">
        <v>143</v>
      </c>
      <c r="BK125" s="132">
        <f>BK126</f>
        <v>0</v>
      </c>
    </row>
    <row r="126" spans="1:65" s="12" customFormat="1" ht="25.9" customHeight="1">
      <c r="B126" s="133"/>
      <c r="D126" s="134" t="s">
        <v>74</v>
      </c>
      <c r="E126" s="135" t="s">
        <v>281</v>
      </c>
      <c r="F126" s="135" t="s">
        <v>1273</v>
      </c>
      <c r="I126" s="136"/>
      <c r="J126" s="137">
        <f>BK126</f>
        <v>0</v>
      </c>
      <c r="L126" s="133"/>
      <c r="M126" s="138"/>
      <c r="N126" s="139"/>
      <c r="O126" s="139"/>
      <c r="P126" s="140">
        <f>P127+P142+P160+P173+P181+P191+P202+P206</f>
        <v>0</v>
      </c>
      <c r="Q126" s="139"/>
      <c r="R126" s="140">
        <f>R127+R142+R160+R173+R181+R191+R202+R206</f>
        <v>0</v>
      </c>
      <c r="S126" s="139"/>
      <c r="T126" s="141">
        <f>T127+T142+T160+T173+T181+T191+T202+T206</f>
        <v>0</v>
      </c>
      <c r="AR126" s="134" t="s">
        <v>188</v>
      </c>
      <c r="AT126" s="142" t="s">
        <v>74</v>
      </c>
      <c r="AU126" s="142" t="s">
        <v>75</v>
      </c>
      <c r="AY126" s="134" t="s">
        <v>179</v>
      </c>
      <c r="BK126" s="143">
        <f>BK127+BK142+BK160+BK173+BK181+BK191+BK202+BK206</f>
        <v>0</v>
      </c>
    </row>
    <row r="127" spans="1:65" s="12" customFormat="1" ht="22.9" customHeight="1">
      <c r="B127" s="133"/>
      <c r="D127" s="134" t="s">
        <v>74</v>
      </c>
      <c r="E127" s="144" t="s">
        <v>745</v>
      </c>
      <c r="F127" s="144" t="s">
        <v>1274</v>
      </c>
      <c r="I127" s="136"/>
      <c r="J127" s="145">
        <f>BK127</f>
        <v>0</v>
      </c>
      <c r="L127" s="133"/>
      <c r="M127" s="138"/>
      <c r="N127" s="139"/>
      <c r="O127" s="139"/>
      <c r="P127" s="140">
        <f>SUM(P128:P141)</f>
        <v>0</v>
      </c>
      <c r="Q127" s="139"/>
      <c r="R127" s="140">
        <f>SUM(R128:R141)</f>
        <v>0</v>
      </c>
      <c r="S127" s="139"/>
      <c r="T127" s="141">
        <f>SUM(T128:T141)</f>
        <v>0</v>
      </c>
      <c r="AR127" s="134" t="s">
        <v>82</v>
      </c>
      <c r="AT127" s="142" t="s">
        <v>74</v>
      </c>
      <c r="AU127" s="142" t="s">
        <v>82</v>
      </c>
      <c r="AY127" s="134" t="s">
        <v>179</v>
      </c>
      <c r="BK127" s="143">
        <f>SUM(BK128:BK141)</f>
        <v>0</v>
      </c>
    </row>
    <row r="128" spans="1:65" s="2" customFormat="1" ht="14.45" customHeight="1">
      <c r="A128" s="29"/>
      <c r="B128" s="146"/>
      <c r="C128" s="147" t="s">
        <v>82</v>
      </c>
      <c r="D128" s="147" t="s">
        <v>181</v>
      </c>
      <c r="E128" s="148" t="s">
        <v>1328</v>
      </c>
      <c r="F128" s="149" t="s">
        <v>1329</v>
      </c>
      <c r="G128" s="150" t="s">
        <v>253</v>
      </c>
      <c r="H128" s="151">
        <v>7</v>
      </c>
      <c r="I128" s="152"/>
      <c r="J128" s="151">
        <f t="shared" ref="J128:J141" si="0">ROUND(I128*H128,3)</f>
        <v>0</v>
      </c>
      <c r="K128" s="153"/>
      <c r="L128" s="30"/>
      <c r="M128" s="154" t="s">
        <v>1</v>
      </c>
      <c r="N128" s="155" t="s">
        <v>41</v>
      </c>
      <c r="O128" s="55"/>
      <c r="P128" s="156">
        <f t="shared" ref="P128:P141" si="1">O128*H128</f>
        <v>0</v>
      </c>
      <c r="Q128" s="156">
        <v>0</v>
      </c>
      <c r="R128" s="156">
        <f t="shared" ref="R128:R141" si="2">Q128*H128</f>
        <v>0</v>
      </c>
      <c r="S128" s="156">
        <v>0</v>
      </c>
      <c r="T128" s="157">
        <f t="shared" ref="T128:T141" si="3"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8" t="s">
        <v>185</v>
      </c>
      <c r="AT128" s="158" t="s">
        <v>181</v>
      </c>
      <c r="AU128" s="158" t="s">
        <v>87</v>
      </c>
      <c r="AY128" s="14" t="s">
        <v>179</v>
      </c>
      <c r="BE128" s="159">
        <f t="shared" ref="BE128:BE141" si="4">IF(N128="základná",J128,0)</f>
        <v>0</v>
      </c>
      <c r="BF128" s="159">
        <f t="shared" ref="BF128:BF141" si="5">IF(N128="znížená",J128,0)</f>
        <v>0</v>
      </c>
      <c r="BG128" s="159">
        <f t="shared" ref="BG128:BG141" si="6">IF(N128="zákl. prenesená",J128,0)</f>
        <v>0</v>
      </c>
      <c r="BH128" s="159">
        <f t="shared" ref="BH128:BH141" si="7">IF(N128="zníž. prenesená",J128,0)</f>
        <v>0</v>
      </c>
      <c r="BI128" s="159">
        <f t="shared" ref="BI128:BI141" si="8">IF(N128="nulová",J128,0)</f>
        <v>0</v>
      </c>
      <c r="BJ128" s="14" t="s">
        <v>87</v>
      </c>
      <c r="BK128" s="160">
        <f t="shared" ref="BK128:BK141" si="9">ROUND(I128*H128,3)</f>
        <v>0</v>
      </c>
      <c r="BL128" s="14" t="s">
        <v>185</v>
      </c>
      <c r="BM128" s="158" t="s">
        <v>87</v>
      </c>
    </row>
    <row r="129" spans="1:65" s="2" customFormat="1" ht="14.45" customHeight="1">
      <c r="A129" s="29"/>
      <c r="B129" s="146"/>
      <c r="C129" s="147" t="s">
        <v>87</v>
      </c>
      <c r="D129" s="147" t="s">
        <v>181</v>
      </c>
      <c r="E129" s="148" t="s">
        <v>1330</v>
      </c>
      <c r="F129" s="149" t="s">
        <v>1331</v>
      </c>
      <c r="G129" s="150" t="s">
        <v>253</v>
      </c>
      <c r="H129" s="151">
        <v>6</v>
      </c>
      <c r="I129" s="152"/>
      <c r="J129" s="151">
        <f t="shared" si="0"/>
        <v>0</v>
      </c>
      <c r="K129" s="153"/>
      <c r="L129" s="30"/>
      <c r="M129" s="154" t="s">
        <v>1</v>
      </c>
      <c r="N129" s="155" t="s">
        <v>41</v>
      </c>
      <c r="O129" s="55"/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8" t="s">
        <v>185</v>
      </c>
      <c r="AT129" s="158" t="s">
        <v>181</v>
      </c>
      <c r="AU129" s="158" t="s">
        <v>87</v>
      </c>
      <c r="AY129" s="14" t="s">
        <v>179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4" t="s">
        <v>87</v>
      </c>
      <c r="BK129" s="160">
        <f t="shared" si="9"/>
        <v>0</v>
      </c>
      <c r="BL129" s="14" t="s">
        <v>185</v>
      </c>
      <c r="BM129" s="158" t="s">
        <v>185</v>
      </c>
    </row>
    <row r="130" spans="1:65" s="2" customFormat="1" ht="14.45" customHeight="1">
      <c r="A130" s="29"/>
      <c r="B130" s="146"/>
      <c r="C130" s="147" t="s">
        <v>188</v>
      </c>
      <c r="D130" s="147" t="s">
        <v>181</v>
      </c>
      <c r="E130" s="148" t="s">
        <v>1332</v>
      </c>
      <c r="F130" s="149" t="s">
        <v>1333</v>
      </c>
      <c r="G130" s="150" t="s">
        <v>253</v>
      </c>
      <c r="H130" s="151">
        <v>1</v>
      </c>
      <c r="I130" s="152"/>
      <c r="J130" s="151">
        <f t="shared" si="0"/>
        <v>0</v>
      </c>
      <c r="K130" s="153"/>
      <c r="L130" s="30"/>
      <c r="M130" s="154" t="s">
        <v>1</v>
      </c>
      <c r="N130" s="155" t="s">
        <v>41</v>
      </c>
      <c r="O130" s="55"/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8" t="s">
        <v>185</v>
      </c>
      <c r="AT130" s="158" t="s">
        <v>181</v>
      </c>
      <c r="AU130" s="158" t="s">
        <v>87</v>
      </c>
      <c r="AY130" s="14" t="s">
        <v>179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4" t="s">
        <v>87</v>
      </c>
      <c r="BK130" s="160">
        <f t="shared" si="9"/>
        <v>0</v>
      </c>
      <c r="BL130" s="14" t="s">
        <v>185</v>
      </c>
      <c r="BM130" s="158" t="s">
        <v>191</v>
      </c>
    </row>
    <row r="131" spans="1:65" s="2" customFormat="1" ht="14.45" customHeight="1">
      <c r="A131" s="29"/>
      <c r="B131" s="146"/>
      <c r="C131" s="147" t="s">
        <v>185</v>
      </c>
      <c r="D131" s="147" t="s">
        <v>181</v>
      </c>
      <c r="E131" s="148" t="s">
        <v>1287</v>
      </c>
      <c r="F131" s="149" t="s">
        <v>1288</v>
      </c>
      <c r="G131" s="150" t="s">
        <v>219</v>
      </c>
      <c r="H131" s="151">
        <v>1.1000000000000001</v>
      </c>
      <c r="I131" s="152"/>
      <c r="J131" s="151">
        <f t="shared" si="0"/>
        <v>0</v>
      </c>
      <c r="K131" s="153"/>
      <c r="L131" s="30"/>
      <c r="M131" s="154" t="s">
        <v>1</v>
      </c>
      <c r="N131" s="155" t="s">
        <v>41</v>
      </c>
      <c r="O131" s="55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8" t="s">
        <v>185</v>
      </c>
      <c r="AT131" s="158" t="s">
        <v>181</v>
      </c>
      <c r="AU131" s="158" t="s">
        <v>87</v>
      </c>
      <c r="AY131" s="14" t="s">
        <v>179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4" t="s">
        <v>87</v>
      </c>
      <c r="BK131" s="160">
        <f t="shared" si="9"/>
        <v>0</v>
      </c>
      <c r="BL131" s="14" t="s">
        <v>185</v>
      </c>
      <c r="BM131" s="158" t="s">
        <v>194</v>
      </c>
    </row>
    <row r="132" spans="1:65" s="2" customFormat="1" ht="14.45" customHeight="1">
      <c r="A132" s="29"/>
      <c r="B132" s="146"/>
      <c r="C132" s="147" t="s">
        <v>195</v>
      </c>
      <c r="D132" s="147" t="s">
        <v>181</v>
      </c>
      <c r="E132" s="148" t="s">
        <v>1289</v>
      </c>
      <c r="F132" s="149" t="s">
        <v>1290</v>
      </c>
      <c r="G132" s="150" t="s">
        <v>219</v>
      </c>
      <c r="H132" s="151">
        <v>1.1000000000000001</v>
      </c>
      <c r="I132" s="152"/>
      <c r="J132" s="151">
        <f t="shared" si="0"/>
        <v>0</v>
      </c>
      <c r="K132" s="153"/>
      <c r="L132" s="30"/>
      <c r="M132" s="154" t="s">
        <v>1</v>
      </c>
      <c r="N132" s="155" t="s">
        <v>41</v>
      </c>
      <c r="O132" s="55"/>
      <c r="P132" s="156">
        <f t="shared" si="1"/>
        <v>0</v>
      </c>
      <c r="Q132" s="156">
        <v>0</v>
      </c>
      <c r="R132" s="156">
        <f t="shared" si="2"/>
        <v>0</v>
      </c>
      <c r="S132" s="156">
        <v>0</v>
      </c>
      <c r="T132" s="157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8" t="s">
        <v>185</v>
      </c>
      <c r="AT132" s="158" t="s">
        <v>181</v>
      </c>
      <c r="AU132" s="158" t="s">
        <v>87</v>
      </c>
      <c r="AY132" s="14" t="s">
        <v>179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4" t="s">
        <v>87</v>
      </c>
      <c r="BK132" s="160">
        <f t="shared" si="9"/>
        <v>0</v>
      </c>
      <c r="BL132" s="14" t="s">
        <v>185</v>
      </c>
      <c r="BM132" s="158" t="s">
        <v>198</v>
      </c>
    </row>
    <row r="133" spans="1:65" s="2" customFormat="1" ht="14.45" customHeight="1">
      <c r="A133" s="29"/>
      <c r="B133" s="146"/>
      <c r="C133" s="147" t="s">
        <v>191</v>
      </c>
      <c r="D133" s="147" t="s">
        <v>181</v>
      </c>
      <c r="E133" s="148" t="s">
        <v>1334</v>
      </c>
      <c r="F133" s="149" t="s">
        <v>1303</v>
      </c>
      <c r="G133" s="150" t="s">
        <v>253</v>
      </c>
      <c r="H133" s="151">
        <v>3</v>
      </c>
      <c r="I133" s="152"/>
      <c r="J133" s="151">
        <f t="shared" si="0"/>
        <v>0</v>
      </c>
      <c r="K133" s="153"/>
      <c r="L133" s="30"/>
      <c r="M133" s="154" t="s">
        <v>1</v>
      </c>
      <c r="N133" s="155" t="s">
        <v>41</v>
      </c>
      <c r="O133" s="55"/>
      <c r="P133" s="156">
        <f t="shared" si="1"/>
        <v>0</v>
      </c>
      <c r="Q133" s="156">
        <v>0</v>
      </c>
      <c r="R133" s="156">
        <f t="shared" si="2"/>
        <v>0</v>
      </c>
      <c r="S133" s="156">
        <v>0</v>
      </c>
      <c r="T133" s="157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8" t="s">
        <v>185</v>
      </c>
      <c r="AT133" s="158" t="s">
        <v>181</v>
      </c>
      <c r="AU133" s="158" t="s">
        <v>87</v>
      </c>
      <c r="AY133" s="14" t="s">
        <v>179</v>
      </c>
      <c r="BE133" s="159">
        <f t="shared" si="4"/>
        <v>0</v>
      </c>
      <c r="BF133" s="159">
        <f t="shared" si="5"/>
        <v>0</v>
      </c>
      <c r="BG133" s="159">
        <f t="shared" si="6"/>
        <v>0</v>
      </c>
      <c r="BH133" s="159">
        <f t="shared" si="7"/>
        <v>0</v>
      </c>
      <c r="BI133" s="159">
        <f t="shared" si="8"/>
        <v>0</v>
      </c>
      <c r="BJ133" s="14" t="s">
        <v>87</v>
      </c>
      <c r="BK133" s="160">
        <f t="shared" si="9"/>
        <v>0</v>
      </c>
      <c r="BL133" s="14" t="s">
        <v>185</v>
      </c>
      <c r="BM133" s="158" t="s">
        <v>201</v>
      </c>
    </row>
    <row r="134" spans="1:65" s="2" customFormat="1" ht="14.45" customHeight="1">
      <c r="A134" s="29"/>
      <c r="B134" s="146"/>
      <c r="C134" s="147" t="s">
        <v>202</v>
      </c>
      <c r="D134" s="147" t="s">
        <v>181</v>
      </c>
      <c r="E134" s="148" t="s">
        <v>1335</v>
      </c>
      <c r="F134" s="149" t="s">
        <v>1336</v>
      </c>
      <c r="G134" s="150" t="s">
        <v>478</v>
      </c>
      <c r="H134" s="151">
        <v>4</v>
      </c>
      <c r="I134" s="152"/>
      <c r="J134" s="151">
        <f t="shared" si="0"/>
        <v>0</v>
      </c>
      <c r="K134" s="153"/>
      <c r="L134" s="30"/>
      <c r="M134" s="154" t="s">
        <v>1</v>
      </c>
      <c r="N134" s="155" t="s">
        <v>41</v>
      </c>
      <c r="O134" s="55"/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8" t="s">
        <v>185</v>
      </c>
      <c r="AT134" s="158" t="s">
        <v>181</v>
      </c>
      <c r="AU134" s="158" t="s">
        <v>87</v>
      </c>
      <c r="AY134" s="14" t="s">
        <v>179</v>
      </c>
      <c r="BE134" s="159">
        <f t="shared" si="4"/>
        <v>0</v>
      </c>
      <c r="BF134" s="159">
        <f t="shared" si="5"/>
        <v>0</v>
      </c>
      <c r="BG134" s="159">
        <f t="shared" si="6"/>
        <v>0</v>
      </c>
      <c r="BH134" s="159">
        <f t="shared" si="7"/>
        <v>0</v>
      </c>
      <c r="BI134" s="159">
        <f t="shared" si="8"/>
        <v>0</v>
      </c>
      <c r="BJ134" s="14" t="s">
        <v>87</v>
      </c>
      <c r="BK134" s="160">
        <f t="shared" si="9"/>
        <v>0</v>
      </c>
      <c r="BL134" s="14" t="s">
        <v>185</v>
      </c>
      <c r="BM134" s="158" t="s">
        <v>205</v>
      </c>
    </row>
    <row r="135" spans="1:65" s="2" customFormat="1" ht="14.45" customHeight="1">
      <c r="A135" s="29"/>
      <c r="B135" s="146"/>
      <c r="C135" s="147" t="s">
        <v>194</v>
      </c>
      <c r="D135" s="147" t="s">
        <v>181</v>
      </c>
      <c r="E135" s="148" t="s">
        <v>1337</v>
      </c>
      <c r="F135" s="149" t="s">
        <v>1338</v>
      </c>
      <c r="G135" s="150" t="s">
        <v>253</v>
      </c>
      <c r="H135" s="151">
        <v>1</v>
      </c>
      <c r="I135" s="152"/>
      <c r="J135" s="151">
        <f t="shared" si="0"/>
        <v>0</v>
      </c>
      <c r="K135" s="153"/>
      <c r="L135" s="30"/>
      <c r="M135" s="154" t="s">
        <v>1</v>
      </c>
      <c r="N135" s="155" t="s">
        <v>41</v>
      </c>
      <c r="O135" s="55"/>
      <c r="P135" s="156">
        <f t="shared" si="1"/>
        <v>0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8" t="s">
        <v>185</v>
      </c>
      <c r="AT135" s="158" t="s">
        <v>181</v>
      </c>
      <c r="AU135" s="158" t="s">
        <v>87</v>
      </c>
      <c r="AY135" s="14" t="s">
        <v>179</v>
      </c>
      <c r="BE135" s="159">
        <f t="shared" si="4"/>
        <v>0</v>
      </c>
      <c r="BF135" s="159">
        <f t="shared" si="5"/>
        <v>0</v>
      </c>
      <c r="BG135" s="159">
        <f t="shared" si="6"/>
        <v>0</v>
      </c>
      <c r="BH135" s="159">
        <f t="shared" si="7"/>
        <v>0</v>
      </c>
      <c r="BI135" s="159">
        <f t="shared" si="8"/>
        <v>0</v>
      </c>
      <c r="BJ135" s="14" t="s">
        <v>87</v>
      </c>
      <c r="BK135" s="160">
        <f t="shared" si="9"/>
        <v>0</v>
      </c>
      <c r="BL135" s="14" t="s">
        <v>185</v>
      </c>
      <c r="BM135" s="158" t="s">
        <v>208</v>
      </c>
    </row>
    <row r="136" spans="1:65" s="2" customFormat="1" ht="14.45" customHeight="1">
      <c r="A136" s="29"/>
      <c r="B136" s="146"/>
      <c r="C136" s="147" t="s">
        <v>209</v>
      </c>
      <c r="D136" s="147" t="s">
        <v>181</v>
      </c>
      <c r="E136" s="148" t="s">
        <v>1339</v>
      </c>
      <c r="F136" s="149" t="s">
        <v>1340</v>
      </c>
      <c r="G136" s="150" t="s">
        <v>478</v>
      </c>
      <c r="H136" s="151">
        <v>534</v>
      </c>
      <c r="I136" s="152"/>
      <c r="J136" s="151">
        <f t="shared" si="0"/>
        <v>0</v>
      </c>
      <c r="K136" s="153"/>
      <c r="L136" s="30"/>
      <c r="M136" s="154" t="s">
        <v>1</v>
      </c>
      <c r="N136" s="155" t="s">
        <v>41</v>
      </c>
      <c r="O136" s="55"/>
      <c r="P136" s="156">
        <f t="shared" si="1"/>
        <v>0</v>
      </c>
      <c r="Q136" s="156">
        <v>0</v>
      </c>
      <c r="R136" s="156">
        <f t="shared" si="2"/>
        <v>0</v>
      </c>
      <c r="S136" s="156">
        <v>0</v>
      </c>
      <c r="T136" s="157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8" t="s">
        <v>185</v>
      </c>
      <c r="AT136" s="158" t="s">
        <v>181</v>
      </c>
      <c r="AU136" s="158" t="s">
        <v>87</v>
      </c>
      <c r="AY136" s="14" t="s">
        <v>179</v>
      </c>
      <c r="BE136" s="159">
        <f t="shared" si="4"/>
        <v>0</v>
      </c>
      <c r="BF136" s="159">
        <f t="shared" si="5"/>
        <v>0</v>
      </c>
      <c r="BG136" s="159">
        <f t="shared" si="6"/>
        <v>0</v>
      </c>
      <c r="BH136" s="159">
        <f t="shared" si="7"/>
        <v>0</v>
      </c>
      <c r="BI136" s="159">
        <f t="shared" si="8"/>
        <v>0</v>
      </c>
      <c r="BJ136" s="14" t="s">
        <v>87</v>
      </c>
      <c r="BK136" s="160">
        <f t="shared" si="9"/>
        <v>0</v>
      </c>
      <c r="BL136" s="14" t="s">
        <v>185</v>
      </c>
      <c r="BM136" s="158" t="s">
        <v>212</v>
      </c>
    </row>
    <row r="137" spans="1:65" s="2" customFormat="1" ht="14.45" customHeight="1">
      <c r="A137" s="29"/>
      <c r="B137" s="146"/>
      <c r="C137" s="147" t="s">
        <v>198</v>
      </c>
      <c r="D137" s="147" t="s">
        <v>181</v>
      </c>
      <c r="E137" s="148" t="s">
        <v>1341</v>
      </c>
      <c r="F137" s="149" t="s">
        <v>1342</v>
      </c>
      <c r="G137" s="150" t="s">
        <v>478</v>
      </c>
      <c r="H137" s="151">
        <v>30</v>
      </c>
      <c r="I137" s="152"/>
      <c r="J137" s="151">
        <f t="shared" si="0"/>
        <v>0</v>
      </c>
      <c r="K137" s="153"/>
      <c r="L137" s="30"/>
      <c r="M137" s="154" t="s">
        <v>1</v>
      </c>
      <c r="N137" s="155" t="s">
        <v>41</v>
      </c>
      <c r="O137" s="55"/>
      <c r="P137" s="156">
        <f t="shared" si="1"/>
        <v>0</v>
      </c>
      <c r="Q137" s="156">
        <v>0</v>
      </c>
      <c r="R137" s="156">
        <f t="shared" si="2"/>
        <v>0</v>
      </c>
      <c r="S137" s="156">
        <v>0</v>
      </c>
      <c r="T137" s="157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8" t="s">
        <v>185</v>
      </c>
      <c r="AT137" s="158" t="s">
        <v>181</v>
      </c>
      <c r="AU137" s="158" t="s">
        <v>87</v>
      </c>
      <c r="AY137" s="14" t="s">
        <v>179</v>
      </c>
      <c r="BE137" s="159">
        <f t="shared" si="4"/>
        <v>0</v>
      </c>
      <c r="BF137" s="159">
        <f t="shared" si="5"/>
        <v>0</v>
      </c>
      <c r="BG137" s="159">
        <f t="shared" si="6"/>
        <v>0</v>
      </c>
      <c r="BH137" s="159">
        <f t="shared" si="7"/>
        <v>0</v>
      </c>
      <c r="BI137" s="159">
        <f t="shared" si="8"/>
        <v>0</v>
      </c>
      <c r="BJ137" s="14" t="s">
        <v>87</v>
      </c>
      <c r="BK137" s="160">
        <f t="shared" si="9"/>
        <v>0</v>
      </c>
      <c r="BL137" s="14" t="s">
        <v>185</v>
      </c>
      <c r="BM137" s="158" t="s">
        <v>7</v>
      </c>
    </row>
    <row r="138" spans="1:65" s="2" customFormat="1" ht="14.45" customHeight="1">
      <c r="A138" s="29"/>
      <c r="B138" s="146"/>
      <c r="C138" s="147" t="s">
        <v>216</v>
      </c>
      <c r="D138" s="147" t="s">
        <v>181</v>
      </c>
      <c r="E138" s="148" t="s">
        <v>1343</v>
      </c>
      <c r="F138" s="149" t="s">
        <v>1344</v>
      </c>
      <c r="G138" s="150" t="s">
        <v>253</v>
      </c>
      <c r="H138" s="151">
        <v>178</v>
      </c>
      <c r="I138" s="152"/>
      <c r="J138" s="151">
        <f t="shared" si="0"/>
        <v>0</v>
      </c>
      <c r="K138" s="153"/>
      <c r="L138" s="30"/>
      <c r="M138" s="154" t="s">
        <v>1</v>
      </c>
      <c r="N138" s="155" t="s">
        <v>41</v>
      </c>
      <c r="O138" s="55"/>
      <c r="P138" s="156">
        <f t="shared" si="1"/>
        <v>0</v>
      </c>
      <c r="Q138" s="156">
        <v>0</v>
      </c>
      <c r="R138" s="156">
        <f t="shared" si="2"/>
        <v>0</v>
      </c>
      <c r="S138" s="156">
        <v>0</v>
      </c>
      <c r="T138" s="157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8" t="s">
        <v>185</v>
      </c>
      <c r="AT138" s="158" t="s">
        <v>181</v>
      </c>
      <c r="AU138" s="158" t="s">
        <v>87</v>
      </c>
      <c r="AY138" s="14" t="s">
        <v>179</v>
      </c>
      <c r="BE138" s="159">
        <f t="shared" si="4"/>
        <v>0</v>
      </c>
      <c r="BF138" s="159">
        <f t="shared" si="5"/>
        <v>0</v>
      </c>
      <c r="BG138" s="159">
        <f t="shared" si="6"/>
        <v>0</v>
      </c>
      <c r="BH138" s="159">
        <f t="shared" si="7"/>
        <v>0</v>
      </c>
      <c r="BI138" s="159">
        <f t="shared" si="8"/>
        <v>0</v>
      </c>
      <c r="BJ138" s="14" t="s">
        <v>87</v>
      </c>
      <c r="BK138" s="160">
        <f t="shared" si="9"/>
        <v>0</v>
      </c>
      <c r="BL138" s="14" t="s">
        <v>185</v>
      </c>
      <c r="BM138" s="158" t="s">
        <v>220</v>
      </c>
    </row>
    <row r="139" spans="1:65" s="2" customFormat="1" ht="14.45" customHeight="1">
      <c r="A139" s="29"/>
      <c r="B139" s="146"/>
      <c r="C139" s="147" t="s">
        <v>201</v>
      </c>
      <c r="D139" s="147" t="s">
        <v>181</v>
      </c>
      <c r="E139" s="148" t="s">
        <v>1345</v>
      </c>
      <c r="F139" s="149" t="s">
        <v>1346</v>
      </c>
      <c r="G139" s="150" t="s">
        <v>478</v>
      </c>
      <c r="H139" s="151">
        <v>417</v>
      </c>
      <c r="I139" s="152"/>
      <c r="J139" s="151">
        <f t="shared" si="0"/>
        <v>0</v>
      </c>
      <c r="K139" s="153"/>
      <c r="L139" s="30"/>
      <c r="M139" s="154" t="s">
        <v>1</v>
      </c>
      <c r="N139" s="155" t="s">
        <v>41</v>
      </c>
      <c r="O139" s="55"/>
      <c r="P139" s="156">
        <f t="shared" si="1"/>
        <v>0</v>
      </c>
      <c r="Q139" s="156">
        <v>0</v>
      </c>
      <c r="R139" s="156">
        <f t="shared" si="2"/>
        <v>0</v>
      </c>
      <c r="S139" s="156">
        <v>0</v>
      </c>
      <c r="T139" s="157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8" t="s">
        <v>185</v>
      </c>
      <c r="AT139" s="158" t="s">
        <v>181</v>
      </c>
      <c r="AU139" s="158" t="s">
        <v>87</v>
      </c>
      <c r="AY139" s="14" t="s">
        <v>179</v>
      </c>
      <c r="BE139" s="159">
        <f t="shared" si="4"/>
        <v>0</v>
      </c>
      <c r="BF139" s="159">
        <f t="shared" si="5"/>
        <v>0</v>
      </c>
      <c r="BG139" s="159">
        <f t="shared" si="6"/>
        <v>0</v>
      </c>
      <c r="BH139" s="159">
        <f t="shared" si="7"/>
        <v>0</v>
      </c>
      <c r="BI139" s="159">
        <f t="shared" si="8"/>
        <v>0</v>
      </c>
      <c r="BJ139" s="14" t="s">
        <v>87</v>
      </c>
      <c r="BK139" s="160">
        <f t="shared" si="9"/>
        <v>0</v>
      </c>
      <c r="BL139" s="14" t="s">
        <v>185</v>
      </c>
      <c r="BM139" s="158" t="s">
        <v>223</v>
      </c>
    </row>
    <row r="140" spans="1:65" s="2" customFormat="1" ht="14.45" customHeight="1">
      <c r="A140" s="29"/>
      <c r="B140" s="146"/>
      <c r="C140" s="147" t="s">
        <v>224</v>
      </c>
      <c r="D140" s="147" t="s">
        <v>181</v>
      </c>
      <c r="E140" s="148" t="s">
        <v>1347</v>
      </c>
      <c r="F140" s="149" t="s">
        <v>1348</v>
      </c>
      <c r="G140" s="150" t="s">
        <v>253</v>
      </c>
      <c r="H140" s="151">
        <v>3</v>
      </c>
      <c r="I140" s="152"/>
      <c r="J140" s="151">
        <f t="shared" si="0"/>
        <v>0</v>
      </c>
      <c r="K140" s="153"/>
      <c r="L140" s="30"/>
      <c r="M140" s="154" t="s">
        <v>1</v>
      </c>
      <c r="N140" s="155" t="s">
        <v>41</v>
      </c>
      <c r="O140" s="55"/>
      <c r="P140" s="156">
        <f t="shared" si="1"/>
        <v>0</v>
      </c>
      <c r="Q140" s="156">
        <v>0</v>
      </c>
      <c r="R140" s="156">
        <f t="shared" si="2"/>
        <v>0</v>
      </c>
      <c r="S140" s="156">
        <v>0</v>
      </c>
      <c r="T140" s="157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8" t="s">
        <v>185</v>
      </c>
      <c r="AT140" s="158" t="s">
        <v>181</v>
      </c>
      <c r="AU140" s="158" t="s">
        <v>87</v>
      </c>
      <c r="AY140" s="14" t="s">
        <v>179</v>
      </c>
      <c r="BE140" s="159">
        <f t="shared" si="4"/>
        <v>0</v>
      </c>
      <c r="BF140" s="159">
        <f t="shared" si="5"/>
        <v>0</v>
      </c>
      <c r="BG140" s="159">
        <f t="shared" si="6"/>
        <v>0</v>
      </c>
      <c r="BH140" s="159">
        <f t="shared" si="7"/>
        <v>0</v>
      </c>
      <c r="BI140" s="159">
        <f t="shared" si="8"/>
        <v>0</v>
      </c>
      <c r="BJ140" s="14" t="s">
        <v>87</v>
      </c>
      <c r="BK140" s="160">
        <f t="shared" si="9"/>
        <v>0</v>
      </c>
      <c r="BL140" s="14" t="s">
        <v>185</v>
      </c>
      <c r="BM140" s="158" t="s">
        <v>228</v>
      </c>
    </row>
    <row r="141" spans="1:65" s="2" customFormat="1" ht="14.45" customHeight="1">
      <c r="A141" s="29"/>
      <c r="B141" s="146"/>
      <c r="C141" s="147" t="s">
        <v>205</v>
      </c>
      <c r="D141" s="147" t="s">
        <v>181</v>
      </c>
      <c r="E141" s="148" t="s">
        <v>1349</v>
      </c>
      <c r="F141" s="149" t="s">
        <v>832</v>
      </c>
      <c r="G141" s="150" t="s">
        <v>456</v>
      </c>
      <c r="H141" s="152"/>
      <c r="I141" s="152"/>
      <c r="J141" s="151">
        <f t="shared" si="0"/>
        <v>0</v>
      </c>
      <c r="K141" s="153"/>
      <c r="L141" s="30"/>
      <c r="M141" s="154" t="s">
        <v>1</v>
      </c>
      <c r="N141" s="155" t="s">
        <v>41</v>
      </c>
      <c r="O141" s="55"/>
      <c r="P141" s="156">
        <f t="shared" si="1"/>
        <v>0</v>
      </c>
      <c r="Q141" s="156">
        <v>0</v>
      </c>
      <c r="R141" s="156">
        <f t="shared" si="2"/>
        <v>0</v>
      </c>
      <c r="S141" s="156">
        <v>0</v>
      </c>
      <c r="T141" s="157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8" t="s">
        <v>185</v>
      </c>
      <c r="AT141" s="158" t="s">
        <v>181</v>
      </c>
      <c r="AU141" s="158" t="s">
        <v>87</v>
      </c>
      <c r="AY141" s="14" t="s">
        <v>179</v>
      </c>
      <c r="BE141" s="159">
        <f t="shared" si="4"/>
        <v>0</v>
      </c>
      <c r="BF141" s="159">
        <f t="shared" si="5"/>
        <v>0</v>
      </c>
      <c r="BG141" s="159">
        <f t="shared" si="6"/>
        <v>0</v>
      </c>
      <c r="BH141" s="159">
        <f t="shared" si="7"/>
        <v>0</v>
      </c>
      <c r="BI141" s="159">
        <f t="shared" si="8"/>
        <v>0</v>
      </c>
      <c r="BJ141" s="14" t="s">
        <v>87</v>
      </c>
      <c r="BK141" s="160">
        <f t="shared" si="9"/>
        <v>0</v>
      </c>
      <c r="BL141" s="14" t="s">
        <v>185</v>
      </c>
      <c r="BM141" s="158" t="s">
        <v>231</v>
      </c>
    </row>
    <row r="142" spans="1:65" s="12" customFormat="1" ht="22.9" customHeight="1">
      <c r="B142" s="133"/>
      <c r="D142" s="134" t="s">
        <v>74</v>
      </c>
      <c r="E142" s="144" t="s">
        <v>833</v>
      </c>
      <c r="F142" s="144" t="s">
        <v>834</v>
      </c>
      <c r="I142" s="136"/>
      <c r="J142" s="145">
        <f>BK142</f>
        <v>0</v>
      </c>
      <c r="L142" s="133"/>
      <c r="M142" s="138"/>
      <c r="N142" s="139"/>
      <c r="O142" s="139"/>
      <c r="P142" s="140">
        <f>SUM(P143:P159)</f>
        <v>0</v>
      </c>
      <c r="Q142" s="139"/>
      <c r="R142" s="140">
        <f>SUM(R143:R159)</f>
        <v>0</v>
      </c>
      <c r="S142" s="139"/>
      <c r="T142" s="141">
        <f>SUM(T143:T159)</f>
        <v>0</v>
      </c>
      <c r="AR142" s="134" t="s">
        <v>82</v>
      </c>
      <c r="AT142" s="142" t="s">
        <v>74</v>
      </c>
      <c r="AU142" s="142" t="s">
        <v>82</v>
      </c>
      <c r="AY142" s="134" t="s">
        <v>179</v>
      </c>
      <c r="BK142" s="143">
        <f>SUM(BK143:BK159)</f>
        <v>0</v>
      </c>
    </row>
    <row r="143" spans="1:65" s="2" customFormat="1" ht="14.45" customHeight="1">
      <c r="A143" s="29"/>
      <c r="B143" s="146"/>
      <c r="C143" s="161" t="s">
        <v>233</v>
      </c>
      <c r="D143" s="161" t="s">
        <v>281</v>
      </c>
      <c r="E143" s="162" t="s">
        <v>813</v>
      </c>
      <c r="F143" s="163" t="s">
        <v>1298</v>
      </c>
      <c r="G143" s="164" t="s">
        <v>253</v>
      </c>
      <c r="H143" s="165">
        <v>4</v>
      </c>
      <c r="I143" s="166"/>
      <c r="J143" s="165">
        <f t="shared" ref="J143:J159" si="10">ROUND(I143*H143,3)</f>
        <v>0</v>
      </c>
      <c r="K143" s="167"/>
      <c r="L143" s="168"/>
      <c r="M143" s="169" t="s">
        <v>1</v>
      </c>
      <c r="N143" s="170" t="s">
        <v>41</v>
      </c>
      <c r="O143" s="55"/>
      <c r="P143" s="156">
        <f t="shared" ref="P143:P159" si="11">O143*H143</f>
        <v>0</v>
      </c>
      <c r="Q143" s="156">
        <v>0</v>
      </c>
      <c r="R143" s="156">
        <f t="shared" ref="R143:R159" si="12">Q143*H143</f>
        <v>0</v>
      </c>
      <c r="S143" s="156">
        <v>0</v>
      </c>
      <c r="T143" s="157">
        <f t="shared" ref="T143:T159" si="13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8" t="s">
        <v>194</v>
      </c>
      <c r="AT143" s="158" t="s">
        <v>281</v>
      </c>
      <c r="AU143" s="158" t="s">
        <v>87</v>
      </c>
      <c r="AY143" s="14" t="s">
        <v>179</v>
      </c>
      <c r="BE143" s="159">
        <f t="shared" ref="BE143:BE159" si="14">IF(N143="základná",J143,0)</f>
        <v>0</v>
      </c>
      <c r="BF143" s="159">
        <f t="shared" ref="BF143:BF159" si="15">IF(N143="znížená",J143,0)</f>
        <v>0</v>
      </c>
      <c r="BG143" s="159">
        <f t="shared" ref="BG143:BG159" si="16">IF(N143="zákl. prenesená",J143,0)</f>
        <v>0</v>
      </c>
      <c r="BH143" s="159">
        <f t="shared" ref="BH143:BH159" si="17">IF(N143="zníž. prenesená",J143,0)</f>
        <v>0</v>
      </c>
      <c r="BI143" s="159">
        <f t="shared" ref="BI143:BI159" si="18">IF(N143="nulová",J143,0)</f>
        <v>0</v>
      </c>
      <c r="BJ143" s="14" t="s">
        <v>87</v>
      </c>
      <c r="BK143" s="160">
        <f t="shared" ref="BK143:BK159" si="19">ROUND(I143*H143,3)</f>
        <v>0</v>
      </c>
      <c r="BL143" s="14" t="s">
        <v>185</v>
      </c>
      <c r="BM143" s="158" t="s">
        <v>236</v>
      </c>
    </row>
    <row r="144" spans="1:65" s="2" customFormat="1" ht="14.45" customHeight="1">
      <c r="A144" s="29"/>
      <c r="B144" s="146"/>
      <c r="C144" s="161" t="s">
        <v>208</v>
      </c>
      <c r="D144" s="161" t="s">
        <v>281</v>
      </c>
      <c r="E144" s="162" t="s">
        <v>836</v>
      </c>
      <c r="F144" s="163" t="s">
        <v>1299</v>
      </c>
      <c r="G144" s="164" t="s">
        <v>253</v>
      </c>
      <c r="H144" s="165">
        <v>3</v>
      </c>
      <c r="I144" s="166"/>
      <c r="J144" s="165">
        <f t="shared" si="10"/>
        <v>0</v>
      </c>
      <c r="K144" s="167"/>
      <c r="L144" s="168"/>
      <c r="M144" s="169" t="s">
        <v>1</v>
      </c>
      <c r="N144" s="170" t="s">
        <v>41</v>
      </c>
      <c r="O144" s="55"/>
      <c r="P144" s="156">
        <f t="shared" si="11"/>
        <v>0</v>
      </c>
      <c r="Q144" s="156">
        <v>0</v>
      </c>
      <c r="R144" s="156">
        <f t="shared" si="12"/>
        <v>0</v>
      </c>
      <c r="S144" s="156">
        <v>0</v>
      </c>
      <c r="T144" s="157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8" t="s">
        <v>194</v>
      </c>
      <c r="AT144" s="158" t="s">
        <v>281</v>
      </c>
      <c r="AU144" s="158" t="s">
        <v>87</v>
      </c>
      <c r="AY144" s="14" t="s">
        <v>179</v>
      </c>
      <c r="BE144" s="159">
        <f t="shared" si="14"/>
        <v>0</v>
      </c>
      <c r="BF144" s="159">
        <f t="shared" si="15"/>
        <v>0</v>
      </c>
      <c r="BG144" s="159">
        <f t="shared" si="16"/>
        <v>0</v>
      </c>
      <c r="BH144" s="159">
        <f t="shared" si="17"/>
        <v>0</v>
      </c>
      <c r="BI144" s="159">
        <f t="shared" si="18"/>
        <v>0</v>
      </c>
      <c r="BJ144" s="14" t="s">
        <v>87</v>
      </c>
      <c r="BK144" s="160">
        <f t="shared" si="19"/>
        <v>0</v>
      </c>
      <c r="BL144" s="14" t="s">
        <v>185</v>
      </c>
      <c r="BM144" s="158" t="s">
        <v>239</v>
      </c>
    </row>
    <row r="145" spans="1:65" s="2" customFormat="1" ht="14.45" customHeight="1">
      <c r="A145" s="29"/>
      <c r="B145" s="146"/>
      <c r="C145" s="161" t="s">
        <v>240</v>
      </c>
      <c r="D145" s="161" t="s">
        <v>281</v>
      </c>
      <c r="E145" s="162" t="s">
        <v>838</v>
      </c>
      <c r="F145" s="163" t="s">
        <v>1350</v>
      </c>
      <c r="G145" s="164" t="s">
        <v>253</v>
      </c>
      <c r="H145" s="165">
        <v>6</v>
      </c>
      <c r="I145" s="166"/>
      <c r="J145" s="165">
        <f t="shared" si="10"/>
        <v>0</v>
      </c>
      <c r="K145" s="167"/>
      <c r="L145" s="168"/>
      <c r="M145" s="169" t="s">
        <v>1</v>
      </c>
      <c r="N145" s="170" t="s">
        <v>41</v>
      </c>
      <c r="O145" s="55"/>
      <c r="P145" s="156">
        <f t="shared" si="11"/>
        <v>0</v>
      </c>
      <c r="Q145" s="156">
        <v>0</v>
      </c>
      <c r="R145" s="156">
        <f t="shared" si="12"/>
        <v>0</v>
      </c>
      <c r="S145" s="156">
        <v>0</v>
      </c>
      <c r="T145" s="157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8" t="s">
        <v>194</v>
      </c>
      <c r="AT145" s="158" t="s">
        <v>281</v>
      </c>
      <c r="AU145" s="158" t="s">
        <v>87</v>
      </c>
      <c r="AY145" s="14" t="s">
        <v>179</v>
      </c>
      <c r="BE145" s="159">
        <f t="shared" si="14"/>
        <v>0</v>
      </c>
      <c r="BF145" s="159">
        <f t="shared" si="15"/>
        <v>0</v>
      </c>
      <c r="BG145" s="159">
        <f t="shared" si="16"/>
        <v>0</v>
      </c>
      <c r="BH145" s="159">
        <f t="shared" si="17"/>
        <v>0</v>
      </c>
      <c r="BI145" s="159">
        <f t="shared" si="18"/>
        <v>0</v>
      </c>
      <c r="BJ145" s="14" t="s">
        <v>87</v>
      </c>
      <c r="BK145" s="160">
        <f t="shared" si="19"/>
        <v>0</v>
      </c>
      <c r="BL145" s="14" t="s">
        <v>185</v>
      </c>
      <c r="BM145" s="158" t="s">
        <v>243</v>
      </c>
    </row>
    <row r="146" spans="1:65" s="2" customFormat="1" ht="14.45" customHeight="1">
      <c r="A146" s="29"/>
      <c r="B146" s="146"/>
      <c r="C146" s="161" t="s">
        <v>212</v>
      </c>
      <c r="D146" s="161" t="s">
        <v>281</v>
      </c>
      <c r="E146" s="162" t="s">
        <v>840</v>
      </c>
      <c r="F146" s="163" t="s">
        <v>1351</v>
      </c>
      <c r="G146" s="164" t="s">
        <v>253</v>
      </c>
      <c r="H146" s="165">
        <v>1</v>
      </c>
      <c r="I146" s="166"/>
      <c r="J146" s="165">
        <f t="shared" si="10"/>
        <v>0</v>
      </c>
      <c r="K146" s="167"/>
      <c r="L146" s="168"/>
      <c r="M146" s="169" t="s">
        <v>1</v>
      </c>
      <c r="N146" s="170" t="s">
        <v>41</v>
      </c>
      <c r="O146" s="55"/>
      <c r="P146" s="156">
        <f t="shared" si="11"/>
        <v>0</v>
      </c>
      <c r="Q146" s="156">
        <v>0</v>
      </c>
      <c r="R146" s="156">
        <f t="shared" si="12"/>
        <v>0</v>
      </c>
      <c r="S146" s="156">
        <v>0</v>
      </c>
      <c r="T146" s="157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8" t="s">
        <v>194</v>
      </c>
      <c r="AT146" s="158" t="s">
        <v>281</v>
      </c>
      <c r="AU146" s="158" t="s">
        <v>87</v>
      </c>
      <c r="AY146" s="14" t="s">
        <v>179</v>
      </c>
      <c r="BE146" s="159">
        <f t="shared" si="14"/>
        <v>0</v>
      </c>
      <c r="BF146" s="159">
        <f t="shared" si="15"/>
        <v>0</v>
      </c>
      <c r="BG146" s="159">
        <f t="shared" si="16"/>
        <v>0</v>
      </c>
      <c r="BH146" s="159">
        <f t="shared" si="17"/>
        <v>0</v>
      </c>
      <c r="BI146" s="159">
        <f t="shared" si="18"/>
        <v>0</v>
      </c>
      <c r="BJ146" s="14" t="s">
        <v>87</v>
      </c>
      <c r="BK146" s="160">
        <f t="shared" si="19"/>
        <v>0</v>
      </c>
      <c r="BL146" s="14" t="s">
        <v>185</v>
      </c>
      <c r="BM146" s="158" t="s">
        <v>246</v>
      </c>
    </row>
    <row r="147" spans="1:65" s="2" customFormat="1" ht="14.45" customHeight="1">
      <c r="A147" s="29"/>
      <c r="B147" s="146"/>
      <c r="C147" s="161" t="s">
        <v>247</v>
      </c>
      <c r="D147" s="161" t="s">
        <v>281</v>
      </c>
      <c r="E147" s="162" t="s">
        <v>842</v>
      </c>
      <c r="F147" s="163" t="s">
        <v>1303</v>
      </c>
      <c r="G147" s="164" t="s">
        <v>1304</v>
      </c>
      <c r="H147" s="165">
        <v>3</v>
      </c>
      <c r="I147" s="166"/>
      <c r="J147" s="165">
        <f t="shared" si="10"/>
        <v>0</v>
      </c>
      <c r="K147" s="167"/>
      <c r="L147" s="168"/>
      <c r="M147" s="169" t="s">
        <v>1</v>
      </c>
      <c r="N147" s="170" t="s">
        <v>41</v>
      </c>
      <c r="O147" s="55"/>
      <c r="P147" s="156">
        <f t="shared" si="11"/>
        <v>0</v>
      </c>
      <c r="Q147" s="156">
        <v>0</v>
      </c>
      <c r="R147" s="156">
        <f t="shared" si="12"/>
        <v>0</v>
      </c>
      <c r="S147" s="156">
        <v>0</v>
      </c>
      <c r="T147" s="157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8" t="s">
        <v>194</v>
      </c>
      <c r="AT147" s="158" t="s">
        <v>281</v>
      </c>
      <c r="AU147" s="158" t="s">
        <v>87</v>
      </c>
      <c r="AY147" s="14" t="s">
        <v>179</v>
      </c>
      <c r="BE147" s="159">
        <f t="shared" si="14"/>
        <v>0</v>
      </c>
      <c r="BF147" s="159">
        <f t="shared" si="15"/>
        <v>0</v>
      </c>
      <c r="BG147" s="159">
        <f t="shared" si="16"/>
        <v>0</v>
      </c>
      <c r="BH147" s="159">
        <f t="shared" si="17"/>
        <v>0</v>
      </c>
      <c r="BI147" s="159">
        <f t="shared" si="18"/>
        <v>0</v>
      </c>
      <c r="BJ147" s="14" t="s">
        <v>87</v>
      </c>
      <c r="BK147" s="160">
        <f t="shared" si="19"/>
        <v>0</v>
      </c>
      <c r="BL147" s="14" t="s">
        <v>185</v>
      </c>
      <c r="BM147" s="158" t="s">
        <v>250</v>
      </c>
    </row>
    <row r="148" spans="1:65" s="2" customFormat="1" ht="14.45" customHeight="1">
      <c r="A148" s="29"/>
      <c r="B148" s="146"/>
      <c r="C148" s="161" t="s">
        <v>7</v>
      </c>
      <c r="D148" s="161" t="s">
        <v>281</v>
      </c>
      <c r="E148" s="162" t="s">
        <v>844</v>
      </c>
      <c r="F148" s="163" t="s">
        <v>1352</v>
      </c>
      <c r="G148" s="164" t="s">
        <v>478</v>
      </c>
      <c r="H148" s="165">
        <v>4.2</v>
      </c>
      <c r="I148" s="166"/>
      <c r="J148" s="165">
        <f t="shared" si="10"/>
        <v>0</v>
      </c>
      <c r="K148" s="167"/>
      <c r="L148" s="168"/>
      <c r="M148" s="169" t="s">
        <v>1</v>
      </c>
      <c r="N148" s="170" t="s">
        <v>41</v>
      </c>
      <c r="O148" s="55"/>
      <c r="P148" s="156">
        <f t="shared" si="11"/>
        <v>0</v>
      </c>
      <c r="Q148" s="156">
        <v>0</v>
      </c>
      <c r="R148" s="156">
        <f t="shared" si="12"/>
        <v>0</v>
      </c>
      <c r="S148" s="156">
        <v>0</v>
      </c>
      <c r="T148" s="157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8" t="s">
        <v>194</v>
      </c>
      <c r="AT148" s="158" t="s">
        <v>281</v>
      </c>
      <c r="AU148" s="158" t="s">
        <v>87</v>
      </c>
      <c r="AY148" s="14" t="s">
        <v>179</v>
      </c>
      <c r="BE148" s="159">
        <f t="shared" si="14"/>
        <v>0</v>
      </c>
      <c r="BF148" s="159">
        <f t="shared" si="15"/>
        <v>0</v>
      </c>
      <c r="BG148" s="159">
        <f t="shared" si="16"/>
        <v>0</v>
      </c>
      <c r="BH148" s="159">
        <f t="shared" si="17"/>
        <v>0</v>
      </c>
      <c r="BI148" s="159">
        <f t="shared" si="18"/>
        <v>0</v>
      </c>
      <c r="BJ148" s="14" t="s">
        <v>87</v>
      </c>
      <c r="BK148" s="160">
        <f t="shared" si="19"/>
        <v>0</v>
      </c>
      <c r="BL148" s="14" t="s">
        <v>185</v>
      </c>
      <c r="BM148" s="158" t="s">
        <v>254</v>
      </c>
    </row>
    <row r="149" spans="1:65" s="2" customFormat="1" ht="14.45" customHeight="1">
      <c r="A149" s="29"/>
      <c r="B149" s="146"/>
      <c r="C149" s="161" t="s">
        <v>255</v>
      </c>
      <c r="D149" s="161" t="s">
        <v>281</v>
      </c>
      <c r="E149" s="162" t="s">
        <v>846</v>
      </c>
      <c r="F149" s="163" t="s">
        <v>1306</v>
      </c>
      <c r="G149" s="164" t="s">
        <v>253</v>
      </c>
      <c r="H149" s="165">
        <v>1</v>
      </c>
      <c r="I149" s="166"/>
      <c r="J149" s="165">
        <f t="shared" si="10"/>
        <v>0</v>
      </c>
      <c r="K149" s="167"/>
      <c r="L149" s="168"/>
      <c r="M149" s="169" t="s">
        <v>1</v>
      </c>
      <c r="N149" s="170" t="s">
        <v>41</v>
      </c>
      <c r="O149" s="55"/>
      <c r="P149" s="156">
        <f t="shared" si="11"/>
        <v>0</v>
      </c>
      <c r="Q149" s="156">
        <v>0</v>
      </c>
      <c r="R149" s="156">
        <f t="shared" si="12"/>
        <v>0</v>
      </c>
      <c r="S149" s="156">
        <v>0</v>
      </c>
      <c r="T149" s="157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8" t="s">
        <v>194</v>
      </c>
      <c r="AT149" s="158" t="s">
        <v>281</v>
      </c>
      <c r="AU149" s="158" t="s">
        <v>87</v>
      </c>
      <c r="AY149" s="14" t="s">
        <v>179</v>
      </c>
      <c r="BE149" s="159">
        <f t="shared" si="14"/>
        <v>0</v>
      </c>
      <c r="BF149" s="159">
        <f t="shared" si="15"/>
        <v>0</v>
      </c>
      <c r="BG149" s="159">
        <f t="shared" si="16"/>
        <v>0</v>
      </c>
      <c r="BH149" s="159">
        <f t="shared" si="17"/>
        <v>0</v>
      </c>
      <c r="BI149" s="159">
        <f t="shared" si="18"/>
        <v>0</v>
      </c>
      <c r="BJ149" s="14" t="s">
        <v>87</v>
      </c>
      <c r="BK149" s="160">
        <f t="shared" si="19"/>
        <v>0</v>
      </c>
      <c r="BL149" s="14" t="s">
        <v>185</v>
      </c>
      <c r="BM149" s="158" t="s">
        <v>258</v>
      </c>
    </row>
    <row r="150" spans="1:65" s="2" customFormat="1" ht="14.45" customHeight="1">
      <c r="A150" s="29"/>
      <c r="B150" s="146"/>
      <c r="C150" s="161" t="s">
        <v>220</v>
      </c>
      <c r="D150" s="161" t="s">
        <v>281</v>
      </c>
      <c r="E150" s="162" t="s">
        <v>848</v>
      </c>
      <c r="F150" s="163" t="s">
        <v>1353</v>
      </c>
      <c r="G150" s="164" t="s">
        <v>478</v>
      </c>
      <c r="H150" s="165">
        <v>592.20000000000005</v>
      </c>
      <c r="I150" s="166"/>
      <c r="J150" s="165">
        <f t="shared" si="10"/>
        <v>0</v>
      </c>
      <c r="K150" s="167"/>
      <c r="L150" s="168"/>
      <c r="M150" s="169" t="s">
        <v>1</v>
      </c>
      <c r="N150" s="170" t="s">
        <v>41</v>
      </c>
      <c r="O150" s="55"/>
      <c r="P150" s="156">
        <f t="shared" si="11"/>
        <v>0</v>
      </c>
      <c r="Q150" s="156">
        <v>0</v>
      </c>
      <c r="R150" s="156">
        <f t="shared" si="12"/>
        <v>0</v>
      </c>
      <c r="S150" s="156">
        <v>0</v>
      </c>
      <c r="T150" s="157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8" t="s">
        <v>194</v>
      </c>
      <c r="AT150" s="158" t="s">
        <v>281</v>
      </c>
      <c r="AU150" s="158" t="s">
        <v>87</v>
      </c>
      <c r="AY150" s="14" t="s">
        <v>179</v>
      </c>
      <c r="BE150" s="159">
        <f t="shared" si="14"/>
        <v>0</v>
      </c>
      <c r="BF150" s="159">
        <f t="shared" si="15"/>
        <v>0</v>
      </c>
      <c r="BG150" s="159">
        <f t="shared" si="16"/>
        <v>0</v>
      </c>
      <c r="BH150" s="159">
        <f t="shared" si="17"/>
        <v>0</v>
      </c>
      <c r="BI150" s="159">
        <f t="shared" si="18"/>
        <v>0</v>
      </c>
      <c r="BJ150" s="14" t="s">
        <v>87</v>
      </c>
      <c r="BK150" s="160">
        <f t="shared" si="19"/>
        <v>0</v>
      </c>
      <c r="BL150" s="14" t="s">
        <v>185</v>
      </c>
      <c r="BM150" s="158" t="s">
        <v>261</v>
      </c>
    </row>
    <row r="151" spans="1:65" s="2" customFormat="1" ht="14.45" customHeight="1">
      <c r="A151" s="29"/>
      <c r="B151" s="146"/>
      <c r="C151" s="161" t="s">
        <v>262</v>
      </c>
      <c r="D151" s="161" t="s">
        <v>281</v>
      </c>
      <c r="E151" s="162" t="s">
        <v>813</v>
      </c>
      <c r="F151" s="163" t="s">
        <v>1298</v>
      </c>
      <c r="G151" s="164" t="s">
        <v>253</v>
      </c>
      <c r="H151" s="165">
        <v>3</v>
      </c>
      <c r="I151" s="166"/>
      <c r="J151" s="165">
        <f t="shared" si="10"/>
        <v>0</v>
      </c>
      <c r="K151" s="167"/>
      <c r="L151" s="168"/>
      <c r="M151" s="169" t="s">
        <v>1</v>
      </c>
      <c r="N151" s="170" t="s">
        <v>41</v>
      </c>
      <c r="O151" s="55"/>
      <c r="P151" s="156">
        <f t="shared" si="11"/>
        <v>0</v>
      </c>
      <c r="Q151" s="156">
        <v>0</v>
      </c>
      <c r="R151" s="156">
        <f t="shared" si="12"/>
        <v>0</v>
      </c>
      <c r="S151" s="156">
        <v>0</v>
      </c>
      <c r="T151" s="157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8" t="s">
        <v>194</v>
      </c>
      <c r="AT151" s="158" t="s">
        <v>281</v>
      </c>
      <c r="AU151" s="158" t="s">
        <v>87</v>
      </c>
      <c r="AY151" s="14" t="s">
        <v>179</v>
      </c>
      <c r="BE151" s="159">
        <f t="shared" si="14"/>
        <v>0</v>
      </c>
      <c r="BF151" s="159">
        <f t="shared" si="15"/>
        <v>0</v>
      </c>
      <c r="BG151" s="159">
        <f t="shared" si="16"/>
        <v>0</v>
      </c>
      <c r="BH151" s="159">
        <f t="shared" si="17"/>
        <v>0</v>
      </c>
      <c r="BI151" s="159">
        <f t="shared" si="18"/>
        <v>0</v>
      </c>
      <c r="BJ151" s="14" t="s">
        <v>87</v>
      </c>
      <c r="BK151" s="160">
        <f t="shared" si="19"/>
        <v>0</v>
      </c>
      <c r="BL151" s="14" t="s">
        <v>185</v>
      </c>
      <c r="BM151" s="158" t="s">
        <v>265</v>
      </c>
    </row>
    <row r="152" spans="1:65" s="2" customFormat="1" ht="14.45" customHeight="1">
      <c r="A152" s="29"/>
      <c r="B152" s="146"/>
      <c r="C152" s="161" t="s">
        <v>223</v>
      </c>
      <c r="D152" s="161" t="s">
        <v>281</v>
      </c>
      <c r="E152" s="162" t="s">
        <v>850</v>
      </c>
      <c r="F152" s="163" t="s">
        <v>1354</v>
      </c>
      <c r="G152" s="164" t="s">
        <v>253</v>
      </c>
      <c r="H152" s="165">
        <v>3</v>
      </c>
      <c r="I152" s="166"/>
      <c r="J152" s="165">
        <f t="shared" si="10"/>
        <v>0</v>
      </c>
      <c r="K152" s="167"/>
      <c r="L152" s="168"/>
      <c r="M152" s="169" t="s">
        <v>1</v>
      </c>
      <c r="N152" s="170" t="s">
        <v>41</v>
      </c>
      <c r="O152" s="55"/>
      <c r="P152" s="156">
        <f t="shared" si="11"/>
        <v>0</v>
      </c>
      <c r="Q152" s="156">
        <v>0</v>
      </c>
      <c r="R152" s="156">
        <f t="shared" si="12"/>
        <v>0</v>
      </c>
      <c r="S152" s="156">
        <v>0</v>
      </c>
      <c r="T152" s="157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8" t="s">
        <v>194</v>
      </c>
      <c r="AT152" s="158" t="s">
        <v>281</v>
      </c>
      <c r="AU152" s="158" t="s">
        <v>87</v>
      </c>
      <c r="AY152" s="14" t="s">
        <v>179</v>
      </c>
      <c r="BE152" s="159">
        <f t="shared" si="14"/>
        <v>0</v>
      </c>
      <c r="BF152" s="159">
        <f t="shared" si="15"/>
        <v>0</v>
      </c>
      <c r="BG152" s="159">
        <f t="shared" si="16"/>
        <v>0</v>
      </c>
      <c r="BH152" s="159">
        <f t="shared" si="17"/>
        <v>0</v>
      </c>
      <c r="BI152" s="159">
        <f t="shared" si="18"/>
        <v>0</v>
      </c>
      <c r="BJ152" s="14" t="s">
        <v>87</v>
      </c>
      <c r="BK152" s="160">
        <f t="shared" si="19"/>
        <v>0</v>
      </c>
      <c r="BL152" s="14" t="s">
        <v>185</v>
      </c>
      <c r="BM152" s="158" t="s">
        <v>268</v>
      </c>
    </row>
    <row r="153" spans="1:65" s="2" customFormat="1" ht="14.45" customHeight="1">
      <c r="A153" s="29"/>
      <c r="B153" s="146"/>
      <c r="C153" s="161" t="s">
        <v>269</v>
      </c>
      <c r="D153" s="161" t="s">
        <v>281</v>
      </c>
      <c r="E153" s="162" t="s">
        <v>852</v>
      </c>
      <c r="F153" s="163" t="s">
        <v>1355</v>
      </c>
      <c r="G153" s="164" t="s">
        <v>253</v>
      </c>
      <c r="H153" s="165">
        <v>3</v>
      </c>
      <c r="I153" s="166"/>
      <c r="J153" s="165">
        <f t="shared" si="10"/>
        <v>0</v>
      </c>
      <c r="K153" s="167"/>
      <c r="L153" s="168"/>
      <c r="M153" s="169" t="s">
        <v>1</v>
      </c>
      <c r="N153" s="170" t="s">
        <v>41</v>
      </c>
      <c r="O153" s="55"/>
      <c r="P153" s="156">
        <f t="shared" si="11"/>
        <v>0</v>
      </c>
      <c r="Q153" s="156">
        <v>0</v>
      </c>
      <c r="R153" s="156">
        <f t="shared" si="12"/>
        <v>0</v>
      </c>
      <c r="S153" s="156">
        <v>0</v>
      </c>
      <c r="T153" s="157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8" t="s">
        <v>194</v>
      </c>
      <c r="AT153" s="158" t="s">
        <v>281</v>
      </c>
      <c r="AU153" s="158" t="s">
        <v>87</v>
      </c>
      <c r="AY153" s="14" t="s">
        <v>179</v>
      </c>
      <c r="BE153" s="159">
        <f t="shared" si="14"/>
        <v>0</v>
      </c>
      <c r="BF153" s="159">
        <f t="shared" si="15"/>
        <v>0</v>
      </c>
      <c r="BG153" s="159">
        <f t="shared" si="16"/>
        <v>0</v>
      </c>
      <c r="BH153" s="159">
        <f t="shared" si="17"/>
        <v>0</v>
      </c>
      <c r="BI153" s="159">
        <f t="shared" si="18"/>
        <v>0</v>
      </c>
      <c r="BJ153" s="14" t="s">
        <v>87</v>
      </c>
      <c r="BK153" s="160">
        <f t="shared" si="19"/>
        <v>0</v>
      </c>
      <c r="BL153" s="14" t="s">
        <v>185</v>
      </c>
      <c r="BM153" s="158" t="s">
        <v>272</v>
      </c>
    </row>
    <row r="154" spans="1:65" s="2" customFormat="1" ht="14.45" customHeight="1">
      <c r="A154" s="29"/>
      <c r="B154" s="146"/>
      <c r="C154" s="161" t="s">
        <v>228</v>
      </c>
      <c r="D154" s="161" t="s">
        <v>281</v>
      </c>
      <c r="E154" s="162" t="s">
        <v>854</v>
      </c>
      <c r="F154" s="163" t="s">
        <v>1307</v>
      </c>
      <c r="G154" s="164" t="s">
        <v>637</v>
      </c>
      <c r="H154" s="165">
        <v>0.6</v>
      </c>
      <c r="I154" s="166"/>
      <c r="J154" s="165">
        <f t="shared" si="10"/>
        <v>0</v>
      </c>
      <c r="K154" s="167"/>
      <c r="L154" s="168"/>
      <c r="M154" s="169" t="s">
        <v>1</v>
      </c>
      <c r="N154" s="170" t="s">
        <v>41</v>
      </c>
      <c r="O154" s="55"/>
      <c r="P154" s="156">
        <f t="shared" si="11"/>
        <v>0</v>
      </c>
      <c r="Q154" s="156">
        <v>0</v>
      </c>
      <c r="R154" s="156">
        <f t="shared" si="12"/>
        <v>0</v>
      </c>
      <c r="S154" s="156">
        <v>0</v>
      </c>
      <c r="T154" s="157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8" t="s">
        <v>194</v>
      </c>
      <c r="AT154" s="158" t="s">
        <v>281</v>
      </c>
      <c r="AU154" s="158" t="s">
        <v>87</v>
      </c>
      <c r="AY154" s="14" t="s">
        <v>179</v>
      </c>
      <c r="BE154" s="159">
        <f t="shared" si="14"/>
        <v>0</v>
      </c>
      <c r="BF154" s="159">
        <f t="shared" si="15"/>
        <v>0</v>
      </c>
      <c r="BG154" s="159">
        <f t="shared" si="16"/>
        <v>0</v>
      </c>
      <c r="BH154" s="159">
        <f t="shared" si="17"/>
        <v>0</v>
      </c>
      <c r="BI154" s="159">
        <f t="shared" si="18"/>
        <v>0</v>
      </c>
      <c r="BJ154" s="14" t="s">
        <v>87</v>
      </c>
      <c r="BK154" s="160">
        <f t="shared" si="19"/>
        <v>0</v>
      </c>
      <c r="BL154" s="14" t="s">
        <v>185</v>
      </c>
      <c r="BM154" s="158" t="s">
        <v>275</v>
      </c>
    </row>
    <row r="155" spans="1:65" s="2" customFormat="1" ht="14.45" customHeight="1">
      <c r="A155" s="29"/>
      <c r="B155" s="146"/>
      <c r="C155" s="161" t="s">
        <v>277</v>
      </c>
      <c r="D155" s="161" t="s">
        <v>281</v>
      </c>
      <c r="E155" s="162" t="s">
        <v>856</v>
      </c>
      <c r="F155" s="163" t="s">
        <v>1308</v>
      </c>
      <c r="G155" s="164" t="s">
        <v>637</v>
      </c>
      <c r="H155" s="165">
        <v>15</v>
      </c>
      <c r="I155" s="166"/>
      <c r="J155" s="165">
        <f t="shared" si="10"/>
        <v>0</v>
      </c>
      <c r="K155" s="167"/>
      <c r="L155" s="168"/>
      <c r="M155" s="169" t="s">
        <v>1</v>
      </c>
      <c r="N155" s="170" t="s">
        <v>41</v>
      </c>
      <c r="O155" s="55"/>
      <c r="P155" s="156">
        <f t="shared" si="11"/>
        <v>0</v>
      </c>
      <c r="Q155" s="156">
        <v>0</v>
      </c>
      <c r="R155" s="156">
        <f t="shared" si="12"/>
        <v>0</v>
      </c>
      <c r="S155" s="156">
        <v>0</v>
      </c>
      <c r="T155" s="157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8" t="s">
        <v>194</v>
      </c>
      <c r="AT155" s="158" t="s">
        <v>281</v>
      </c>
      <c r="AU155" s="158" t="s">
        <v>87</v>
      </c>
      <c r="AY155" s="14" t="s">
        <v>179</v>
      </c>
      <c r="BE155" s="159">
        <f t="shared" si="14"/>
        <v>0</v>
      </c>
      <c r="BF155" s="159">
        <f t="shared" si="15"/>
        <v>0</v>
      </c>
      <c r="BG155" s="159">
        <f t="shared" si="16"/>
        <v>0</v>
      </c>
      <c r="BH155" s="159">
        <f t="shared" si="17"/>
        <v>0</v>
      </c>
      <c r="BI155" s="159">
        <f t="shared" si="18"/>
        <v>0</v>
      </c>
      <c r="BJ155" s="14" t="s">
        <v>87</v>
      </c>
      <c r="BK155" s="160">
        <f t="shared" si="19"/>
        <v>0</v>
      </c>
      <c r="BL155" s="14" t="s">
        <v>185</v>
      </c>
      <c r="BM155" s="158" t="s">
        <v>280</v>
      </c>
    </row>
    <row r="156" spans="1:65" s="2" customFormat="1" ht="14.45" customHeight="1">
      <c r="A156" s="29"/>
      <c r="B156" s="146"/>
      <c r="C156" s="161" t="s">
        <v>231</v>
      </c>
      <c r="D156" s="161" t="s">
        <v>281</v>
      </c>
      <c r="E156" s="162" t="s">
        <v>858</v>
      </c>
      <c r="F156" s="163" t="s">
        <v>1309</v>
      </c>
      <c r="G156" s="164" t="s">
        <v>637</v>
      </c>
      <c r="H156" s="165">
        <v>2.5219999999999998</v>
      </c>
      <c r="I156" s="166"/>
      <c r="J156" s="165">
        <f t="shared" si="10"/>
        <v>0</v>
      </c>
      <c r="K156" s="167"/>
      <c r="L156" s="168"/>
      <c r="M156" s="169" t="s">
        <v>1</v>
      </c>
      <c r="N156" s="170" t="s">
        <v>41</v>
      </c>
      <c r="O156" s="55"/>
      <c r="P156" s="156">
        <f t="shared" si="11"/>
        <v>0</v>
      </c>
      <c r="Q156" s="156">
        <v>0</v>
      </c>
      <c r="R156" s="156">
        <f t="shared" si="12"/>
        <v>0</v>
      </c>
      <c r="S156" s="156">
        <v>0</v>
      </c>
      <c r="T156" s="157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8" t="s">
        <v>194</v>
      </c>
      <c r="AT156" s="158" t="s">
        <v>281</v>
      </c>
      <c r="AU156" s="158" t="s">
        <v>87</v>
      </c>
      <c r="AY156" s="14" t="s">
        <v>179</v>
      </c>
      <c r="BE156" s="159">
        <f t="shared" si="14"/>
        <v>0</v>
      </c>
      <c r="BF156" s="159">
        <f t="shared" si="15"/>
        <v>0</v>
      </c>
      <c r="BG156" s="159">
        <f t="shared" si="16"/>
        <v>0</v>
      </c>
      <c r="BH156" s="159">
        <f t="shared" si="17"/>
        <v>0</v>
      </c>
      <c r="BI156" s="159">
        <f t="shared" si="18"/>
        <v>0</v>
      </c>
      <c r="BJ156" s="14" t="s">
        <v>87</v>
      </c>
      <c r="BK156" s="160">
        <f t="shared" si="19"/>
        <v>0</v>
      </c>
      <c r="BL156" s="14" t="s">
        <v>185</v>
      </c>
      <c r="BM156" s="158" t="s">
        <v>284</v>
      </c>
    </row>
    <row r="157" spans="1:65" s="2" customFormat="1" ht="14.45" customHeight="1">
      <c r="A157" s="29"/>
      <c r="B157" s="146"/>
      <c r="C157" s="161" t="s">
        <v>285</v>
      </c>
      <c r="D157" s="161" t="s">
        <v>281</v>
      </c>
      <c r="E157" s="162" t="s">
        <v>860</v>
      </c>
      <c r="F157" s="163" t="s">
        <v>1310</v>
      </c>
      <c r="G157" s="164" t="s">
        <v>637</v>
      </c>
      <c r="H157" s="165">
        <v>0.5</v>
      </c>
      <c r="I157" s="166"/>
      <c r="J157" s="165">
        <f t="shared" si="10"/>
        <v>0</v>
      </c>
      <c r="K157" s="167"/>
      <c r="L157" s="168"/>
      <c r="M157" s="169" t="s">
        <v>1</v>
      </c>
      <c r="N157" s="170" t="s">
        <v>41</v>
      </c>
      <c r="O157" s="55"/>
      <c r="P157" s="156">
        <f t="shared" si="11"/>
        <v>0</v>
      </c>
      <c r="Q157" s="156">
        <v>0</v>
      </c>
      <c r="R157" s="156">
        <f t="shared" si="12"/>
        <v>0</v>
      </c>
      <c r="S157" s="156">
        <v>0</v>
      </c>
      <c r="T157" s="157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8" t="s">
        <v>194</v>
      </c>
      <c r="AT157" s="158" t="s">
        <v>281</v>
      </c>
      <c r="AU157" s="158" t="s">
        <v>87</v>
      </c>
      <c r="AY157" s="14" t="s">
        <v>179</v>
      </c>
      <c r="BE157" s="159">
        <f t="shared" si="14"/>
        <v>0</v>
      </c>
      <c r="BF157" s="159">
        <f t="shared" si="15"/>
        <v>0</v>
      </c>
      <c r="BG157" s="159">
        <f t="shared" si="16"/>
        <v>0</v>
      </c>
      <c r="BH157" s="159">
        <f t="shared" si="17"/>
        <v>0</v>
      </c>
      <c r="BI157" s="159">
        <f t="shared" si="18"/>
        <v>0</v>
      </c>
      <c r="BJ157" s="14" t="s">
        <v>87</v>
      </c>
      <c r="BK157" s="160">
        <f t="shared" si="19"/>
        <v>0</v>
      </c>
      <c r="BL157" s="14" t="s">
        <v>185</v>
      </c>
      <c r="BM157" s="158" t="s">
        <v>288</v>
      </c>
    </row>
    <row r="158" spans="1:65" s="2" customFormat="1" ht="14.45" customHeight="1">
      <c r="A158" s="29"/>
      <c r="B158" s="146"/>
      <c r="C158" s="161" t="s">
        <v>236</v>
      </c>
      <c r="D158" s="161" t="s">
        <v>281</v>
      </c>
      <c r="E158" s="162" t="s">
        <v>1356</v>
      </c>
      <c r="F158" s="163" t="s">
        <v>887</v>
      </c>
      <c r="G158" s="164" t="s">
        <v>456</v>
      </c>
      <c r="H158" s="166"/>
      <c r="I158" s="166"/>
      <c r="J158" s="165">
        <f t="shared" si="10"/>
        <v>0</v>
      </c>
      <c r="K158" s="167"/>
      <c r="L158" s="168"/>
      <c r="M158" s="169" t="s">
        <v>1</v>
      </c>
      <c r="N158" s="170" t="s">
        <v>41</v>
      </c>
      <c r="O158" s="55"/>
      <c r="P158" s="156">
        <f t="shared" si="11"/>
        <v>0</v>
      </c>
      <c r="Q158" s="156">
        <v>0</v>
      </c>
      <c r="R158" s="156">
        <f t="shared" si="12"/>
        <v>0</v>
      </c>
      <c r="S158" s="156">
        <v>0</v>
      </c>
      <c r="T158" s="157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8" t="s">
        <v>194</v>
      </c>
      <c r="AT158" s="158" t="s">
        <v>281</v>
      </c>
      <c r="AU158" s="158" t="s">
        <v>87</v>
      </c>
      <c r="AY158" s="14" t="s">
        <v>179</v>
      </c>
      <c r="BE158" s="159">
        <f t="shared" si="14"/>
        <v>0</v>
      </c>
      <c r="BF158" s="159">
        <f t="shared" si="15"/>
        <v>0</v>
      </c>
      <c r="BG158" s="159">
        <f t="shared" si="16"/>
        <v>0</v>
      </c>
      <c r="BH158" s="159">
        <f t="shared" si="17"/>
        <v>0</v>
      </c>
      <c r="BI158" s="159">
        <f t="shared" si="18"/>
        <v>0</v>
      </c>
      <c r="BJ158" s="14" t="s">
        <v>87</v>
      </c>
      <c r="BK158" s="160">
        <f t="shared" si="19"/>
        <v>0</v>
      </c>
      <c r="BL158" s="14" t="s">
        <v>185</v>
      </c>
      <c r="BM158" s="158" t="s">
        <v>291</v>
      </c>
    </row>
    <row r="159" spans="1:65" s="2" customFormat="1" ht="14.45" customHeight="1">
      <c r="A159" s="29"/>
      <c r="B159" s="146"/>
      <c r="C159" s="147" t="s">
        <v>292</v>
      </c>
      <c r="D159" s="147" t="s">
        <v>181</v>
      </c>
      <c r="E159" s="148" t="s">
        <v>1357</v>
      </c>
      <c r="F159" s="149" t="s">
        <v>832</v>
      </c>
      <c r="G159" s="150" t="s">
        <v>456</v>
      </c>
      <c r="H159" s="152"/>
      <c r="I159" s="152"/>
      <c r="J159" s="151">
        <f t="shared" si="10"/>
        <v>0</v>
      </c>
      <c r="K159" s="153"/>
      <c r="L159" s="30"/>
      <c r="M159" s="154" t="s">
        <v>1</v>
      </c>
      <c r="N159" s="155" t="s">
        <v>41</v>
      </c>
      <c r="O159" s="55"/>
      <c r="P159" s="156">
        <f t="shared" si="11"/>
        <v>0</v>
      </c>
      <c r="Q159" s="156">
        <v>0</v>
      </c>
      <c r="R159" s="156">
        <f t="shared" si="12"/>
        <v>0</v>
      </c>
      <c r="S159" s="156">
        <v>0</v>
      </c>
      <c r="T159" s="157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8" t="s">
        <v>185</v>
      </c>
      <c r="AT159" s="158" t="s">
        <v>181</v>
      </c>
      <c r="AU159" s="158" t="s">
        <v>87</v>
      </c>
      <c r="AY159" s="14" t="s">
        <v>179</v>
      </c>
      <c r="BE159" s="159">
        <f t="shared" si="14"/>
        <v>0</v>
      </c>
      <c r="BF159" s="159">
        <f t="shared" si="15"/>
        <v>0</v>
      </c>
      <c r="BG159" s="159">
        <f t="shared" si="16"/>
        <v>0</v>
      </c>
      <c r="BH159" s="159">
        <f t="shared" si="17"/>
        <v>0</v>
      </c>
      <c r="BI159" s="159">
        <f t="shared" si="18"/>
        <v>0</v>
      </c>
      <c r="BJ159" s="14" t="s">
        <v>87</v>
      </c>
      <c r="BK159" s="160">
        <f t="shared" si="19"/>
        <v>0</v>
      </c>
      <c r="BL159" s="14" t="s">
        <v>185</v>
      </c>
      <c r="BM159" s="158" t="s">
        <v>295</v>
      </c>
    </row>
    <row r="160" spans="1:65" s="12" customFormat="1" ht="22.9" customHeight="1">
      <c r="B160" s="133"/>
      <c r="D160" s="134" t="s">
        <v>74</v>
      </c>
      <c r="E160" s="144" t="s">
        <v>1313</v>
      </c>
      <c r="F160" s="144" t="s">
        <v>1358</v>
      </c>
      <c r="I160" s="136"/>
      <c r="J160" s="145">
        <f>BK160</f>
        <v>0</v>
      </c>
      <c r="L160" s="133"/>
      <c r="M160" s="138"/>
      <c r="N160" s="139"/>
      <c r="O160" s="139"/>
      <c r="P160" s="140">
        <f>SUM(P161:P172)</f>
        <v>0</v>
      </c>
      <c r="Q160" s="139"/>
      <c r="R160" s="140">
        <f>SUM(R161:R172)</f>
        <v>0</v>
      </c>
      <c r="S160" s="139"/>
      <c r="T160" s="141">
        <f>SUM(T161:T172)</f>
        <v>0</v>
      </c>
      <c r="AR160" s="134" t="s">
        <v>188</v>
      </c>
      <c r="AT160" s="142" t="s">
        <v>74</v>
      </c>
      <c r="AU160" s="142" t="s">
        <v>82</v>
      </c>
      <c r="AY160" s="134" t="s">
        <v>179</v>
      </c>
      <c r="BK160" s="143">
        <f>SUM(BK161:BK172)</f>
        <v>0</v>
      </c>
    </row>
    <row r="161" spans="1:65" s="2" customFormat="1" ht="14.45" customHeight="1">
      <c r="A161" s="29"/>
      <c r="B161" s="146"/>
      <c r="C161" s="147" t="s">
        <v>239</v>
      </c>
      <c r="D161" s="147" t="s">
        <v>181</v>
      </c>
      <c r="E161" s="148" t="s">
        <v>933</v>
      </c>
      <c r="F161" s="149" t="s">
        <v>934</v>
      </c>
      <c r="G161" s="150" t="s">
        <v>935</v>
      </c>
      <c r="H161" s="151">
        <v>0.13800000000000001</v>
      </c>
      <c r="I161" s="152"/>
      <c r="J161" s="151">
        <f t="shared" ref="J161:J172" si="20">ROUND(I161*H161,3)</f>
        <v>0</v>
      </c>
      <c r="K161" s="153"/>
      <c r="L161" s="30"/>
      <c r="M161" s="154" t="s">
        <v>1</v>
      </c>
      <c r="N161" s="155" t="s">
        <v>41</v>
      </c>
      <c r="O161" s="55"/>
      <c r="P161" s="156">
        <f t="shared" ref="P161:P172" si="21">O161*H161</f>
        <v>0</v>
      </c>
      <c r="Q161" s="156">
        <v>0</v>
      </c>
      <c r="R161" s="156">
        <f t="shared" ref="R161:R172" si="22">Q161*H161</f>
        <v>0</v>
      </c>
      <c r="S161" s="156">
        <v>0</v>
      </c>
      <c r="T161" s="157">
        <f t="shared" ref="T161:T172" si="23"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8" t="s">
        <v>298</v>
      </c>
      <c r="AT161" s="158" t="s">
        <v>181</v>
      </c>
      <c r="AU161" s="158" t="s">
        <v>87</v>
      </c>
      <c r="AY161" s="14" t="s">
        <v>179</v>
      </c>
      <c r="BE161" s="159">
        <f t="shared" ref="BE161:BE172" si="24">IF(N161="základná",J161,0)</f>
        <v>0</v>
      </c>
      <c r="BF161" s="159">
        <f t="shared" ref="BF161:BF172" si="25">IF(N161="znížená",J161,0)</f>
        <v>0</v>
      </c>
      <c r="BG161" s="159">
        <f t="shared" ref="BG161:BG172" si="26">IF(N161="zákl. prenesená",J161,0)</f>
        <v>0</v>
      </c>
      <c r="BH161" s="159">
        <f t="shared" ref="BH161:BH172" si="27">IF(N161="zníž. prenesená",J161,0)</f>
        <v>0</v>
      </c>
      <c r="BI161" s="159">
        <f t="shared" ref="BI161:BI172" si="28">IF(N161="nulová",J161,0)</f>
        <v>0</v>
      </c>
      <c r="BJ161" s="14" t="s">
        <v>87</v>
      </c>
      <c r="BK161" s="160">
        <f t="shared" ref="BK161:BK172" si="29">ROUND(I161*H161,3)</f>
        <v>0</v>
      </c>
      <c r="BL161" s="14" t="s">
        <v>298</v>
      </c>
      <c r="BM161" s="158" t="s">
        <v>298</v>
      </c>
    </row>
    <row r="162" spans="1:65" s="2" customFormat="1" ht="14.45" customHeight="1">
      <c r="A162" s="29"/>
      <c r="B162" s="146"/>
      <c r="C162" s="147" t="s">
        <v>299</v>
      </c>
      <c r="D162" s="147" t="s">
        <v>181</v>
      </c>
      <c r="E162" s="148" t="s">
        <v>1359</v>
      </c>
      <c r="F162" s="149" t="s">
        <v>1360</v>
      </c>
      <c r="G162" s="150" t="s">
        <v>478</v>
      </c>
      <c r="H162" s="151">
        <v>139</v>
      </c>
      <c r="I162" s="152"/>
      <c r="J162" s="151">
        <f t="shared" si="20"/>
        <v>0</v>
      </c>
      <c r="K162" s="153"/>
      <c r="L162" s="30"/>
      <c r="M162" s="154" t="s">
        <v>1</v>
      </c>
      <c r="N162" s="155" t="s">
        <v>41</v>
      </c>
      <c r="O162" s="55"/>
      <c r="P162" s="156">
        <f t="shared" si="21"/>
        <v>0</v>
      </c>
      <c r="Q162" s="156">
        <v>0</v>
      </c>
      <c r="R162" s="156">
        <f t="shared" si="22"/>
        <v>0</v>
      </c>
      <c r="S162" s="156">
        <v>0</v>
      </c>
      <c r="T162" s="157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8" t="s">
        <v>298</v>
      </c>
      <c r="AT162" s="158" t="s">
        <v>181</v>
      </c>
      <c r="AU162" s="158" t="s">
        <v>87</v>
      </c>
      <c r="AY162" s="14" t="s">
        <v>179</v>
      </c>
      <c r="BE162" s="159">
        <f t="shared" si="24"/>
        <v>0</v>
      </c>
      <c r="BF162" s="159">
        <f t="shared" si="25"/>
        <v>0</v>
      </c>
      <c r="BG162" s="159">
        <f t="shared" si="26"/>
        <v>0</v>
      </c>
      <c r="BH162" s="159">
        <f t="shared" si="27"/>
        <v>0</v>
      </c>
      <c r="BI162" s="159">
        <f t="shared" si="28"/>
        <v>0</v>
      </c>
      <c r="BJ162" s="14" t="s">
        <v>87</v>
      </c>
      <c r="BK162" s="160">
        <f t="shared" si="29"/>
        <v>0</v>
      </c>
      <c r="BL162" s="14" t="s">
        <v>298</v>
      </c>
      <c r="BM162" s="158" t="s">
        <v>302</v>
      </c>
    </row>
    <row r="163" spans="1:65" s="2" customFormat="1" ht="14.45" customHeight="1">
      <c r="A163" s="29"/>
      <c r="B163" s="146"/>
      <c r="C163" s="147" t="s">
        <v>243</v>
      </c>
      <c r="D163" s="147" t="s">
        <v>181</v>
      </c>
      <c r="E163" s="148" t="s">
        <v>944</v>
      </c>
      <c r="F163" s="149" t="s">
        <v>945</v>
      </c>
      <c r="G163" s="150" t="s">
        <v>478</v>
      </c>
      <c r="H163" s="151">
        <v>139</v>
      </c>
      <c r="I163" s="152"/>
      <c r="J163" s="151">
        <f t="shared" si="20"/>
        <v>0</v>
      </c>
      <c r="K163" s="153"/>
      <c r="L163" s="30"/>
      <c r="M163" s="154" t="s">
        <v>1</v>
      </c>
      <c r="N163" s="155" t="s">
        <v>41</v>
      </c>
      <c r="O163" s="55"/>
      <c r="P163" s="156">
        <f t="shared" si="21"/>
        <v>0</v>
      </c>
      <c r="Q163" s="156">
        <v>0</v>
      </c>
      <c r="R163" s="156">
        <f t="shared" si="22"/>
        <v>0</v>
      </c>
      <c r="S163" s="156">
        <v>0</v>
      </c>
      <c r="T163" s="157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8" t="s">
        <v>298</v>
      </c>
      <c r="AT163" s="158" t="s">
        <v>181</v>
      </c>
      <c r="AU163" s="158" t="s">
        <v>87</v>
      </c>
      <c r="AY163" s="14" t="s">
        <v>179</v>
      </c>
      <c r="BE163" s="159">
        <f t="shared" si="24"/>
        <v>0</v>
      </c>
      <c r="BF163" s="159">
        <f t="shared" si="25"/>
        <v>0</v>
      </c>
      <c r="BG163" s="159">
        <f t="shared" si="26"/>
        <v>0</v>
      </c>
      <c r="BH163" s="159">
        <f t="shared" si="27"/>
        <v>0</v>
      </c>
      <c r="BI163" s="159">
        <f t="shared" si="28"/>
        <v>0</v>
      </c>
      <c r="BJ163" s="14" t="s">
        <v>87</v>
      </c>
      <c r="BK163" s="160">
        <f t="shared" si="29"/>
        <v>0</v>
      </c>
      <c r="BL163" s="14" t="s">
        <v>298</v>
      </c>
      <c r="BM163" s="158" t="s">
        <v>305</v>
      </c>
    </row>
    <row r="164" spans="1:65" s="2" customFormat="1" ht="14.45" customHeight="1">
      <c r="A164" s="29"/>
      <c r="B164" s="146"/>
      <c r="C164" s="147" t="s">
        <v>306</v>
      </c>
      <c r="D164" s="147" t="s">
        <v>181</v>
      </c>
      <c r="E164" s="148" t="s">
        <v>1361</v>
      </c>
      <c r="F164" s="149" t="s">
        <v>1362</v>
      </c>
      <c r="G164" s="150" t="s">
        <v>478</v>
      </c>
      <c r="H164" s="151">
        <v>139</v>
      </c>
      <c r="I164" s="152"/>
      <c r="J164" s="151">
        <f t="shared" si="20"/>
        <v>0</v>
      </c>
      <c r="K164" s="153"/>
      <c r="L164" s="30"/>
      <c r="M164" s="154" t="s">
        <v>1</v>
      </c>
      <c r="N164" s="155" t="s">
        <v>41</v>
      </c>
      <c r="O164" s="55"/>
      <c r="P164" s="156">
        <f t="shared" si="21"/>
        <v>0</v>
      </c>
      <c r="Q164" s="156">
        <v>0</v>
      </c>
      <c r="R164" s="156">
        <f t="shared" si="22"/>
        <v>0</v>
      </c>
      <c r="S164" s="156">
        <v>0</v>
      </c>
      <c r="T164" s="157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8" t="s">
        <v>298</v>
      </c>
      <c r="AT164" s="158" t="s">
        <v>181</v>
      </c>
      <c r="AU164" s="158" t="s">
        <v>87</v>
      </c>
      <c r="AY164" s="14" t="s">
        <v>179</v>
      </c>
      <c r="BE164" s="159">
        <f t="shared" si="24"/>
        <v>0</v>
      </c>
      <c r="BF164" s="159">
        <f t="shared" si="25"/>
        <v>0</v>
      </c>
      <c r="BG164" s="159">
        <f t="shared" si="26"/>
        <v>0</v>
      </c>
      <c r="BH164" s="159">
        <f t="shared" si="27"/>
        <v>0</v>
      </c>
      <c r="BI164" s="159">
        <f t="shared" si="28"/>
        <v>0</v>
      </c>
      <c r="BJ164" s="14" t="s">
        <v>87</v>
      </c>
      <c r="BK164" s="160">
        <f t="shared" si="29"/>
        <v>0</v>
      </c>
      <c r="BL164" s="14" t="s">
        <v>298</v>
      </c>
      <c r="BM164" s="158" t="s">
        <v>309</v>
      </c>
    </row>
    <row r="165" spans="1:65" s="2" customFormat="1" ht="14.45" customHeight="1">
      <c r="A165" s="29"/>
      <c r="B165" s="146"/>
      <c r="C165" s="147" t="s">
        <v>246</v>
      </c>
      <c r="D165" s="147" t="s">
        <v>181</v>
      </c>
      <c r="E165" s="148" t="s">
        <v>950</v>
      </c>
      <c r="F165" s="149" t="s">
        <v>1363</v>
      </c>
      <c r="G165" s="150" t="s">
        <v>478</v>
      </c>
      <c r="H165" s="151">
        <v>139</v>
      </c>
      <c r="I165" s="152"/>
      <c r="J165" s="151">
        <f t="shared" si="20"/>
        <v>0</v>
      </c>
      <c r="K165" s="153"/>
      <c r="L165" s="30"/>
      <c r="M165" s="154" t="s">
        <v>1</v>
      </c>
      <c r="N165" s="155" t="s">
        <v>41</v>
      </c>
      <c r="O165" s="55"/>
      <c r="P165" s="156">
        <f t="shared" si="21"/>
        <v>0</v>
      </c>
      <c r="Q165" s="156">
        <v>0</v>
      </c>
      <c r="R165" s="156">
        <f t="shared" si="22"/>
        <v>0</v>
      </c>
      <c r="S165" s="156">
        <v>0</v>
      </c>
      <c r="T165" s="157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8" t="s">
        <v>298</v>
      </c>
      <c r="AT165" s="158" t="s">
        <v>181</v>
      </c>
      <c r="AU165" s="158" t="s">
        <v>87</v>
      </c>
      <c r="AY165" s="14" t="s">
        <v>179</v>
      </c>
      <c r="BE165" s="159">
        <f t="shared" si="24"/>
        <v>0</v>
      </c>
      <c r="BF165" s="159">
        <f t="shared" si="25"/>
        <v>0</v>
      </c>
      <c r="BG165" s="159">
        <f t="shared" si="26"/>
        <v>0</v>
      </c>
      <c r="BH165" s="159">
        <f t="shared" si="27"/>
        <v>0</v>
      </c>
      <c r="BI165" s="159">
        <f t="shared" si="28"/>
        <v>0</v>
      </c>
      <c r="BJ165" s="14" t="s">
        <v>87</v>
      </c>
      <c r="BK165" s="160">
        <f t="shared" si="29"/>
        <v>0</v>
      </c>
      <c r="BL165" s="14" t="s">
        <v>298</v>
      </c>
      <c r="BM165" s="158" t="s">
        <v>312</v>
      </c>
    </row>
    <row r="166" spans="1:65" s="2" customFormat="1" ht="24.2" customHeight="1">
      <c r="A166" s="29"/>
      <c r="B166" s="146"/>
      <c r="C166" s="147" t="s">
        <v>313</v>
      </c>
      <c r="D166" s="147" t="s">
        <v>181</v>
      </c>
      <c r="E166" s="148" t="s">
        <v>946</v>
      </c>
      <c r="F166" s="149" t="s">
        <v>947</v>
      </c>
      <c r="G166" s="150" t="s">
        <v>478</v>
      </c>
      <c r="H166" s="151">
        <v>139</v>
      </c>
      <c r="I166" s="152"/>
      <c r="J166" s="151">
        <f t="shared" si="20"/>
        <v>0</v>
      </c>
      <c r="K166" s="153"/>
      <c r="L166" s="30"/>
      <c r="M166" s="154" t="s">
        <v>1</v>
      </c>
      <c r="N166" s="155" t="s">
        <v>41</v>
      </c>
      <c r="O166" s="55"/>
      <c r="P166" s="156">
        <f t="shared" si="21"/>
        <v>0</v>
      </c>
      <c r="Q166" s="156">
        <v>0</v>
      </c>
      <c r="R166" s="156">
        <f t="shared" si="22"/>
        <v>0</v>
      </c>
      <c r="S166" s="156">
        <v>0</v>
      </c>
      <c r="T166" s="157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8" t="s">
        <v>298</v>
      </c>
      <c r="AT166" s="158" t="s">
        <v>181</v>
      </c>
      <c r="AU166" s="158" t="s">
        <v>87</v>
      </c>
      <c r="AY166" s="14" t="s">
        <v>179</v>
      </c>
      <c r="BE166" s="159">
        <f t="shared" si="24"/>
        <v>0</v>
      </c>
      <c r="BF166" s="159">
        <f t="shared" si="25"/>
        <v>0</v>
      </c>
      <c r="BG166" s="159">
        <f t="shared" si="26"/>
        <v>0</v>
      </c>
      <c r="BH166" s="159">
        <f t="shared" si="27"/>
        <v>0</v>
      </c>
      <c r="BI166" s="159">
        <f t="shared" si="28"/>
        <v>0</v>
      </c>
      <c r="BJ166" s="14" t="s">
        <v>87</v>
      </c>
      <c r="BK166" s="160">
        <f t="shared" si="29"/>
        <v>0</v>
      </c>
      <c r="BL166" s="14" t="s">
        <v>298</v>
      </c>
      <c r="BM166" s="158" t="s">
        <v>316</v>
      </c>
    </row>
    <row r="167" spans="1:65" s="2" customFormat="1" ht="14.45" customHeight="1">
      <c r="A167" s="29"/>
      <c r="B167" s="146"/>
      <c r="C167" s="147" t="s">
        <v>250</v>
      </c>
      <c r="D167" s="147" t="s">
        <v>181</v>
      </c>
      <c r="E167" s="148" t="s">
        <v>948</v>
      </c>
      <c r="F167" s="149" t="s">
        <v>949</v>
      </c>
      <c r="G167" s="150" t="s">
        <v>253</v>
      </c>
      <c r="H167" s="151">
        <v>1</v>
      </c>
      <c r="I167" s="152"/>
      <c r="J167" s="151">
        <f t="shared" si="20"/>
        <v>0</v>
      </c>
      <c r="K167" s="153"/>
      <c r="L167" s="30"/>
      <c r="M167" s="154" t="s">
        <v>1</v>
      </c>
      <c r="N167" s="155" t="s">
        <v>41</v>
      </c>
      <c r="O167" s="55"/>
      <c r="P167" s="156">
        <f t="shared" si="21"/>
        <v>0</v>
      </c>
      <c r="Q167" s="156">
        <v>0</v>
      </c>
      <c r="R167" s="156">
        <f t="shared" si="22"/>
        <v>0</v>
      </c>
      <c r="S167" s="156">
        <v>0</v>
      </c>
      <c r="T167" s="157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8" t="s">
        <v>298</v>
      </c>
      <c r="AT167" s="158" t="s">
        <v>181</v>
      </c>
      <c r="AU167" s="158" t="s">
        <v>87</v>
      </c>
      <c r="AY167" s="14" t="s">
        <v>179</v>
      </c>
      <c r="BE167" s="159">
        <f t="shared" si="24"/>
        <v>0</v>
      </c>
      <c r="BF167" s="159">
        <f t="shared" si="25"/>
        <v>0</v>
      </c>
      <c r="BG167" s="159">
        <f t="shared" si="26"/>
        <v>0</v>
      </c>
      <c r="BH167" s="159">
        <f t="shared" si="27"/>
        <v>0</v>
      </c>
      <c r="BI167" s="159">
        <f t="shared" si="28"/>
        <v>0</v>
      </c>
      <c r="BJ167" s="14" t="s">
        <v>87</v>
      </c>
      <c r="BK167" s="160">
        <f t="shared" si="29"/>
        <v>0</v>
      </c>
      <c r="BL167" s="14" t="s">
        <v>298</v>
      </c>
      <c r="BM167" s="158" t="s">
        <v>319</v>
      </c>
    </row>
    <row r="168" spans="1:65" s="2" customFormat="1" ht="24.2" customHeight="1">
      <c r="A168" s="29"/>
      <c r="B168" s="146"/>
      <c r="C168" s="147" t="s">
        <v>320</v>
      </c>
      <c r="D168" s="147" t="s">
        <v>181</v>
      </c>
      <c r="E168" s="148" t="s">
        <v>1364</v>
      </c>
      <c r="F168" s="149" t="s">
        <v>1365</v>
      </c>
      <c r="G168" s="150" t="s">
        <v>478</v>
      </c>
      <c r="H168" s="151">
        <v>139</v>
      </c>
      <c r="I168" s="152"/>
      <c r="J168" s="151">
        <f t="shared" si="20"/>
        <v>0</v>
      </c>
      <c r="K168" s="153"/>
      <c r="L168" s="30"/>
      <c r="M168" s="154" t="s">
        <v>1</v>
      </c>
      <c r="N168" s="155" t="s">
        <v>41</v>
      </c>
      <c r="O168" s="55"/>
      <c r="P168" s="156">
        <f t="shared" si="21"/>
        <v>0</v>
      </c>
      <c r="Q168" s="156">
        <v>0</v>
      </c>
      <c r="R168" s="156">
        <f t="shared" si="22"/>
        <v>0</v>
      </c>
      <c r="S168" s="156">
        <v>0</v>
      </c>
      <c r="T168" s="157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8" t="s">
        <v>298</v>
      </c>
      <c r="AT168" s="158" t="s">
        <v>181</v>
      </c>
      <c r="AU168" s="158" t="s">
        <v>87</v>
      </c>
      <c r="AY168" s="14" t="s">
        <v>179</v>
      </c>
      <c r="BE168" s="159">
        <f t="shared" si="24"/>
        <v>0</v>
      </c>
      <c r="BF168" s="159">
        <f t="shared" si="25"/>
        <v>0</v>
      </c>
      <c r="BG168" s="159">
        <f t="shared" si="26"/>
        <v>0</v>
      </c>
      <c r="BH168" s="159">
        <f t="shared" si="27"/>
        <v>0</v>
      </c>
      <c r="BI168" s="159">
        <f t="shared" si="28"/>
        <v>0</v>
      </c>
      <c r="BJ168" s="14" t="s">
        <v>87</v>
      </c>
      <c r="BK168" s="160">
        <f t="shared" si="29"/>
        <v>0</v>
      </c>
      <c r="BL168" s="14" t="s">
        <v>298</v>
      </c>
      <c r="BM168" s="158" t="s">
        <v>323</v>
      </c>
    </row>
    <row r="169" spans="1:65" s="2" customFormat="1" ht="14.45" customHeight="1">
      <c r="A169" s="29"/>
      <c r="B169" s="146"/>
      <c r="C169" s="147" t="s">
        <v>254</v>
      </c>
      <c r="D169" s="147" t="s">
        <v>181</v>
      </c>
      <c r="E169" s="148" t="s">
        <v>813</v>
      </c>
      <c r="F169" s="149" t="s">
        <v>945</v>
      </c>
      <c r="G169" s="150" t="s">
        <v>478</v>
      </c>
      <c r="H169" s="151">
        <v>139</v>
      </c>
      <c r="I169" s="152"/>
      <c r="J169" s="151">
        <f t="shared" si="20"/>
        <v>0</v>
      </c>
      <c r="K169" s="153"/>
      <c r="L169" s="30"/>
      <c r="M169" s="154" t="s">
        <v>1</v>
      </c>
      <c r="N169" s="155" t="s">
        <v>41</v>
      </c>
      <c r="O169" s="55"/>
      <c r="P169" s="156">
        <f t="shared" si="21"/>
        <v>0</v>
      </c>
      <c r="Q169" s="156">
        <v>0</v>
      </c>
      <c r="R169" s="156">
        <f t="shared" si="22"/>
        <v>0</v>
      </c>
      <c r="S169" s="156">
        <v>0</v>
      </c>
      <c r="T169" s="157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8" t="s">
        <v>298</v>
      </c>
      <c r="AT169" s="158" t="s">
        <v>181</v>
      </c>
      <c r="AU169" s="158" t="s">
        <v>87</v>
      </c>
      <c r="AY169" s="14" t="s">
        <v>179</v>
      </c>
      <c r="BE169" s="159">
        <f t="shared" si="24"/>
        <v>0</v>
      </c>
      <c r="BF169" s="159">
        <f t="shared" si="25"/>
        <v>0</v>
      </c>
      <c r="BG169" s="159">
        <f t="shared" si="26"/>
        <v>0</v>
      </c>
      <c r="BH169" s="159">
        <f t="shared" si="27"/>
        <v>0</v>
      </c>
      <c r="BI169" s="159">
        <f t="shared" si="28"/>
        <v>0</v>
      </c>
      <c r="BJ169" s="14" t="s">
        <v>87</v>
      </c>
      <c r="BK169" s="160">
        <f t="shared" si="29"/>
        <v>0</v>
      </c>
      <c r="BL169" s="14" t="s">
        <v>298</v>
      </c>
      <c r="BM169" s="158" t="s">
        <v>327</v>
      </c>
    </row>
    <row r="170" spans="1:65" s="2" customFormat="1" ht="14.45" customHeight="1">
      <c r="A170" s="29"/>
      <c r="B170" s="146"/>
      <c r="C170" s="147" t="s">
        <v>328</v>
      </c>
      <c r="D170" s="147" t="s">
        <v>181</v>
      </c>
      <c r="E170" s="148" t="s">
        <v>836</v>
      </c>
      <c r="F170" s="149" t="s">
        <v>1366</v>
      </c>
      <c r="G170" s="150" t="s">
        <v>253</v>
      </c>
      <c r="H170" s="151">
        <v>3</v>
      </c>
      <c r="I170" s="152"/>
      <c r="J170" s="151">
        <f t="shared" si="20"/>
        <v>0</v>
      </c>
      <c r="K170" s="153"/>
      <c r="L170" s="30"/>
      <c r="M170" s="154" t="s">
        <v>1</v>
      </c>
      <c r="N170" s="155" t="s">
        <v>41</v>
      </c>
      <c r="O170" s="55"/>
      <c r="P170" s="156">
        <f t="shared" si="21"/>
        <v>0</v>
      </c>
      <c r="Q170" s="156">
        <v>0</v>
      </c>
      <c r="R170" s="156">
        <f t="shared" si="22"/>
        <v>0</v>
      </c>
      <c r="S170" s="156">
        <v>0</v>
      </c>
      <c r="T170" s="157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8" t="s">
        <v>298</v>
      </c>
      <c r="AT170" s="158" t="s">
        <v>181</v>
      </c>
      <c r="AU170" s="158" t="s">
        <v>87</v>
      </c>
      <c r="AY170" s="14" t="s">
        <v>179</v>
      </c>
      <c r="BE170" s="159">
        <f t="shared" si="24"/>
        <v>0</v>
      </c>
      <c r="BF170" s="159">
        <f t="shared" si="25"/>
        <v>0</v>
      </c>
      <c r="BG170" s="159">
        <f t="shared" si="26"/>
        <v>0</v>
      </c>
      <c r="BH170" s="159">
        <f t="shared" si="27"/>
        <v>0</v>
      </c>
      <c r="BI170" s="159">
        <f t="shared" si="28"/>
        <v>0</v>
      </c>
      <c r="BJ170" s="14" t="s">
        <v>87</v>
      </c>
      <c r="BK170" s="160">
        <f t="shared" si="29"/>
        <v>0</v>
      </c>
      <c r="BL170" s="14" t="s">
        <v>298</v>
      </c>
      <c r="BM170" s="158" t="s">
        <v>331</v>
      </c>
    </row>
    <row r="171" spans="1:65" s="2" customFormat="1" ht="14.45" customHeight="1">
      <c r="A171" s="29"/>
      <c r="B171" s="146"/>
      <c r="C171" s="147" t="s">
        <v>258</v>
      </c>
      <c r="D171" s="147" t="s">
        <v>181</v>
      </c>
      <c r="E171" s="148" t="s">
        <v>838</v>
      </c>
      <c r="F171" s="149" t="s">
        <v>1363</v>
      </c>
      <c r="G171" s="150" t="s">
        <v>478</v>
      </c>
      <c r="H171" s="151">
        <v>139</v>
      </c>
      <c r="I171" s="152"/>
      <c r="J171" s="151">
        <f t="shared" si="20"/>
        <v>0</v>
      </c>
      <c r="K171" s="153"/>
      <c r="L171" s="30"/>
      <c r="M171" s="154" t="s">
        <v>1</v>
      </c>
      <c r="N171" s="155" t="s">
        <v>41</v>
      </c>
      <c r="O171" s="55"/>
      <c r="P171" s="156">
        <f t="shared" si="21"/>
        <v>0</v>
      </c>
      <c r="Q171" s="156">
        <v>0</v>
      </c>
      <c r="R171" s="156">
        <f t="shared" si="22"/>
        <v>0</v>
      </c>
      <c r="S171" s="156">
        <v>0</v>
      </c>
      <c r="T171" s="157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8" t="s">
        <v>298</v>
      </c>
      <c r="AT171" s="158" t="s">
        <v>181</v>
      </c>
      <c r="AU171" s="158" t="s">
        <v>87</v>
      </c>
      <c r="AY171" s="14" t="s">
        <v>179</v>
      </c>
      <c r="BE171" s="159">
        <f t="shared" si="24"/>
        <v>0</v>
      </c>
      <c r="BF171" s="159">
        <f t="shared" si="25"/>
        <v>0</v>
      </c>
      <c r="BG171" s="159">
        <f t="shared" si="26"/>
        <v>0</v>
      </c>
      <c r="BH171" s="159">
        <f t="shared" si="27"/>
        <v>0</v>
      </c>
      <c r="BI171" s="159">
        <f t="shared" si="28"/>
        <v>0</v>
      </c>
      <c r="BJ171" s="14" t="s">
        <v>87</v>
      </c>
      <c r="BK171" s="160">
        <f t="shared" si="29"/>
        <v>0</v>
      </c>
      <c r="BL171" s="14" t="s">
        <v>298</v>
      </c>
      <c r="BM171" s="158" t="s">
        <v>332</v>
      </c>
    </row>
    <row r="172" spans="1:65" s="2" customFormat="1" ht="14.45" customHeight="1">
      <c r="A172" s="29"/>
      <c r="B172" s="146"/>
      <c r="C172" s="147" t="s">
        <v>333</v>
      </c>
      <c r="D172" s="147" t="s">
        <v>181</v>
      </c>
      <c r="E172" s="148" t="s">
        <v>1367</v>
      </c>
      <c r="F172" s="149" t="s">
        <v>832</v>
      </c>
      <c r="G172" s="150" t="s">
        <v>456</v>
      </c>
      <c r="H172" s="152"/>
      <c r="I172" s="152"/>
      <c r="J172" s="151">
        <f t="shared" si="20"/>
        <v>0</v>
      </c>
      <c r="K172" s="153"/>
      <c r="L172" s="30"/>
      <c r="M172" s="154" t="s">
        <v>1</v>
      </c>
      <c r="N172" s="155" t="s">
        <v>41</v>
      </c>
      <c r="O172" s="55"/>
      <c r="P172" s="156">
        <f t="shared" si="21"/>
        <v>0</v>
      </c>
      <c r="Q172" s="156">
        <v>0</v>
      </c>
      <c r="R172" s="156">
        <f t="shared" si="22"/>
        <v>0</v>
      </c>
      <c r="S172" s="156">
        <v>0</v>
      </c>
      <c r="T172" s="157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8" t="s">
        <v>298</v>
      </c>
      <c r="AT172" s="158" t="s">
        <v>181</v>
      </c>
      <c r="AU172" s="158" t="s">
        <v>87</v>
      </c>
      <c r="AY172" s="14" t="s">
        <v>179</v>
      </c>
      <c r="BE172" s="159">
        <f t="shared" si="24"/>
        <v>0</v>
      </c>
      <c r="BF172" s="159">
        <f t="shared" si="25"/>
        <v>0</v>
      </c>
      <c r="BG172" s="159">
        <f t="shared" si="26"/>
        <v>0</v>
      </c>
      <c r="BH172" s="159">
        <f t="shared" si="27"/>
        <v>0</v>
      </c>
      <c r="BI172" s="159">
        <f t="shared" si="28"/>
        <v>0</v>
      </c>
      <c r="BJ172" s="14" t="s">
        <v>87</v>
      </c>
      <c r="BK172" s="160">
        <f t="shared" si="29"/>
        <v>0</v>
      </c>
      <c r="BL172" s="14" t="s">
        <v>298</v>
      </c>
      <c r="BM172" s="158" t="s">
        <v>336</v>
      </c>
    </row>
    <row r="173" spans="1:65" s="12" customFormat="1" ht="22.9" customHeight="1">
      <c r="B173" s="133"/>
      <c r="D173" s="134" t="s">
        <v>74</v>
      </c>
      <c r="E173" s="144" t="s">
        <v>889</v>
      </c>
      <c r="F173" s="144" t="s">
        <v>1368</v>
      </c>
      <c r="I173" s="136"/>
      <c r="J173" s="145">
        <f>BK173</f>
        <v>0</v>
      </c>
      <c r="L173" s="133"/>
      <c r="M173" s="138"/>
      <c r="N173" s="139"/>
      <c r="O173" s="139"/>
      <c r="P173" s="140">
        <f>SUM(P174:P180)</f>
        <v>0</v>
      </c>
      <c r="Q173" s="139"/>
      <c r="R173" s="140">
        <f>SUM(R174:R180)</f>
        <v>0</v>
      </c>
      <c r="S173" s="139"/>
      <c r="T173" s="141">
        <f>SUM(T174:T180)</f>
        <v>0</v>
      </c>
      <c r="AR173" s="134" t="s">
        <v>82</v>
      </c>
      <c r="AT173" s="142" t="s">
        <v>74</v>
      </c>
      <c r="AU173" s="142" t="s">
        <v>82</v>
      </c>
      <c r="AY173" s="134" t="s">
        <v>179</v>
      </c>
      <c r="BK173" s="143">
        <f>SUM(BK174:BK180)</f>
        <v>0</v>
      </c>
    </row>
    <row r="174" spans="1:65" s="2" customFormat="1" ht="14.45" customHeight="1">
      <c r="A174" s="29"/>
      <c r="B174" s="146"/>
      <c r="C174" s="147" t="s">
        <v>261</v>
      </c>
      <c r="D174" s="147" t="s">
        <v>181</v>
      </c>
      <c r="E174" s="148" t="s">
        <v>1369</v>
      </c>
      <c r="F174" s="149" t="s">
        <v>1370</v>
      </c>
      <c r="G174" s="150" t="s">
        <v>253</v>
      </c>
      <c r="H174" s="151">
        <v>62</v>
      </c>
      <c r="I174" s="152"/>
      <c r="J174" s="151">
        <f t="shared" ref="J174:J180" si="30">ROUND(I174*H174,3)</f>
        <v>0</v>
      </c>
      <c r="K174" s="153"/>
      <c r="L174" s="30"/>
      <c r="M174" s="154" t="s">
        <v>1</v>
      </c>
      <c r="N174" s="155" t="s">
        <v>41</v>
      </c>
      <c r="O174" s="55"/>
      <c r="P174" s="156">
        <f t="shared" ref="P174:P180" si="31">O174*H174</f>
        <v>0</v>
      </c>
      <c r="Q174" s="156">
        <v>0</v>
      </c>
      <c r="R174" s="156">
        <f t="shared" ref="R174:R180" si="32">Q174*H174</f>
        <v>0</v>
      </c>
      <c r="S174" s="156">
        <v>0</v>
      </c>
      <c r="T174" s="157">
        <f t="shared" ref="T174:T180" si="33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8" t="s">
        <v>185</v>
      </c>
      <c r="AT174" s="158" t="s">
        <v>181</v>
      </c>
      <c r="AU174" s="158" t="s">
        <v>87</v>
      </c>
      <c r="AY174" s="14" t="s">
        <v>179</v>
      </c>
      <c r="BE174" s="159">
        <f t="shared" ref="BE174:BE180" si="34">IF(N174="základná",J174,0)</f>
        <v>0</v>
      </c>
      <c r="BF174" s="159">
        <f t="shared" ref="BF174:BF180" si="35">IF(N174="znížená",J174,0)</f>
        <v>0</v>
      </c>
      <c r="BG174" s="159">
        <f t="shared" ref="BG174:BG180" si="36">IF(N174="zákl. prenesená",J174,0)</f>
        <v>0</v>
      </c>
      <c r="BH174" s="159">
        <f t="shared" ref="BH174:BH180" si="37">IF(N174="zníž. prenesená",J174,0)</f>
        <v>0</v>
      </c>
      <c r="BI174" s="159">
        <f t="shared" ref="BI174:BI180" si="38">IF(N174="nulová",J174,0)</f>
        <v>0</v>
      </c>
      <c r="BJ174" s="14" t="s">
        <v>87</v>
      </c>
      <c r="BK174" s="160">
        <f t="shared" ref="BK174:BK180" si="39">ROUND(I174*H174,3)</f>
        <v>0</v>
      </c>
      <c r="BL174" s="14" t="s">
        <v>185</v>
      </c>
      <c r="BM174" s="158" t="s">
        <v>339</v>
      </c>
    </row>
    <row r="175" spans="1:65" s="2" customFormat="1" ht="14.45" customHeight="1">
      <c r="A175" s="29"/>
      <c r="B175" s="146"/>
      <c r="C175" s="147" t="s">
        <v>341</v>
      </c>
      <c r="D175" s="147" t="s">
        <v>181</v>
      </c>
      <c r="E175" s="148" t="s">
        <v>1371</v>
      </c>
      <c r="F175" s="149" t="s">
        <v>1372</v>
      </c>
      <c r="G175" s="150" t="s">
        <v>253</v>
      </c>
      <c r="H175" s="151">
        <v>4</v>
      </c>
      <c r="I175" s="152"/>
      <c r="J175" s="151">
        <f t="shared" si="30"/>
        <v>0</v>
      </c>
      <c r="K175" s="153"/>
      <c r="L175" s="30"/>
      <c r="M175" s="154" t="s">
        <v>1</v>
      </c>
      <c r="N175" s="155" t="s">
        <v>41</v>
      </c>
      <c r="O175" s="55"/>
      <c r="P175" s="156">
        <f t="shared" si="31"/>
        <v>0</v>
      </c>
      <c r="Q175" s="156">
        <v>0</v>
      </c>
      <c r="R175" s="156">
        <f t="shared" si="32"/>
        <v>0</v>
      </c>
      <c r="S175" s="156">
        <v>0</v>
      </c>
      <c r="T175" s="157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8" t="s">
        <v>185</v>
      </c>
      <c r="AT175" s="158" t="s">
        <v>181</v>
      </c>
      <c r="AU175" s="158" t="s">
        <v>87</v>
      </c>
      <c r="AY175" s="14" t="s">
        <v>179</v>
      </c>
      <c r="BE175" s="159">
        <f t="shared" si="34"/>
        <v>0</v>
      </c>
      <c r="BF175" s="159">
        <f t="shared" si="35"/>
        <v>0</v>
      </c>
      <c r="BG175" s="159">
        <f t="shared" si="36"/>
        <v>0</v>
      </c>
      <c r="BH175" s="159">
        <f t="shared" si="37"/>
        <v>0</v>
      </c>
      <c r="BI175" s="159">
        <f t="shared" si="38"/>
        <v>0</v>
      </c>
      <c r="BJ175" s="14" t="s">
        <v>87</v>
      </c>
      <c r="BK175" s="160">
        <f t="shared" si="39"/>
        <v>0</v>
      </c>
      <c r="BL175" s="14" t="s">
        <v>185</v>
      </c>
      <c r="BM175" s="158" t="s">
        <v>344</v>
      </c>
    </row>
    <row r="176" spans="1:65" s="2" customFormat="1" ht="14.45" customHeight="1">
      <c r="A176" s="29"/>
      <c r="B176" s="146"/>
      <c r="C176" s="147" t="s">
        <v>265</v>
      </c>
      <c r="D176" s="147" t="s">
        <v>181</v>
      </c>
      <c r="E176" s="148" t="s">
        <v>897</v>
      </c>
      <c r="F176" s="149" t="s">
        <v>898</v>
      </c>
      <c r="G176" s="150" t="s">
        <v>253</v>
      </c>
      <c r="H176" s="151">
        <v>4</v>
      </c>
      <c r="I176" s="152"/>
      <c r="J176" s="151">
        <f t="shared" si="30"/>
        <v>0</v>
      </c>
      <c r="K176" s="153"/>
      <c r="L176" s="30"/>
      <c r="M176" s="154" t="s">
        <v>1</v>
      </c>
      <c r="N176" s="155" t="s">
        <v>41</v>
      </c>
      <c r="O176" s="55"/>
      <c r="P176" s="156">
        <f t="shared" si="31"/>
        <v>0</v>
      </c>
      <c r="Q176" s="156">
        <v>0</v>
      </c>
      <c r="R176" s="156">
        <f t="shared" si="32"/>
        <v>0</v>
      </c>
      <c r="S176" s="156">
        <v>0</v>
      </c>
      <c r="T176" s="157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8" t="s">
        <v>185</v>
      </c>
      <c r="AT176" s="158" t="s">
        <v>181</v>
      </c>
      <c r="AU176" s="158" t="s">
        <v>87</v>
      </c>
      <c r="AY176" s="14" t="s">
        <v>179</v>
      </c>
      <c r="BE176" s="159">
        <f t="shared" si="34"/>
        <v>0</v>
      </c>
      <c r="BF176" s="159">
        <f t="shared" si="35"/>
        <v>0</v>
      </c>
      <c r="BG176" s="159">
        <f t="shared" si="36"/>
        <v>0</v>
      </c>
      <c r="BH176" s="159">
        <f t="shared" si="37"/>
        <v>0</v>
      </c>
      <c r="BI176" s="159">
        <f t="shared" si="38"/>
        <v>0</v>
      </c>
      <c r="BJ176" s="14" t="s">
        <v>87</v>
      </c>
      <c r="BK176" s="160">
        <f t="shared" si="39"/>
        <v>0</v>
      </c>
      <c r="BL176" s="14" t="s">
        <v>185</v>
      </c>
      <c r="BM176" s="158" t="s">
        <v>347</v>
      </c>
    </row>
    <row r="177" spans="1:65" s="2" customFormat="1" ht="14.45" customHeight="1">
      <c r="A177" s="29"/>
      <c r="B177" s="146"/>
      <c r="C177" s="147" t="s">
        <v>348</v>
      </c>
      <c r="D177" s="147" t="s">
        <v>181</v>
      </c>
      <c r="E177" s="148" t="s">
        <v>903</v>
      </c>
      <c r="F177" s="149" t="s">
        <v>904</v>
      </c>
      <c r="G177" s="150" t="s">
        <v>253</v>
      </c>
      <c r="H177" s="151">
        <v>2</v>
      </c>
      <c r="I177" s="152"/>
      <c r="J177" s="151">
        <f t="shared" si="30"/>
        <v>0</v>
      </c>
      <c r="K177" s="153"/>
      <c r="L177" s="30"/>
      <c r="M177" s="154" t="s">
        <v>1</v>
      </c>
      <c r="N177" s="155" t="s">
        <v>41</v>
      </c>
      <c r="O177" s="55"/>
      <c r="P177" s="156">
        <f t="shared" si="31"/>
        <v>0</v>
      </c>
      <c r="Q177" s="156">
        <v>0</v>
      </c>
      <c r="R177" s="156">
        <f t="shared" si="32"/>
        <v>0</v>
      </c>
      <c r="S177" s="156">
        <v>0</v>
      </c>
      <c r="T177" s="157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8" t="s">
        <v>185</v>
      </c>
      <c r="AT177" s="158" t="s">
        <v>181</v>
      </c>
      <c r="AU177" s="158" t="s">
        <v>87</v>
      </c>
      <c r="AY177" s="14" t="s">
        <v>179</v>
      </c>
      <c r="BE177" s="159">
        <f t="shared" si="34"/>
        <v>0</v>
      </c>
      <c r="BF177" s="159">
        <f t="shared" si="35"/>
        <v>0</v>
      </c>
      <c r="BG177" s="159">
        <f t="shared" si="36"/>
        <v>0</v>
      </c>
      <c r="BH177" s="159">
        <f t="shared" si="37"/>
        <v>0</v>
      </c>
      <c r="BI177" s="159">
        <f t="shared" si="38"/>
        <v>0</v>
      </c>
      <c r="BJ177" s="14" t="s">
        <v>87</v>
      </c>
      <c r="BK177" s="160">
        <f t="shared" si="39"/>
        <v>0</v>
      </c>
      <c r="BL177" s="14" t="s">
        <v>185</v>
      </c>
      <c r="BM177" s="158" t="s">
        <v>351</v>
      </c>
    </row>
    <row r="178" spans="1:65" s="2" customFormat="1" ht="14.45" customHeight="1">
      <c r="A178" s="29"/>
      <c r="B178" s="146"/>
      <c r="C178" s="147" t="s">
        <v>268</v>
      </c>
      <c r="D178" s="147" t="s">
        <v>181</v>
      </c>
      <c r="E178" s="148" t="s">
        <v>893</v>
      </c>
      <c r="F178" s="149" t="s">
        <v>894</v>
      </c>
      <c r="G178" s="150" t="s">
        <v>478</v>
      </c>
      <c r="H178" s="151">
        <v>250</v>
      </c>
      <c r="I178" s="152"/>
      <c r="J178" s="151">
        <f t="shared" si="30"/>
        <v>0</v>
      </c>
      <c r="K178" s="153"/>
      <c r="L178" s="30"/>
      <c r="M178" s="154" t="s">
        <v>1</v>
      </c>
      <c r="N178" s="155" t="s">
        <v>41</v>
      </c>
      <c r="O178" s="55"/>
      <c r="P178" s="156">
        <f t="shared" si="31"/>
        <v>0</v>
      </c>
      <c r="Q178" s="156">
        <v>0</v>
      </c>
      <c r="R178" s="156">
        <f t="shared" si="32"/>
        <v>0</v>
      </c>
      <c r="S178" s="156">
        <v>0</v>
      </c>
      <c r="T178" s="157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8" t="s">
        <v>185</v>
      </c>
      <c r="AT178" s="158" t="s">
        <v>181</v>
      </c>
      <c r="AU178" s="158" t="s">
        <v>87</v>
      </c>
      <c r="AY178" s="14" t="s">
        <v>179</v>
      </c>
      <c r="BE178" s="159">
        <f t="shared" si="34"/>
        <v>0</v>
      </c>
      <c r="BF178" s="159">
        <f t="shared" si="35"/>
        <v>0</v>
      </c>
      <c r="BG178" s="159">
        <f t="shared" si="36"/>
        <v>0</v>
      </c>
      <c r="BH178" s="159">
        <f t="shared" si="37"/>
        <v>0</v>
      </c>
      <c r="BI178" s="159">
        <f t="shared" si="38"/>
        <v>0</v>
      </c>
      <c r="BJ178" s="14" t="s">
        <v>87</v>
      </c>
      <c r="BK178" s="160">
        <f t="shared" si="39"/>
        <v>0</v>
      </c>
      <c r="BL178" s="14" t="s">
        <v>185</v>
      </c>
      <c r="BM178" s="158" t="s">
        <v>354</v>
      </c>
    </row>
    <row r="179" spans="1:65" s="2" customFormat="1" ht="14.45" customHeight="1">
      <c r="A179" s="29"/>
      <c r="B179" s="146"/>
      <c r="C179" s="147" t="s">
        <v>355</v>
      </c>
      <c r="D179" s="147" t="s">
        <v>181</v>
      </c>
      <c r="E179" s="148" t="s">
        <v>1285</v>
      </c>
      <c r="F179" s="149" t="s">
        <v>1286</v>
      </c>
      <c r="G179" s="150" t="s">
        <v>478</v>
      </c>
      <c r="H179" s="151">
        <v>4</v>
      </c>
      <c r="I179" s="152"/>
      <c r="J179" s="151">
        <f t="shared" si="30"/>
        <v>0</v>
      </c>
      <c r="K179" s="153"/>
      <c r="L179" s="30"/>
      <c r="M179" s="154" t="s">
        <v>1</v>
      </c>
      <c r="N179" s="155" t="s">
        <v>41</v>
      </c>
      <c r="O179" s="55"/>
      <c r="P179" s="156">
        <f t="shared" si="31"/>
        <v>0</v>
      </c>
      <c r="Q179" s="156">
        <v>0</v>
      </c>
      <c r="R179" s="156">
        <f t="shared" si="32"/>
        <v>0</v>
      </c>
      <c r="S179" s="156">
        <v>0</v>
      </c>
      <c r="T179" s="157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8" t="s">
        <v>185</v>
      </c>
      <c r="AT179" s="158" t="s">
        <v>181</v>
      </c>
      <c r="AU179" s="158" t="s">
        <v>87</v>
      </c>
      <c r="AY179" s="14" t="s">
        <v>179</v>
      </c>
      <c r="BE179" s="159">
        <f t="shared" si="34"/>
        <v>0</v>
      </c>
      <c r="BF179" s="159">
        <f t="shared" si="35"/>
        <v>0</v>
      </c>
      <c r="BG179" s="159">
        <f t="shared" si="36"/>
        <v>0</v>
      </c>
      <c r="BH179" s="159">
        <f t="shared" si="37"/>
        <v>0</v>
      </c>
      <c r="BI179" s="159">
        <f t="shared" si="38"/>
        <v>0</v>
      </c>
      <c r="BJ179" s="14" t="s">
        <v>87</v>
      </c>
      <c r="BK179" s="160">
        <f t="shared" si="39"/>
        <v>0</v>
      </c>
      <c r="BL179" s="14" t="s">
        <v>185</v>
      </c>
      <c r="BM179" s="158" t="s">
        <v>358</v>
      </c>
    </row>
    <row r="180" spans="1:65" s="2" customFormat="1" ht="14.45" customHeight="1">
      <c r="A180" s="29"/>
      <c r="B180" s="146"/>
      <c r="C180" s="147" t="s">
        <v>272</v>
      </c>
      <c r="D180" s="147" t="s">
        <v>181</v>
      </c>
      <c r="E180" s="148" t="s">
        <v>1373</v>
      </c>
      <c r="F180" s="149" t="s">
        <v>832</v>
      </c>
      <c r="G180" s="150" t="s">
        <v>456</v>
      </c>
      <c r="H180" s="152"/>
      <c r="I180" s="152"/>
      <c r="J180" s="151">
        <f t="shared" si="30"/>
        <v>0</v>
      </c>
      <c r="K180" s="153"/>
      <c r="L180" s="30"/>
      <c r="M180" s="154" t="s">
        <v>1</v>
      </c>
      <c r="N180" s="155" t="s">
        <v>41</v>
      </c>
      <c r="O180" s="55"/>
      <c r="P180" s="156">
        <f t="shared" si="31"/>
        <v>0</v>
      </c>
      <c r="Q180" s="156">
        <v>0</v>
      </c>
      <c r="R180" s="156">
        <f t="shared" si="32"/>
        <v>0</v>
      </c>
      <c r="S180" s="156">
        <v>0</v>
      </c>
      <c r="T180" s="157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8" t="s">
        <v>185</v>
      </c>
      <c r="AT180" s="158" t="s">
        <v>181</v>
      </c>
      <c r="AU180" s="158" t="s">
        <v>87</v>
      </c>
      <c r="AY180" s="14" t="s">
        <v>179</v>
      </c>
      <c r="BE180" s="159">
        <f t="shared" si="34"/>
        <v>0</v>
      </c>
      <c r="BF180" s="159">
        <f t="shared" si="35"/>
        <v>0</v>
      </c>
      <c r="BG180" s="159">
        <f t="shared" si="36"/>
        <v>0</v>
      </c>
      <c r="BH180" s="159">
        <f t="shared" si="37"/>
        <v>0</v>
      </c>
      <c r="BI180" s="159">
        <f t="shared" si="38"/>
        <v>0</v>
      </c>
      <c r="BJ180" s="14" t="s">
        <v>87</v>
      </c>
      <c r="BK180" s="160">
        <f t="shared" si="39"/>
        <v>0</v>
      </c>
      <c r="BL180" s="14" t="s">
        <v>185</v>
      </c>
      <c r="BM180" s="158" t="s">
        <v>361</v>
      </c>
    </row>
    <row r="181" spans="1:65" s="12" customFormat="1" ht="22.9" customHeight="1">
      <c r="B181" s="133"/>
      <c r="D181" s="134" t="s">
        <v>74</v>
      </c>
      <c r="E181" s="144" t="s">
        <v>833</v>
      </c>
      <c r="F181" s="144" t="s">
        <v>834</v>
      </c>
      <c r="I181" s="136"/>
      <c r="J181" s="145">
        <f>BK181</f>
        <v>0</v>
      </c>
      <c r="L181" s="133"/>
      <c r="M181" s="138"/>
      <c r="N181" s="139"/>
      <c r="O181" s="139"/>
      <c r="P181" s="140">
        <f>SUM(P182:P190)</f>
        <v>0</v>
      </c>
      <c r="Q181" s="139"/>
      <c r="R181" s="140">
        <f>SUM(R182:R190)</f>
        <v>0</v>
      </c>
      <c r="S181" s="139"/>
      <c r="T181" s="141">
        <f>SUM(T182:T190)</f>
        <v>0</v>
      </c>
      <c r="AR181" s="134" t="s">
        <v>82</v>
      </c>
      <c r="AT181" s="142" t="s">
        <v>74</v>
      </c>
      <c r="AU181" s="142" t="s">
        <v>82</v>
      </c>
      <c r="AY181" s="134" t="s">
        <v>179</v>
      </c>
      <c r="BK181" s="143">
        <f>SUM(BK182:BK190)</f>
        <v>0</v>
      </c>
    </row>
    <row r="182" spans="1:65" s="2" customFormat="1" ht="14.45" customHeight="1">
      <c r="A182" s="29"/>
      <c r="B182" s="146"/>
      <c r="C182" s="161" t="s">
        <v>362</v>
      </c>
      <c r="D182" s="161" t="s">
        <v>281</v>
      </c>
      <c r="E182" s="162" t="s">
        <v>862</v>
      </c>
      <c r="F182" s="163" t="s">
        <v>911</v>
      </c>
      <c r="G182" s="164" t="s">
        <v>637</v>
      </c>
      <c r="H182" s="165">
        <v>250</v>
      </c>
      <c r="I182" s="166"/>
      <c r="J182" s="165">
        <f t="shared" ref="J182:J190" si="40">ROUND(I182*H182,3)</f>
        <v>0</v>
      </c>
      <c r="K182" s="167"/>
      <c r="L182" s="168"/>
      <c r="M182" s="169" t="s">
        <v>1</v>
      </c>
      <c r="N182" s="170" t="s">
        <v>41</v>
      </c>
      <c r="O182" s="55"/>
      <c r="P182" s="156">
        <f t="shared" ref="P182:P190" si="41">O182*H182</f>
        <v>0</v>
      </c>
      <c r="Q182" s="156">
        <v>0</v>
      </c>
      <c r="R182" s="156">
        <f t="shared" ref="R182:R190" si="42">Q182*H182</f>
        <v>0</v>
      </c>
      <c r="S182" s="156">
        <v>0</v>
      </c>
      <c r="T182" s="157">
        <f t="shared" ref="T182:T190" si="43"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8" t="s">
        <v>194</v>
      </c>
      <c r="AT182" s="158" t="s">
        <v>281</v>
      </c>
      <c r="AU182" s="158" t="s">
        <v>87</v>
      </c>
      <c r="AY182" s="14" t="s">
        <v>179</v>
      </c>
      <c r="BE182" s="159">
        <f t="shared" ref="BE182:BE190" si="44">IF(N182="základná",J182,0)</f>
        <v>0</v>
      </c>
      <c r="BF182" s="159">
        <f t="shared" ref="BF182:BF190" si="45">IF(N182="znížená",J182,0)</f>
        <v>0</v>
      </c>
      <c r="BG182" s="159">
        <f t="shared" ref="BG182:BG190" si="46">IF(N182="zákl. prenesená",J182,0)</f>
        <v>0</v>
      </c>
      <c r="BH182" s="159">
        <f t="shared" ref="BH182:BH190" si="47">IF(N182="zníž. prenesená",J182,0)</f>
        <v>0</v>
      </c>
      <c r="BI182" s="159">
        <f t="shared" ref="BI182:BI190" si="48">IF(N182="nulová",J182,0)</f>
        <v>0</v>
      </c>
      <c r="BJ182" s="14" t="s">
        <v>87</v>
      </c>
      <c r="BK182" s="160">
        <f t="shared" ref="BK182:BK190" si="49">ROUND(I182*H182,3)</f>
        <v>0</v>
      </c>
      <c r="BL182" s="14" t="s">
        <v>185</v>
      </c>
      <c r="BM182" s="158" t="s">
        <v>365</v>
      </c>
    </row>
    <row r="183" spans="1:65" s="2" customFormat="1" ht="14.45" customHeight="1">
      <c r="A183" s="29"/>
      <c r="B183" s="146"/>
      <c r="C183" s="161" t="s">
        <v>275</v>
      </c>
      <c r="D183" s="161" t="s">
        <v>281</v>
      </c>
      <c r="E183" s="162" t="s">
        <v>863</v>
      </c>
      <c r="F183" s="163" t="s">
        <v>922</v>
      </c>
      <c r="G183" s="164" t="s">
        <v>253</v>
      </c>
      <c r="H183" s="165">
        <v>2</v>
      </c>
      <c r="I183" s="166"/>
      <c r="J183" s="165">
        <f t="shared" si="40"/>
        <v>0</v>
      </c>
      <c r="K183" s="167"/>
      <c r="L183" s="168"/>
      <c r="M183" s="169" t="s">
        <v>1</v>
      </c>
      <c r="N183" s="170" t="s">
        <v>41</v>
      </c>
      <c r="O183" s="55"/>
      <c r="P183" s="156">
        <f t="shared" si="41"/>
        <v>0</v>
      </c>
      <c r="Q183" s="156">
        <v>0</v>
      </c>
      <c r="R183" s="156">
        <f t="shared" si="42"/>
        <v>0</v>
      </c>
      <c r="S183" s="156">
        <v>0</v>
      </c>
      <c r="T183" s="157">
        <f t="shared" si="4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8" t="s">
        <v>194</v>
      </c>
      <c r="AT183" s="158" t="s">
        <v>281</v>
      </c>
      <c r="AU183" s="158" t="s">
        <v>87</v>
      </c>
      <c r="AY183" s="14" t="s">
        <v>179</v>
      </c>
      <c r="BE183" s="159">
        <f t="shared" si="44"/>
        <v>0</v>
      </c>
      <c r="BF183" s="159">
        <f t="shared" si="45"/>
        <v>0</v>
      </c>
      <c r="BG183" s="159">
        <f t="shared" si="46"/>
        <v>0</v>
      </c>
      <c r="BH183" s="159">
        <f t="shared" si="47"/>
        <v>0</v>
      </c>
      <c r="BI183" s="159">
        <f t="shared" si="48"/>
        <v>0</v>
      </c>
      <c r="BJ183" s="14" t="s">
        <v>87</v>
      </c>
      <c r="BK183" s="160">
        <f t="shared" si="49"/>
        <v>0</v>
      </c>
      <c r="BL183" s="14" t="s">
        <v>185</v>
      </c>
      <c r="BM183" s="158" t="s">
        <v>368</v>
      </c>
    </row>
    <row r="184" spans="1:65" s="2" customFormat="1" ht="14.45" customHeight="1">
      <c r="A184" s="29"/>
      <c r="B184" s="146"/>
      <c r="C184" s="161" t="s">
        <v>369</v>
      </c>
      <c r="D184" s="161" t="s">
        <v>281</v>
      </c>
      <c r="E184" s="162" t="s">
        <v>864</v>
      </c>
      <c r="F184" s="163" t="s">
        <v>1374</v>
      </c>
      <c r="G184" s="164" t="s">
        <v>253</v>
      </c>
      <c r="H184" s="165">
        <v>62</v>
      </c>
      <c r="I184" s="166"/>
      <c r="J184" s="165">
        <f t="shared" si="40"/>
        <v>0</v>
      </c>
      <c r="K184" s="167"/>
      <c r="L184" s="168"/>
      <c r="M184" s="169" t="s">
        <v>1</v>
      </c>
      <c r="N184" s="170" t="s">
        <v>41</v>
      </c>
      <c r="O184" s="55"/>
      <c r="P184" s="156">
        <f t="shared" si="41"/>
        <v>0</v>
      </c>
      <c r="Q184" s="156">
        <v>0</v>
      </c>
      <c r="R184" s="156">
        <f t="shared" si="42"/>
        <v>0</v>
      </c>
      <c r="S184" s="156">
        <v>0</v>
      </c>
      <c r="T184" s="157">
        <f t="shared" si="4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8" t="s">
        <v>194</v>
      </c>
      <c r="AT184" s="158" t="s">
        <v>281</v>
      </c>
      <c r="AU184" s="158" t="s">
        <v>87</v>
      </c>
      <c r="AY184" s="14" t="s">
        <v>179</v>
      </c>
      <c r="BE184" s="159">
        <f t="shared" si="44"/>
        <v>0</v>
      </c>
      <c r="BF184" s="159">
        <f t="shared" si="45"/>
        <v>0</v>
      </c>
      <c r="BG184" s="159">
        <f t="shared" si="46"/>
        <v>0</v>
      </c>
      <c r="BH184" s="159">
        <f t="shared" si="47"/>
        <v>0</v>
      </c>
      <c r="BI184" s="159">
        <f t="shared" si="48"/>
        <v>0</v>
      </c>
      <c r="BJ184" s="14" t="s">
        <v>87</v>
      </c>
      <c r="BK184" s="160">
        <f t="shared" si="49"/>
        <v>0</v>
      </c>
      <c r="BL184" s="14" t="s">
        <v>185</v>
      </c>
      <c r="BM184" s="158" t="s">
        <v>372</v>
      </c>
    </row>
    <row r="185" spans="1:65" s="2" customFormat="1" ht="14.45" customHeight="1">
      <c r="A185" s="29"/>
      <c r="B185" s="146"/>
      <c r="C185" s="161" t="s">
        <v>280</v>
      </c>
      <c r="D185" s="161" t="s">
        <v>281</v>
      </c>
      <c r="E185" s="162" t="s">
        <v>866</v>
      </c>
      <c r="F185" s="163" t="s">
        <v>915</v>
      </c>
      <c r="G185" s="164" t="s">
        <v>253</v>
      </c>
      <c r="H185" s="165">
        <v>4</v>
      </c>
      <c r="I185" s="166"/>
      <c r="J185" s="165">
        <f t="shared" si="40"/>
        <v>0</v>
      </c>
      <c r="K185" s="167"/>
      <c r="L185" s="168"/>
      <c r="M185" s="169" t="s">
        <v>1</v>
      </c>
      <c r="N185" s="170" t="s">
        <v>41</v>
      </c>
      <c r="O185" s="55"/>
      <c r="P185" s="156">
        <f t="shared" si="41"/>
        <v>0</v>
      </c>
      <c r="Q185" s="156">
        <v>0</v>
      </c>
      <c r="R185" s="156">
        <f t="shared" si="42"/>
        <v>0</v>
      </c>
      <c r="S185" s="156">
        <v>0</v>
      </c>
      <c r="T185" s="157">
        <f t="shared" si="4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8" t="s">
        <v>194</v>
      </c>
      <c r="AT185" s="158" t="s">
        <v>281</v>
      </c>
      <c r="AU185" s="158" t="s">
        <v>87</v>
      </c>
      <c r="AY185" s="14" t="s">
        <v>179</v>
      </c>
      <c r="BE185" s="159">
        <f t="shared" si="44"/>
        <v>0</v>
      </c>
      <c r="BF185" s="159">
        <f t="shared" si="45"/>
        <v>0</v>
      </c>
      <c r="BG185" s="159">
        <f t="shared" si="46"/>
        <v>0</v>
      </c>
      <c r="BH185" s="159">
        <f t="shared" si="47"/>
        <v>0</v>
      </c>
      <c r="BI185" s="159">
        <f t="shared" si="48"/>
        <v>0</v>
      </c>
      <c r="BJ185" s="14" t="s">
        <v>87</v>
      </c>
      <c r="BK185" s="160">
        <f t="shared" si="49"/>
        <v>0</v>
      </c>
      <c r="BL185" s="14" t="s">
        <v>185</v>
      </c>
      <c r="BM185" s="158" t="s">
        <v>375</v>
      </c>
    </row>
    <row r="186" spans="1:65" s="2" customFormat="1" ht="14.45" customHeight="1">
      <c r="A186" s="29"/>
      <c r="B186" s="146"/>
      <c r="C186" s="161" t="s">
        <v>376</v>
      </c>
      <c r="D186" s="161" t="s">
        <v>281</v>
      </c>
      <c r="E186" s="162" t="s">
        <v>867</v>
      </c>
      <c r="F186" s="163" t="s">
        <v>1375</v>
      </c>
      <c r="G186" s="164" t="s">
        <v>253</v>
      </c>
      <c r="H186" s="165">
        <v>4</v>
      </c>
      <c r="I186" s="166"/>
      <c r="J186" s="165">
        <f t="shared" si="40"/>
        <v>0</v>
      </c>
      <c r="K186" s="167"/>
      <c r="L186" s="168"/>
      <c r="M186" s="169" t="s">
        <v>1</v>
      </c>
      <c r="N186" s="170" t="s">
        <v>41</v>
      </c>
      <c r="O186" s="55"/>
      <c r="P186" s="156">
        <f t="shared" si="41"/>
        <v>0</v>
      </c>
      <c r="Q186" s="156">
        <v>0</v>
      </c>
      <c r="R186" s="156">
        <f t="shared" si="42"/>
        <v>0</v>
      </c>
      <c r="S186" s="156">
        <v>0</v>
      </c>
      <c r="T186" s="157">
        <f t="shared" si="4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8" t="s">
        <v>194</v>
      </c>
      <c r="AT186" s="158" t="s">
        <v>281</v>
      </c>
      <c r="AU186" s="158" t="s">
        <v>87</v>
      </c>
      <c r="AY186" s="14" t="s">
        <v>179</v>
      </c>
      <c r="BE186" s="159">
        <f t="shared" si="44"/>
        <v>0</v>
      </c>
      <c r="BF186" s="159">
        <f t="shared" si="45"/>
        <v>0</v>
      </c>
      <c r="BG186" s="159">
        <f t="shared" si="46"/>
        <v>0</v>
      </c>
      <c r="BH186" s="159">
        <f t="shared" si="47"/>
        <v>0</v>
      </c>
      <c r="BI186" s="159">
        <f t="shared" si="48"/>
        <v>0</v>
      </c>
      <c r="BJ186" s="14" t="s">
        <v>87</v>
      </c>
      <c r="BK186" s="160">
        <f t="shared" si="49"/>
        <v>0</v>
      </c>
      <c r="BL186" s="14" t="s">
        <v>185</v>
      </c>
      <c r="BM186" s="158" t="s">
        <v>379</v>
      </c>
    </row>
    <row r="187" spans="1:65" s="2" customFormat="1" ht="14.45" customHeight="1">
      <c r="A187" s="29"/>
      <c r="B187" s="146"/>
      <c r="C187" s="161" t="s">
        <v>284</v>
      </c>
      <c r="D187" s="161" t="s">
        <v>281</v>
      </c>
      <c r="E187" s="162" t="s">
        <v>858</v>
      </c>
      <c r="F187" s="163" t="s">
        <v>1309</v>
      </c>
      <c r="G187" s="164" t="s">
        <v>637</v>
      </c>
      <c r="H187" s="165">
        <v>1</v>
      </c>
      <c r="I187" s="166"/>
      <c r="J187" s="165">
        <f t="shared" si="40"/>
        <v>0</v>
      </c>
      <c r="K187" s="167"/>
      <c r="L187" s="168"/>
      <c r="M187" s="169" t="s">
        <v>1</v>
      </c>
      <c r="N187" s="170" t="s">
        <v>41</v>
      </c>
      <c r="O187" s="55"/>
      <c r="P187" s="156">
        <f t="shared" si="41"/>
        <v>0</v>
      </c>
      <c r="Q187" s="156">
        <v>0</v>
      </c>
      <c r="R187" s="156">
        <f t="shared" si="42"/>
        <v>0</v>
      </c>
      <c r="S187" s="156">
        <v>0</v>
      </c>
      <c r="T187" s="157">
        <f t="shared" si="4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8" t="s">
        <v>194</v>
      </c>
      <c r="AT187" s="158" t="s">
        <v>281</v>
      </c>
      <c r="AU187" s="158" t="s">
        <v>87</v>
      </c>
      <c r="AY187" s="14" t="s">
        <v>179</v>
      </c>
      <c r="BE187" s="159">
        <f t="shared" si="44"/>
        <v>0</v>
      </c>
      <c r="BF187" s="159">
        <f t="shared" si="45"/>
        <v>0</v>
      </c>
      <c r="BG187" s="159">
        <f t="shared" si="46"/>
        <v>0</v>
      </c>
      <c r="BH187" s="159">
        <f t="shared" si="47"/>
        <v>0</v>
      </c>
      <c r="BI187" s="159">
        <f t="shared" si="48"/>
        <v>0</v>
      </c>
      <c r="BJ187" s="14" t="s">
        <v>87</v>
      </c>
      <c r="BK187" s="160">
        <f t="shared" si="49"/>
        <v>0</v>
      </c>
      <c r="BL187" s="14" t="s">
        <v>185</v>
      </c>
      <c r="BM187" s="158" t="s">
        <v>382</v>
      </c>
    </row>
    <row r="188" spans="1:65" s="2" customFormat="1" ht="14.45" customHeight="1">
      <c r="A188" s="29"/>
      <c r="B188" s="146"/>
      <c r="C188" s="161" t="s">
        <v>383</v>
      </c>
      <c r="D188" s="161" t="s">
        <v>281</v>
      </c>
      <c r="E188" s="162" t="s">
        <v>860</v>
      </c>
      <c r="F188" s="163" t="s">
        <v>1310</v>
      </c>
      <c r="G188" s="164" t="s">
        <v>637</v>
      </c>
      <c r="H188" s="165">
        <v>0.5</v>
      </c>
      <c r="I188" s="166"/>
      <c r="J188" s="165">
        <f t="shared" si="40"/>
        <v>0</v>
      </c>
      <c r="K188" s="167"/>
      <c r="L188" s="168"/>
      <c r="M188" s="169" t="s">
        <v>1</v>
      </c>
      <c r="N188" s="170" t="s">
        <v>41</v>
      </c>
      <c r="O188" s="55"/>
      <c r="P188" s="156">
        <f t="shared" si="41"/>
        <v>0</v>
      </c>
      <c r="Q188" s="156">
        <v>0</v>
      </c>
      <c r="R188" s="156">
        <f t="shared" si="42"/>
        <v>0</v>
      </c>
      <c r="S188" s="156">
        <v>0</v>
      </c>
      <c r="T188" s="157">
        <f t="shared" si="4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8" t="s">
        <v>194</v>
      </c>
      <c r="AT188" s="158" t="s">
        <v>281</v>
      </c>
      <c r="AU188" s="158" t="s">
        <v>87</v>
      </c>
      <c r="AY188" s="14" t="s">
        <v>179</v>
      </c>
      <c r="BE188" s="159">
        <f t="shared" si="44"/>
        <v>0</v>
      </c>
      <c r="BF188" s="159">
        <f t="shared" si="45"/>
        <v>0</v>
      </c>
      <c r="BG188" s="159">
        <f t="shared" si="46"/>
        <v>0</v>
      </c>
      <c r="BH188" s="159">
        <f t="shared" si="47"/>
        <v>0</v>
      </c>
      <c r="BI188" s="159">
        <f t="shared" si="48"/>
        <v>0</v>
      </c>
      <c r="BJ188" s="14" t="s">
        <v>87</v>
      </c>
      <c r="BK188" s="160">
        <f t="shared" si="49"/>
        <v>0</v>
      </c>
      <c r="BL188" s="14" t="s">
        <v>185</v>
      </c>
      <c r="BM188" s="158" t="s">
        <v>386</v>
      </c>
    </row>
    <row r="189" spans="1:65" s="2" customFormat="1" ht="14.45" customHeight="1">
      <c r="A189" s="29"/>
      <c r="B189" s="146"/>
      <c r="C189" s="161" t="s">
        <v>288</v>
      </c>
      <c r="D189" s="161" t="s">
        <v>281</v>
      </c>
      <c r="E189" s="162" t="s">
        <v>1376</v>
      </c>
      <c r="F189" s="163" t="s">
        <v>887</v>
      </c>
      <c r="G189" s="164" t="s">
        <v>456</v>
      </c>
      <c r="H189" s="166"/>
      <c r="I189" s="166"/>
      <c r="J189" s="165">
        <f t="shared" si="40"/>
        <v>0</v>
      </c>
      <c r="K189" s="167"/>
      <c r="L189" s="168"/>
      <c r="M189" s="169" t="s">
        <v>1</v>
      </c>
      <c r="N189" s="170" t="s">
        <v>41</v>
      </c>
      <c r="O189" s="55"/>
      <c r="P189" s="156">
        <f t="shared" si="41"/>
        <v>0</v>
      </c>
      <c r="Q189" s="156">
        <v>0</v>
      </c>
      <c r="R189" s="156">
        <f t="shared" si="42"/>
        <v>0</v>
      </c>
      <c r="S189" s="156">
        <v>0</v>
      </c>
      <c r="T189" s="157">
        <f t="shared" si="4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8" t="s">
        <v>194</v>
      </c>
      <c r="AT189" s="158" t="s">
        <v>281</v>
      </c>
      <c r="AU189" s="158" t="s">
        <v>87</v>
      </c>
      <c r="AY189" s="14" t="s">
        <v>179</v>
      </c>
      <c r="BE189" s="159">
        <f t="shared" si="44"/>
        <v>0</v>
      </c>
      <c r="BF189" s="159">
        <f t="shared" si="45"/>
        <v>0</v>
      </c>
      <c r="BG189" s="159">
        <f t="shared" si="46"/>
        <v>0</v>
      </c>
      <c r="BH189" s="159">
        <f t="shared" si="47"/>
        <v>0</v>
      </c>
      <c r="BI189" s="159">
        <f t="shared" si="48"/>
        <v>0</v>
      </c>
      <c r="BJ189" s="14" t="s">
        <v>87</v>
      </c>
      <c r="BK189" s="160">
        <f t="shared" si="49"/>
        <v>0</v>
      </c>
      <c r="BL189" s="14" t="s">
        <v>185</v>
      </c>
      <c r="BM189" s="158" t="s">
        <v>389</v>
      </c>
    </row>
    <row r="190" spans="1:65" s="2" customFormat="1" ht="14.45" customHeight="1">
      <c r="A190" s="29"/>
      <c r="B190" s="146"/>
      <c r="C190" s="147" t="s">
        <v>391</v>
      </c>
      <c r="D190" s="147" t="s">
        <v>181</v>
      </c>
      <c r="E190" s="148" t="s">
        <v>1377</v>
      </c>
      <c r="F190" s="149" t="s">
        <v>832</v>
      </c>
      <c r="G190" s="150" t="s">
        <v>456</v>
      </c>
      <c r="H190" s="152"/>
      <c r="I190" s="152"/>
      <c r="J190" s="151">
        <f t="shared" si="40"/>
        <v>0</v>
      </c>
      <c r="K190" s="153"/>
      <c r="L190" s="30"/>
      <c r="M190" s="154" t="s">
        <v>1</v>
      </c>
      <c r="N190" s="155" t="s">
        <v>41</v>
      </c>
      <c r="O190" s="55"/>
      <c r="P190" s="156">
        <f t="shared" si="41"/>
        <v>0</v>
      </c>
      <c r="Q190" s="156">
        <v>0</v>
      </c>
      <c r="R190" s="156">
        <f t="shared" si="42"/>
        <v>0</v>
      </c>
      <c r="S190" s="156">
        <v>0</v>
      </c>
      <c r="T190" s="157">
        <f t="shared" si="4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8" t="s">
        <v>185</v>
      </c>
      <c r="AT190" s="158" t="s">
        <v>181</v>
      </c>
      <c r="AU190" s="158" t="s">
        <v>87</v>
      </c>
      <c r="AY190" s="14" t="s">
        <v>179</v>
      </c>
      <c r="BE190" s="159">
        <f t="shared" si="44"/>
        <v>0</v>
      </c>
      <c r="BF190" s="159">
        <f t="shared" si="45"/>
        <v>0</v>
      </c>
      <c r="BG190" s="159">
        <f t="shared" si="46"/>
        <v>0</v>
      </c>
      <c r="BH190" s="159">
        <f t="shared" si="47"/>
        <v>0</v>
      </c>
      <c r="BI190" s="159">
        <f t="shared" si="48"/>
        <v>0</v>
      </c>
      <c r="BJ190" s="14" t="s">
        <v>87</v>
      </c>
      <c r="BK190" s="160">
        <f t="shared" si="49"/>
        <v>0</v>
      </c>
      <c r="BL190" s="14" t="s">
        <v>185</v>
      </c>
      <c r="BM190" s="158" t="s">
        <v>394</v>
      </c>
    </row>
    <row r="191" spans="1:65" s="12" customFormat="1" ht="22.9" customHeight="1">
      <c r="B191" s="133"/>
      <c r="D191" s="134" t="s">
        <v>74</v>
      </c>
      <c r="E191" s="144" t="s">
        <v>954</v>
      </c>
      <c r="F191" s="144" t="s">
        <v>1378</v>
      </c>
      <c r="I191" s="136"/>
      <c r="J191" s="145">
        <f>BK191</f>
        <v>0</v>
      </c>
      <c r="L191" s="133"/>
      <c r="M191" s="138"/>
      <c r="N191" s="139"/>
      <c r="O191" s="139"/>
      <c r="P191" s="140">
        <f>SUM(P192:P201)</f>
        <v>0</v>
      </c>
      <c r="Q191" s="139"/>
      <c r="R191" s="140">
        <f>SUM(R192:R201)</f>
        <v>0</v>
      </c>
      <c r="S191" s="139"/>
      <c r="T191" s="141">
        <f>SUM(T192:T201)</f>
        <v>0</v>
      </c>
      <c r="AR191" s="134" t="s">
        <v>82</v>
      </c>
      <c r="AT191" s="142" t="s">
        <v>74</v>
      </c>
      <c r="AU191" s="142" t="s">
        <v>82</v>
      </c>
      <c r="AY191" s="134" t="s">
        <v>179</v>
      </c>
      <c r="BK191" s="143">
        <f>SUM(BK192:BK201)</f>
        <v>0</v>
      </c>
    </row>
    <row r="192" spans="1:65" s="2" customFormat="1" ht="14.45" customHeight="1">
      <c r="A192" s="29"/>
      <c r="B192" s="146"/>
      <c r="C192" s="147" t="s">
        <v>291</v>
      </c>
      <c r="D192" s="147" t="s">
        <v>181</v>
      </c>
      <c r="E192" s="148" t="s">
        <v>1379</v>
      </c>
      <c r="F192" s="149" t="s">
        <v>1380</v>
      </c>
      <c r="G192" s="150" t="s">
        <v>478</v>
      </c>
      <c r="H192" s="151">
        <v>13</v>
      </c>
      <c r="I192" s="152"/>
      <c r="J192" s="151">
        <f t="shared" ref="J192:J201" si="50">ROUND(I192*H192,3)</f>
        <v>0</v>
      </c>
      <c r="K192" s="153"/>
      <c r="L192" s="30"/>
      <c r="M192" s="154" t="s">
        <v>1</v>
      </c>
      <c r="N192" s="155" t="s">
        <v>41</v>
      </c>
      <c r="O192" s="55"/>
      <c r="P192" s="156">
        <f t="shared" ref="P192:P201" si="51">O192*H192</f>
        <v>0</v>
      </c>
      <c r="Q192" s="156">
        <v>0</v>
      </c>
      <c r="R192" s="156">
        <f t="shared" ref="R192:R201" si="52">Q192*H192</f>
        <v>0</v>
      </c>
      <c r="S192" s="156">
        <v>0</v>
      </c>
      <c r="T192" s="157">
        <f t="shared" ref="T192:T201" si="53"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8" t="s">
        <v>185</v>
      </c>
      <c r="AT192" s="158" t="s">
        <v>181</v>
      </c>
      <c r="AU192" s="158" t="s">
        <v>87</v>
      </c>
      <c r="AY192" s="14" t="s">
        <v>179</v>
      </c>
      <c r="BE192" s="159">
        <f t="shared" ref="BE192:BE201" si="54">IF(N192="základná",J192,0)</f>
        <v>0</v>
      </c>
      <c r="BF192" s="159">
        <f t="shared" ref="BF192:BF201" si="55">IF(N192="znížená",J192,0)</f>
        <v>0</v>
      </c>
      <c r="BG192" s="159">
        <f t="shared" ref="BG192:BG201" si="56">IF(N192="zákl. prenesená",J192,0)</f>
        <v>0</v>
      </c>
      <c r="BH192" s="159">
        <f t="shared" ref="BH192:BH201" si="57">IF(N192="zníž. prenesená",J192,0)</f>
        <v>0</v>
      </c>
      <c r="BI192" s="159">
        <f t="shared" ref="BI192:BI201" si="58">IF(N192="nulová",J192,0)</f>
        <v>0</v>
      </c>
      <c r="BJ192" s="14" t="s">
        <v>87</v>
      </c>
      <c r="BK192" s="160">
        <f t="shared" ref="BK192:BK201" si="59">ROUND(I192*H192,3)</f>
        <v>0</v>
      </c>
      <c r="BL192" s="14" t="s">
        <v>185</v>
      </c>
      <c r="BM192" s="158" t="s">
        <v>397</v>
      </c>
    </row>
    <row r="193" spans="1:65" s="2" customFormat="1" ht="14.45" customHeight="1">
      <c r="A193" s="29"/>
      <c r="B193" s="146"/>
      <c r="C193" s="147" t="s">
        <v>398</v>
      </c>
      <c r="D193" s="147" t="s">
        <v>181</v>
      </c>
      <c r="E193" s="148" t="s">
        <v>1381</v>
      </c>
      <c r="F193" s="149" t="s">
        <v>1382</v>
      </c>
      <c r="G193" s="150" t="s">
        <v>478</v>
      </c>
      <c r="H193" s="151">
        <v>15</v>
      </c>
      <c r="I193" s="152"/>
      <c r="J193" s="151">
        <f t="shared" si="50"/>
        <v>0</v>
      </c>
      <c r="K193" s="153"/>
      <c r="L193" s="30"/>
      <c r="M193" s="154" t="s">
        <v>1</v>
      </c>
      <c r="N193" s="155" t="s">
        <v>41</v>
      </c>
      <c r="O193" s="55"/>
      <c r="P193" s="156">
        <f t="shared" si="51"/>
        <v>0</v>
      </c>
      <c r="Q193" s="156">
        <v>0</v>
      </c>
      <c r="R193" s="156">
        <f t="shared" si="52"/>
        <v>0</v>
      </c>
      <c r="S193" s="156">
        <v>0</v>
      </c>
      <c r="T193" s="157">
        <f t="shared" si="5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8" t="s">
        <v>185</v>
      </c>
      <c r="AT193" s="158" t="s">
        <v>181</v>
      </c>
      <c r="AU193" s="158" t="s">
        <v>87</v>
      </c>
      <c r="AY193" s="14" t="s">
        <v>179</v>
      </c>
      <c r="BE193" s="159">
        <f t="shared" si="54"/>
        <v>0</v>
      </c>
      <c r="BF193" s="159">
        <f t="shared" si="55"/>
        <v>0</v>
      </c>
      <c r="BG193" s="159">
        <f t="shared" si="56"/>
        <v>0</v>
      </c>
      <c r="BH193" s="159">
        <f t="shared" si="57"/>
        <v>0</v>
      </c>
      <c r="BI193" s="159">
        <f t="shared" si="58"/>
        <v>0</v>
      </c>
      <c r="BJ193" s="14" t="s">
        <v>87</v>
      </c>
      <c r="BK193" s="160">
        <f t="shared" si="59"/>
        <v>0</v>
      </c>
      <c r="BL193" s="14" t="s">
        <v>185</v>
      </c>
      <c r="BM193" s="158" t="s">
        <v>401</v>
      </c>
    </row>
    <row r="194" spans="1:65" s="2" customFormat="1" ht="14.45" customHeight="1">
      <c r="A194" s="29"/>
      <c r="B194" s="146"/>
      <c r="C194" s="147" t="s">
        <v>295</v>
      </c>
      <c r="D194" s="147" t="s">
        <v>181</v>
      </c>
      <c r="E194" s="148" t="s">
        <v>1315</v>
      </c>
      <c r="F194" s="149" t="s">
        <v>1316</v>
      </c>
      <c r="G194" s="150" t="s">
        <v>478</v>
      </c>
      <c r="H194" s="151">
        <v>32</v>
      </c>
      <c r="I194" s="152"/>
      <c r="J194" s="151">
        <f t="shared" si="50"/>
        <v>0</v>
      </c>
      <c r="K194" s="153"/>
      <c r="L194" s="30"/>
      <c r="M194" s="154" t="s">
        <v>1</v>
      </c>
      <c r="N194" s="155" t="s">
        <v>41</v>
      </c>
      <c r="O194" s="55"/>
      <c r="P194" s="156">
        <f t="shared" si="51"/>
        <v>0</v>
      </c>
      <c r="Q194" s="156">
        <v>0</v>
      </c>
      <c r="R194" s="156">
        <f t="shared" si="52"/>
        <v>0</v>
      </c>
      <c r="S194" s="156">
        <v>0</v>
      </c>
      <c r="T194" s="157">
        <f t="shared" si="5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8" t="s">
        <v>185</v>
      </c>
      <c r="AT194" s="158" t="s">
        <v>181</v>
      </c>
      <c r="AU194" s="158" t="s">
        <v>87</v>
      </c>
      <c r="AY194" s="14" t="s">
        <v>179</v>
      </c>
      <c r="BE194" s="159">
        <f t="shared" si="54"/>
        <v>0</v>
      </c>
      <c r="BF194" s="159">
        <f t="shared" si="55"/>
        <v>0</v>
      </c>
      <c r="BG194" s="159">
        <f t="shared" si="56"/>
        <v>0</v>
      </c>
      <c r="BH194" s="159">
        <f t="shared" si="57"/>
        <v>0</v>
      </c>
      <c r="BI194" s="159">
        <f t="shared" si="58"/>
        <v>0</v>
      </c>
      <c r="BJ194" s="14" t="s">
        <v>87</v>
      </c>
      <c r="BK194" s="160">
        <f t="shared" si="59"/>
        <v>0</v>
      </c>
      <c r="BL194" s="14" t="s">
        <v>185</v>
      </c>
      <c r="BM194" s="158" t="s">
        <v>404</v>
      </c>
    </row>
    <row r="195" spans="1:65" s="2" customFormat="1" ht="14.45" customHeight="1">
      <c r="A195" s="29"/>
      <c r="B195" s="146"/>
      <c r="C195" s="147" t="s">
        <v>405</v>
      </c>
      <c r="D195" s="147" t="s">
        <v>181</v>
      </c>
      <c r="E195" s="148" t="s">
        <v>1383</v>
      </c>
      <c r="F195" s="149" t="s">
        <v>1384</v>
      </c>
      <c r="G195" s="150" t="s">
        <v>184</v>
      </c>
      <c r="H195" s="151">
        <v>7.3</v>
      </c>
      <c r="I195" s="152"/>
      <c r="J195" s="151">
        <f t="shared" si="50"/>
        <v>0</v>
      </c>
      <c r="K195" s="153"/>
      <c r="L195" s="30"/>
      <c r="M195" s="154" t="s">
        <v>1</v>
      </c>
      <c r="N195" s="155" t="s">
        <v>41</v>
      </c>
      <c r="O195" s="55"/>
      <c r="P195" s="156">
        <f t="shared" si="51"/>
        <v>0</v>
      </c>
      <c r="Q195" s="156">
        <v>0</v>
      </c>
      <c r="R195" s="156">
        <f t="shared" si="52"/>
        <v>0</v>
      </c>
      <c r="S195" s="156">
        <v>0</v>
      </c>
      <c r="T195" s="157">
        <f t="shared" si="5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8" t="s">
        <v>185</v>
      </c>
      <c r="AT195" s="158" t="s">
        <v>181</v>
      </c>
      <c r="AU195" s="158" t="s">
        <v>87</v>
      </c>
      <c r="AY195" s="14" t="s">
        <v>179</v>
      </c>
      <c r="BE195" s="159">
        <f t="shared" si="54"/>
        <v>0</v>
      </c>
      <c r="BF195" s="159">
        <f t="shared" si="55"/>
        <v>0</v>
      </c>
      <c r="BG195" s="159">
        <f t="shared" si="56"/>
        <v>0</v>
      </c>
      <c r="BH195" s="159">
        <f t="shared" si="57"/>
        <v>0</v>
      </c>
      <c r="BI195" s="159">
        <f t="shared" si="58"/>
        <v>0</v>
      </c>
      <c r="BJ195" s="14" t="s">
        <v>87</v>
      </c>
      <c r="BK195" s="160">
        <f t="shared" si="59"/>
        <v>0</v>
      </c>
      <c r="BL195" s="14" t="s">
        <v>185</v>
      </c>
      <c r="BM195" s="158" t="s">
        <v>408</v>
      </c>
    </row>
    <row r="196" spans="1:65" s="2" customFormat="1" ht="14.45" customHeight="1">
      <c r="A196" s="29"/>
      <c r="B196" s="146"/>
      <c r="C196" s="147" t="s">
        <v>298</v>
      </c>
      <c r="D196" s="147" t="s">
        <v>181</v>
      </c>
      <c r="E196" s="148" t="s">
        <v>1385</v>
      </c>
      <c r="F196" s="149" t="s">
        <v>1386</v>
      </c>
      <c r="G196" s="150" t="s">
        <v>478</v>
      </c>
      <c r="H196" s="151">
        <v>13</v>
      </c>
      <c r="I196" s="152"/>
      <c r="J196" s="151">
        <f t="shared" si="50"/>
        <v>0</v>
      </c>
      <c r="K196" s="153"/>
      <c r="L196" s="30"/>
      <c r="M196" s="154" t="s">
        <v>1</v>
      </c>
      <c r="N196" s="155" t="s">
        <v>41</v>
      </c>
      <c r="O196" s="55"/>
      <c r="P196" s="156">
        <f t="shared" si="51"/>
        <v>0</v>
      </c>
      <c r="Q196" s="156">
        <v>0</v>
      </c>
      <c r="R196" s="156">
        <f t="shared" si="52"/>
        <v>0</v>
      </c>
      <c r="S196" s="156">
        <v>0</v>
      </c>
      <c r="T196" s="157">
        <f t="shared" si="5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8" t="s">
        <v>185</v>
      </c>
      <c r="AT196" s="158" t="s">
        <v>181</v>
      </c>
      <c r="AU196" s="158" t="s">
        <v>87</v>
      </c>
      <c r="AY196" s="14" t="s">
        <v>179</v>
      </c>
      <c r="BE196" s="159">
        <f t="shared" si="54"/>
        <v>0</v>
      </c>
      <c r="BF196" s="159">
        <f t="shared" si="55"/>
        <v>0</v>
      </c>
      <c r="BG196" s="159">
        <f t="shared" si="56"/>
        <v>0</v>
      </c>
      <c r="BH196" s="159">
        <f t="shared" si="57"/>
        <v>0</v>
      </c>
      <c r="BI196" s="159">
        <f t="shared" si="58"/>
        <v>0</v>
      </c>
      <c r="BJ196" s="14" t="s">
        <v>87</v>
      </c>
      <c r="BK196" s="160">
        <f t="shared" si="59"/>
        <v>0</v>
      </c>
      <c r="BL196" s="14" t="s">
        <v>185</v>
      </c>
      <c r="BM196" s="158" t="s">
        <v>411</v>
      </c>
    </row>
    <row r="197" spans="1:65" s="2" customFormat="1" ht="14.45" customHeight="1">
      <c r="A197" s="29"/>
      <c r="B197" s="146"/>
      <c r="C197" s="147" t="s">
        <v>412</v>
      </c>
      <c r="D197" s="147" t="s">
        <v>181</v>
      </c>
      <c r="E197" s="148" t="s">
        <v>1387</v>
      </c>
      <c r="F197" s="149" t="s">
        <v>1388</v>
      </c>
      <c r="G197" s="150" t="s">
        <v>478</v>
      </c>
      <c r="H197" s="151">
        <v>15</v>
      </c>
      <c r="I197" s="152"/>
      <c r="J197" s="151">
        <f t="shared" si="50"/>
        <v>0</v>
      </c>
      <c r="K197" s="153"/>
      <c r="L197" s="30"/>
      <c r="M197" s="154" t="s">
        <v>1</v>
      </c>
      <c r="N197" s="155" t="s">
        <v>41</v>
      </c>
      <c r="O197" s="55"/>
      <c r="P197" s="156">
        <f t="shared" si="51"/>
        <v>0</v>
      </c>
      <c r="Q197" s="156">
        <v>0</v>
      </c>
      <c r="R197" s="156">
        <f t="shared" si="52"/>
        <v>0</v>
      </c>
      <c r="S197" s="156">
        <v>0</v>
      </c>
      <c r="T197" s="157">
        <f t="shared" si="5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8" t="s">
        <v>185</v>
      </c>
      <c r="AT197" s="158" t="s">
        <v>181</v>
      </c>
      <c r="AU197" s="158" t="s">
        <v>87</v>
      </c>
      <c r="AY197" s="14" t="s">
        <v>179</v>
      </c>
      <c r="BE197" s="159">
        <f t="shared" si="54"/>
        <v>0</v>
      </c>
      <c r="BF197" s="159">
        <f t="shared" si="55"/>
        <v>0</v>
      </c>
      <c r="BG197" s="159">
        <f t="shared" si="56"/>
        <v>0</v>
      </c>
      <c r="BH197" s="159">
        <f t="shared" si="57"/>
        <v>0</v>
      </c>
      <c r="BI197" s="159">
        <f t="shared" si="58"/>
        <v>0</v>
      </c>
      <c r="BJ197" s="14" t="s">
        <v>87</v>
      </c>
      <c r="BK197" s="160">
        <f t="shared" si="59"/>
        <v>0</v>
      </c>
      <c r="BL197" s="14" t="s">
        <v>185</v>
      </c>
      <c r="BM197" s="158" t="s">
        <v>415</v>
      </c>
    </row>
    <row r="198" spans="1:65" s="2" customFormat="1" ht="14.45" customHeight="1">
      <c r="A198" s="29"/>
      <c r="B198" s="146"/>
      <c r="C198" s="147" t="s">
        <v>302</v>
      </c>
      <c r="D198" s="147" t="s">
        <v>181</v>
      </c>
      <c r="E198" s="148" t="s">
        <v>1317</v>
      </c>
      <c r="F198" s="149" t="s">
        <v>1318</v>
      </c>
      <c r="G198" s="150" t="s">
        <v>478</v>
      </c>
      <c r="H198" s="151">
        <v>32</v>
      </c>
      <c r="I198" s="152"/>
      <c r="J198" s="151">
        <f t="shared" si="50"/>
        <v>0</v>
      </c>
      <c r="K198" s="153"/>
      <c r="L198" s="30"/>
      <c r="M198" s="154" t="s">
        <v>1</v>
      </c>
      <c r="N198" s="155" t="s">
        <v>41</v>
      </c>
      <c r="O198" s="55"/>
      <c r="P198" s="156">
        <f t="shared" si="51"/>
        <v>0</v>
      </c>
      <c r="Q198" s="156">
        <v>0</v>
      </c>
      <c r="R198" s="156">
        <f t="shared" si="52"/>
        <v>0</v>
      </c>
      <c r="S198" s="156">
        <v>0</v>
      </c>
      <c r="T198" s="157">
        <f t="shared" si="5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8" t="s">
        <v>185</v>
      </c>
      <c r="AT198" s="158" t="s">
        <v>181</v>
      </c>
      <c r="AU198" s="158" t="s">
        <v>87</v>
      </c>
      <c r="AY198" s="14" t="s">
        <v>179</v>
      </c>
      <c r="BE198" s="159">
        <f t="shared" si="54"/>
        <v>0</v>
      </c>
      <c r="BF198" s="159">
        <f t="shared" si="55"/>
        <v>0</v>
      </c>
      <c r="BG198" s="159">
        <f t="shared" si="56"/>
        <v>0</v>
      </c>
      <c r="BH198" s="159">
        <f t="shared" si="57"/>
        <v>0</v>
      </c>
      <c r="BI198" s="159">
        <f t="shared" si="58"/>
        <v>0</v>
      </c>
      <c r="BJ198" s="14" t="s">
        <v>87</v>
      </c>
      <c r="BK198" s="160">
        <f t="shared" si="59"/>
        <v>0</v>
      </c>
      <c r="BL198" s="14" t="s">
        <v>185</v>
      </c>
      <c r="BM198" s="158" t="s">
        <v>418</v>
      </c>
    </row>
    <row r="199" spans="1:65" s="2" customFormat="1" ht="14.45" customHeight="1">
      <c r="A199" s="29"/>
      <c r="B199" s="146"/>
      <c r="C199" s="147" t="s">
        <v>419</v>
      </c>
      <c r="D199" s="147" t="s">
        <v>181</v>
      </c>
      <c r="E199" s="148" t="s">
        <v>1389</v>
      </c>
      <c r="F199" s="149" t="s">
        <v>1390</v>
      </c>
      <c r="G199" s="150" t="s">
        <v>184</v>
      </c>
      <c r="H199" s="151">
        <v>3.3</v>
      </c>
      <c r="I199" s="152"/>
      <c r="J199" s="151">
        <f t="shared" si="50"/>
        <v>0</v>
      </c>
      <c r="K199" s="153"/>
      <c r="L199" s="30"/>
      <c r="M199" s="154" t="s">
        <v>1</v>
      </c>
      <c r="N199" s="155" t="s">
        <v>41</v>
      </c>
      <c r="O199" s="55"/>
      <c r="P199" s="156">
        <f t="shared" si="51"/>
        <v>0</v>
      </c>
      <c r="Q199" s="156">
        <v>0</v>
      </c>
      <c r="R199" s="156">
        <f t="shared" si="52"/>
        <v>0</v>
      </c>
      <c r="S199" s="156">
        <v>0</v>
      </c>
      <c r="T199" s="157">
        <f t="shared" si="5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8" t="s">
        <v>185</v>
      </c>
      <c r="AT199" s="158" t="s">
        <v>181</v>
      </c>
      <c r="AU199" s="158" t="s">
        <v>87</v>
      </c>
      <c r="AY199" s="14" t="s">
        <v>179</v>
      </c>
      <c r="BE199" s="159">
        <f t="shared" si="54"/>
        <v>0</v>
      </c>
      <c r="BF199" s="159">
        <f t="shared" si="55"/>
        <v>0</v>
      </c>
      <c r="BG199" s="159">
        <f t="shared" si="56"/>
        <v>0</v>
      </c>
      <c r="BH199" s="159">
        <f t="shared" si="57"/>
        <v>0</v>
      </c>
      <c r="BI199" s="159">
        <f t="shared" si="58"/>
        <v>0</v>
      </c>
      <c r="BJ199" s="14" t="s">
        <v>87</v>
      </c>
      <c r="BK199" s="160">
        <f t="shared" si="59"/>
        <v>0</v>
      </c>
      <c r="BL199" s="14" t="s">
        <v>185</v>
      </c>
      <c r="BM199" s="158" t="s">
        <v>422</v>
      </c>
    </row>
    <row r="200" spans="1:65" s="2" customFormat="1" ht="24.2" customHeight="1">
      <c r="A200" s="29"/>
      <c r="B200" s="146"/>
      <c r="C200" s="147" t="s">
        <v>305</v>
      </c>
      <c r="D200" s="147" t="s">
        <v>181</v>
      </c>
      <c r="E200" s="148" t="s">
        <v>1391</v>
      </c>
      <c r="F200" s="149" t="s">
        <v>1392</v>
      </c>
      <c r="G200" s="150" t="s">
        <v>219</v>
      </c>
      <c r="H200" s="151">
        <v>3.8</v>
      </c>
      <c r="I200" s="152"/>
      <c r="J200" s="151">
        <f t="shared" si="50"/>
        <v>0</v>
      </c>
      <c r="K200" s="153"/>
      <c r="L200" s="30"/>
      <c r="M200" s="154" t="s">
        <v>1</v>
      </c>
      <c r="N200" s="155" t="s">
        <v>41</v>
      </c>
      <c r="O200" s="55"/>
      <c r="P200" s="156">
        <f t="shared" si="51"/>
        <v>0</v>
      </c>
      <c r="Q200" s="156">
        <v>0</v>
      </c>
      <c r="R200" s="156">
        <f t="shared" si="52"/>
        <v>0</v>
      </c>
      <c r="S200" s="156">
        <v>0</v>
      </c>
      <c r="T200" s="157">
        <f t="shared" si="5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8" t="s">
        <v>185</v>
      </c>
      <c r="AT200" s="158" t="s">
        <v>181</v>
      </c>
      <c r="AU200" s="158" t="s">
        <v>87</v>
      </c>
      <c r="AY200" s="14" t="s">
        <v>179</v>
      </c>
      <c r="BE200" s="159">
        <f t="shared" si="54"/>
        <v>0</v>
      </c>
      <c r="BF200" s="159">
        <f t="shared" si="55"/>
        <v>0</v>
      </c>
      <c r="BG200" s="159">
        <f t="shared" si="56"/>
        <v>0</v>
      </c>
      <c r="BH200" s="159">
        <f t="shared" si="57"/>
        <v>0</v>
      </c>
      <c r="BI200" s="159">
        <f t="shared" si="58"/>
        <v>0</v>
      </c>
      <c r="BJ200" s="14" t="s">
        <v>87</v>
      </c>
      <c r="BK200" s="160">
        <f t="shared" si="59"/>
        <v>0</v>
      </c>
      <c r="BL200" s="14" t="s">
        <v>185</v>
      </c>
      <c r="BM200" s="158" t="s">
        <v>427</v>
      </c>
    </row>
    <row r="201" spans="1:65" s="2" customFormat="1" ht="14.45" customHeight="1">
      <c r="A201" s="29"/>
      <c r="B201" s="146"/>
      <c r="C201" s="147" t="s">
        <v>432</v>
      </c>
      <c r="D201" s="147" t="s">
        <v>181</v>
      </c>
      <c r="E201" s="148" t="s">
        <v>1393</v>
      </c>
      <c r="F201" s="149" t="s">
        <v>832</v>
      </c>
      <c r="G201" s="150" t="s">
        <v>456</v>
      </c>
      <c r="H201" s="152"/>
      <c r="I201" s="152"/>
      <c r="J201" s="151">
        <f t="shared" si="50"/>
        <v>0</v>
      </c>
      <c r="K201" s="153"/>
      <c r="L201" s="30"/>
      <c r="M201" s="154" t="s">
        <v>1</v>
      </c>
      <c r="N201" s="155" t="s">
        <v>41</v>
      </c>
      <c r="O201" s="55"/>
      <c r="P201" s="156">
        <f t="shared" si="51"/>
        <v>0</v>
      </c>
      <c r="Q201" s="156">
        <v>0</v>
      </c>
      <c r="R201" s="156">
        <f t="shared" si="52"/>
        <v>0</v>
      </c>
      <c r="S201" s="156">
        <v>0</v>
      </c>
      <c r="T201" s="157">
        <f t="shared" si="5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8" t="s">
        <v>185</v>
      </c>
      <c r="AT201" s="158" t="s">
        <v>181</v>
      </c>
      <c r="AU201" s="158" t="s">
        <v>87</v>
      </c>
      <c r="AY201" s="14" t="s">
        <v>179</v>
      </c>
      <c r="BE201" s="159">
        <f t="shared" si="54"/>
        <v>0</v>
      </c>
      <c r="BF201" s="159">
        <f t="shared" si="55"/>
        <v>0</v>
      </c>
      <c r="BG201" s="159">
        <f t="shared" si="56"/>
        <v>0</v>
      </c>
      <c r="BH201" s="159">
        <f t="shared" si="57"/>
        <v>0</v>
      </c>
      <c r="BI201" s="159">
        <f t="shared" si="58"/>
        <v>0</v>
      </c>
      <c r="BJ201" s="14" t="s">
        <v>87</v>
      </c>
      <c r="BK201" s="160">
        <f t="shared" si="59"/>
        <v>0</v>
      </c>
      <c r="BL201" s="14" t="s">
        <v>185</v>
      </c>
      <c r="BM201" s="158" t="s">
        <v>435</v>
      </c>
    </row>
    <row r="202" spans="1:65" s="12" customFormat="1" ht="22.9" customHeight="1">
      <c r="B202" s="133"/>
      <c r="D202" s="134" t="s">
        <v>74</v>
      </c>
      <c r="E202" s="144" t="s">
        <v>1394</v>
      </c>
      <c r="F202" s="144" t="s">
        <v>1395</v>
      </c>
      <c r="I202" s="136"/>
      <c r="J202" s="145">
        <f>BK202</f>
        <v>0</v>
      </c>
      <c r="L202" s="133"/>
      <c r="M202" s="138"/>
      <c r="N202" s="139"/>
      <c r="O202" s="139"/>
      <c r="P202" s="140">
        <f>SUM(P203:P205)</f>
        <v>0</v>
      </c>
      <c r="Q202" s="139"/>
      <c r="R202" s="140">
        <f>SUM(R203:R205)</f>
        <v>0</v>
      </c>
      <c r="S202" s="139"/>
      <c r="T202" s="141">
        <f>SUM(T203:T205)</f>
        <v>0</v>
      </c>
      <c r="AR202" s="134" t="s">
        <v>82</v>
      </c>
      <c r="AT202" s="142" t="s">
        <v>74</v>
      </c>
      <c r="AU202" s="142" t="s">
        <v>82</v>
      </c>
      <c r="AY202" s="134" t="s">
        <v>179</v>
      </c>
      <c r="BK202" s="143">
        <f>SUM(BK203:BK205)</f>
        <v>0</v>
      </c>
    </row>
    <row r="203" spans="1:65" s="2" customFormat="1" ht="62.65" customHeight="1">
      <c r="A203" s="29"/>
      <c r="B203" s="146"/>
      <c r="C203" s="161" t="s">
        <v>309</v>
      </c>
      <c r="D203" s="161" t="s">
        <v>281</v>
      </c>
      <c r="E203" s="162" t="s">
        <v>1396</v>
      </c>
      <c r="F203" s="163" t="s">
        <v>1397</v>
      </c>
      <c r="G203" s="164" t="s">
        <v>1027</v>
      </c>
      <c r="H203" s="165">
        <v>1</v>
      </c>
      <c r="I203" s="166"/>
      <c r="J203" s="165">
        <f>ROUND(I203*H203,3)</f>
        <v>0</v>
      </c>
      <c r="K203" s="167"/>
      <c r="L203" s="168"/>
      <c r="M203" s="169" t="s">
        <v>1</v>
      </c>
      <c r="N203" s="170" t="s">
        <v>41</v>
      </c>
      <c r="O203" s="55"/>
      <c r="P203" s="156">
        <f>O203*H203</f>
        <v>0</v>
      </c>
      <c r="Q203" s="156">
        <v>0</v>
      </c>
      <c r="R203" s="156">
        <f>Q203*H203</f>
        <v>0</v>
      </c>
      <c r="S203" s="156">
        <v>0</v>
      </c>
      <c r="T203" s="157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8" t="s">
        <v>194</v>
      </c>
      <c r="AT203" s="158" t="s">
        <v>281</v>
      </c>
      <c r="AU203" s="158" t="s">
        <v>87</v>
      </c>
      <c r="AY203" s="14" t="s">
        <v>179</v>
      </c>
      <c r="BE203" s="159">
        <f>IF(N203="základná",J203,0)</f>
        <v>0</v>
      </c>
      <c r="BF203" s="159">
        <f>IF(N203="znížená",J203,0)</f>
        <v>0</v>
      </c>
      <c r="BG203" s="159">
        <f>IF(N203="zákl. prenesená",J203,0)</f>
        <v>0</v>
      </c>
      <c r="BH203" s="159">
        <f>IF(N203="zníž. prenesená",J203,0)</f>
        <v>0</v>
      </c>
      <c r="BI203" s="159">
        <f>IF(N203="nulová",J203,0)</f>
        <v>0</v>
      </c>
      <c r="BJ203" s="14" t="s">
        <v>87</v>
      </c>
      <c r="BK203" s="160">
        <f>ROUND(I203*H203,3)</f>
        <v>0</v>
      </c>
      <c r="BL203" s="14" t="s">
        <v>185</v>
      </c>
      <c r="BM203" s="158" t="s">
        <v>438</v>
      </c>
    </row>
    <row r="204" spans="1:65" s="2" customFormat="1" ht="14.45" customHeight="1">
      <c r="A204" s="29"/>
      <c r="B204" s="146"/>
      <c r="C204" s="147" t="s">
        <v>439</v>
      </c>
      <c r="D204" s="147" t="s">
        <v>181</v>
      </c>
      <c r="E204" s="148" t="s">
        <v>1398</v>
      </c>
      <c r="F204" s="149" t="s">
        <v>1399</v>
      </c>
      <c r="G204" s="150" t="s">
        <v>456</v>
      </c>
      <c r="H204" s="152"/>
      <c r="I204" s="152"/>
      <c r="J204" s="151">
        <f>ROUND(I204*H204,3)</f>
        <v>0</v>
      </c>
      <c r="K204" s="153"/>
      <c r="L204" s="30"/>
      <c r="M204" s="154" t="s">
        <v>1</v>
      </c>
      <c r="N204" s="155" t="s">
        <v>41</v>
      </c>
      <c r="O204" s="55"/>
      <c r="P204" s="156">
        <f>O204*H204</f>
        <v>0</v>
      </c>
      <c r="Q204" s="156">
        <v>0</v>
      </c>
      <c r="R204" s="156">
        <f>Q204*H204</f>
        <v>0</v>
      </c>
      <c r="S204" s="156">
        <v>0</v>
      </c>
      <c r="T204" s="157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8" t="s">
        <v>185</v>
      </c>
      <c r="AT204" s="158" t="s">
        <v>181</v>
      </c>
      <c r="AU204" s="158" t="s">
        <v>87</v>
      </c>
      <c r="AY204" s="14" t="s">
        <v>179</v>
      </c>
      <c r="BE204" s="159">
        <f>IF(N204="základná",J204,0)</f>
        <v>0</v>
      </c>
      <c r="BF204" s="159">
        <f>IF(N204="znížená",J204,0)</f>
        <v>0</v>
      </c>
      <c r="BG204" s="159">
        <f>IF(N204="zákl. prenesená",J204,0)</f>
        <v>0</v>
      </c>
      <c r="BH204" s="159">
        <f>IF(N204="zníž. prenesená",J204,0)</f>
        <v>0</v>
      </c>
      <c r="BI204" s="159">
        <f>IF(N204="nulová",J204,0)</f>
        <v>0</v>
      </c>
      <c r="BJ204" s="14" t="s">
        <v>87</v>
      </c>
      <c r="BK204" s="160">
        <f>ROUND(I204*H204,3)</f>
        <v>0</v>
      </c>
      <c r="BL204" s="14" t="s">
        <v>185</v>
      </c>
      <c r="BM204" s="158" t="s">
        <v>442</v>
      </c>
    </row>
    <row r="205" spans="1:65" s="2" customFormat="1" ht="14.45" customHeight="1">
      <c r="A205" s="29"/>
      <c r="B205" s="146"/>
      <c r="C205" s="147" t="s">
        <v>312</v>
      </c>
      <c r="D205" s="147" t="s">
        <v>181</v>
      </c>
      <c r="E205" s="148" t="s">
        <v>1400</v>
      </c>
      <c r="F205" s="149" t="s">
        <v>1401</v>
      </c>
      <c r="G205" s="150" t="s">
        <v>456</v>
      </c>
      <c r="H205" s="152"/>
      <c r="I205" s="152"/>
      <c r="J205" s="151">
        <f>ROUND(I205*H205,3)</f>
        <v>0</v>
      </c>
      <c r="K205" s="153"/>
      <c r="L205" s="30"/>
      <c r="M205" s="154" t="s">
        <v>1</v>
      </c>
      <c r="N205" s="155" t="s">
        <v>41</v>
      </c>
      <c r="O205" s="55"/>
      <c r="P205" s="156">
        <f>O205*H205</f>
        <v>0</v>
      </c>
      <c r="Q205" s="156">
        <v>0</v>
      </c>
      <c r="R205" s="156">
        <f>Q205*H205</f>
        <v>0</v>
      </c>
      <c r="S205" s="156">
        <v>0</v>
      </c>
      <c r="T205" s="157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8" t="s">
        <v>185</v>
      </c>
      <c r="AT205" s="158" t="s">
        <v>181</v>
      </c>
      <c r="AU205" s="158" t="s">
        <v>87</v>
      </c>
      <c r="AY205" s="14" t="s">
        <v>179</v>
      </c>
      <c r="BE205" s="159">
        <f>IF(N205="základná",J205,0)</f>
        <v>0</v>
      </c>
      <c r="BF205" s="159">
        <f>IF(N205="znížená",J205,0)</f>
        <v>0</v>
      </c>
      <c r="BG205" s="159">
        <f>IF(N205="zákl. prenesená",J205,0)</f>
        <v>0</v>
      </c>
      <c r="BH205" s="159">
        <f>IF(N205="zníž. prenesená",J205,0)</f>
        <v>0</v>
      </c>
      <c r="BI205" s="159">
        <f>IF(N205="nulová",J205,0)</f>
        <v>0</v>
      </c>
      <c r="BJ205" s="14" t="s">
        <v>87</v>
      </c>
      <c r="BK205" s="160">
        <f>ROUND(I205*H205,3)</f>
        <v>0</v>
      </c>
      <c r="BL205" s="14" t="s">
        <v>185</v>
      </c>
      <c r="BM205" s="158" t="s">
        <v>445</v>
      </c>
    </row>
    <row r="206" spans="1:65" s="12" customFormat="1" ht="22.9" customHeight="1">
      <c r="B206" s="133"/>
      <c r="D206" s="134" t="s">
        <v>74</v>
      </c>
      <c r="E206" s="144" t="s">
        <v>974</v>
      </c>
      <c r="F206" s="144" t="s">
        <v>975</v>
      </c>
      <c r="I206" s="136"/>
      <c r="J206" s="145">
        <f>BK206</f>
        <v>0</v>
      </c>
      <c r="L206" s="133"/>
      <c r="M206" s="138"/>
      <c r="N206" s="139"/>
      <c r="O206" s="139"/>
      <c r="P206" s="140">
        <f>SUM(P207:P213)</f>
        <v>0</v>
      </c>
      <c r="Q206" s="139"/>
      <c r="R206" s="140">
        <f>SUM(R207:R213)</f>
        <v>0</v>
      </c>
      <c r="S206" s="139"/>
      <c r="T206" s="141">
        <f>SUM(T207:T213)</f>
        <v>0</v>
      </c>
      <c r="AR206" s="134" t="s">
        <v>185</v>
      </c>
      <c r="AT206" s="142" t="s">
        <v>74</v>
      </c>
      <c r="AU206" s="142" t="s">
        <v>82</v>
      </c>
      <c r="AY206" s="134" t="s">
        <v>179</v>
      </c>
      <c r="BK206" s="143">
        <f>SUM(BK207:BK213)</f>
        <v>0</v>
      </c>
    </row>
    <row r="207" spans="1:65" s="2" customFormat="1" ht="14.45" customHeight="1">
      <c r="A207" s="29"/>
      <c r="B207" s="146"/>
      <c r="C207" s="147" t="s">
        <v>446</v>
      </c>
      <c r="D207" s="147" t="s">
        <v>181</v>
      </c>
      <c r="E207" s="148" t="s">
        <v>976</v>
      </c>
      <c r="F207" s="149" t="s">
        <v>977</v>
      </c>
      <c r="G207" s="150" t="s">
        <v>978</v>
      </c>
      <c r="H207" s="151">
        <v>16</v>
      </c>
      <c r="I207" s="152"/>
      <c r="J207" s="151">
        <f t="shared" ref="J207:J213" si="60">ROUND(I207*H207,3)</f>
        <v>0</v>
      </c>
      <c r="K207" s="153"/>
      <c r="L207" s="30"/>
      <c r="M207" s="154" t="s">
        <v>1</v>
      </c>
      <c r="N207" s="155" t="s">
        <v>41</v>
      </c>
      <c r="O207" s="55"/>
      <c r="P207" s="156">
        <f t="shared" ref="P207:P213" si="61">O207*H207</f>
        <v>0</v>
      </c>
      <c r="Q207" s="156">
        <v>0</v>
      </c>
      <c r="R207" s="156">
        <f t="shared" ref="R207:R213" si="62">Q207*H207</f>
        <v>0</v>
      </c>
      <c r="S207" s="156">
        <v>0</v>
      </c>
      <c r="T207" s="157">
        <f t="shared" ref="T207:T213" si="63"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8" t="s">
        <v>979</v>
      </c>
      <c r="AT207" s="158" t="s">
        <v>181</v>
      </c>
      <c r="AU207" s="158" t="s">
        <v>87</v>
      </c>
      <c r="AY207" s="14" t="s">
        <v>179</v>
      </c>
      <c r="BE207" s="159">
        <f t="shared" ref="BE207:BE213" si="64">IF(N207="základná",J207,0)</f>
        <v>0</v>
      </c>
      <c r="BF207" s="159">
        <f t="shared" ref="BF207:BF213" si="65">IF(N207="znížená",J207,0)</f>
        <v>0</v>
      </c>
      <c r="BG207" s="159">
        <f t="shared" ref="BG207:BG213" si="66">IF(N207="zákl. prenesená",J207,0)</f>
        <v>0</v>
      </c>
      <c r="BH207" s="159">
        <f t="shared" ref="BH207:BH213" si="67">IF(N207="zníž. prenesená",J207,0)</f>
        <v>0</v>
      </c>
      <c r="BI207" s="159">
        <f t="shared" ref="BI207:BI213" si="68">IF(N207="nulová",J207,0)</f>
        <v>0</v>
      </c>
      <c r="BJ207" s="14" t="s">
        <v>87</v>
      </c>
      <c r="BK207" s="160">
        <f t="shared" ref="BK207:BK213" si="69">ROUND(I207*H207,3)</f>
        <v>0</v>
      </c>
      <c r="BL207" s="14" t="s">
        <v>979</v>
      </c>
      <c r="BM207" s="158" t="s">
        <v>449</v>
      </c>
    </row>
    <row r="208" spans="1:65" s="2" customFormat="1" ht="14.45" customHeight="1">
      <c r="A208" s="29"/>
      <c r="B208" s="146"/>
      <c r="C208" s="147" t="s">
        <v>316</v>
      </c>
      <c r="D208" s="147" t="s">
        <v>181</v>
      </c>
      <c r="E208" s="148" t="s">
        <v>1320</v>
      </c>
      <c r="F208" s="149" t="s">
        <v>1321</v>
      </c>
      <c r="G208" s="150" t="s">
        <v>978</v>
      </c>
      <c r="H208" s="151">
        <v>8</v>
      </c>
      <c r="I208" s="152"/>
      <c r="J208" s="151">
        <f t="shared" si="60"/>
        <v>0</v>
      </c>
      <c r="K208" s="153"/>
      <c r="L208" s="30"/>
      <c r="M208" s="154" t="s">
        <v>1</v>
      </c>
      <c r="N208" s="155" t="s">
        <v>41</v>
      </c>
      <c r="O208" s="55"/>
      <c r="P208" s="156">
        <f t="shared" si="61"/>
        <v>0</v>
      </c>
      <c r="Q208" s="156">
        <v>0</v>
      </c>
      <c r="R208" s="156">
        <f t="shared" si="62"/>
        <v>0</v>
      </c>
      <c r="S208" s="156">
        <v>0</v>
      </c>
      <c r="T208" s="157">
        <f t="shared" si="6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8" t="s">
        <v>979</v>
      </c>
      <c r="AT208" s="158" t="s">
        <v>181</v>
      </c>
      <c r="AU208" s="158" t="s">
        <v>87</v>
      </c>
      <c r="AY208" s="14" t="s">
        <v>179</v>
      </c>
      <c r="BE208" s="159">
        <f t="shared" si="64"/>
        <v>0</v>
      </c>
      <c r="BF208" s="159">
        <f t="shared" si="65"/>
        <v>0</v>
      </c>
      <c r="BG208" s="159">
        <f t="shared" si="66"/>
        <v>0</v>
      </c>
      <c r="BH208" s="159">
        <f t="shared" si="67"/>
        <v>0</v>
      </c>
      <c r="BI208" s="159">
        <f t="shared" si="68"/>
        <v>0</v>
      </c>
      <c r="BJ208" s="14" t="s">
        <v>87</v>
      </c>
      <c r="BK208" s="160">
        <f t="shared" si="69"/>
        <v>0</v>
      </c>
      <c r="BL208" s="14" t="s">
        <v>979</v>
      </c>
      <c r="BM208" s="158" t="s">
        <v>452</v>
      </c>
    </row>
    <row r="209" spans="1:65" s="2" customFormat="1" ht="14.45" customHeight="1">
      <c r="A209" s="29"/>
      <c r="B209" s="146"/>
      <c r="C209" s="147" t="s">
        <v>453</v>
      </c>
      <c r="D209" s="147" t="s">
        <v>181</v>
      </c>
      <c r="E209" s="148" t="s">
        <v>1402</v>
      </c>
      <c r="F209" s="149" t="s">
        <v>1403</v>
      </c>
      <c r="G209" s="150" t="s">
        <v>478</v>
      </c>
      <c r="H209" s="151">
        <v>138</v>
      </c>
      <c r="I209" s="152"/>
      <c r="J209" s="151">
        <f t="shared" si="60"/>
        <v>0</v>
      </c>
      <c r="K209" s="153"/>
      <c r="L209" s="30"/>
      <c r="M209" s="154" t="s">
        <v>1</v>
      </c>
      <c r="N209" s="155" t="s">
        <v>41</v>
      </c>
      <c r="O209" s="55"/>
      <c r="P209" s="156">
        <f t="shared" si="61"/>
        <v>0</v>
      </c>
      <c r="Q209" s="156">
        <v>0</v>
      </c>
      <c r="R209" s="156">
        <f t="shared" si="62"/>
        <v>0</v>
      </c>
      <c r="S209" s="156">
        <v>0</v>
      </c>
      <c r="T209" s="157">
        <f t="shared" si="6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8" t="s">
        <v>979</v>
      </c>
      <c r="AT209" s="158" t="s">
        <v>181</v>
      </c>
      <c r="AU209" s="158" t="s">
        <v>87</v>
      </c>
      <c r="AY209" s="14" t="s">
        <v>179</v>
      </c>
      <c r="BE209" s="159">
        <f t="shared" si="64"/>
        <v>0</v>
      </c>
      <c r="BF209" s="159">
        <f t="shared" si="65"/>
        <v>0</v>
      </c>
      <c r="BG209" s="159">
        <f t="shared" si="66"/>
        <v>0</v>
      </c>
      <c r="BH209" s="159">
        <f t="shared" si="67"/>
        <v>0</v>
      </c>
      <c r="BI209" s="159">
        <f t="shared" si="68"/>
        <v>0</v>
      </c>
      <c r="BJ209" s="14" t="s">
        <v>87</v>
      </c>
      <c r="BK209" s="160">
        <f t="shared" si="69"/>
        <v>0</v>
      </c>
      <c r="BL209" s="14" t="s">
        <v>979</v>
      </c>
      <c r="BM209" s="158" t="s">
        <v>457</v>
      </c>
    </row>
    <row r="210" spans="1:65" s="2" customFormat="1" ht="14.45" customHeight="1">
      <c r="A210" s="29"/>
      <c r="B210" s="146"/>
      <c r="C210" s="147" t="s">
        <v>319</v>
      </c>
      <c r="D210" s="147" t="s">
        <v>181</v>
      </c>
      <c r="E210" s="148" t="s">
        <v>1404</v>
      </c>
      <c r="F210" s="149" t="s">
        <v>1405</v>
      </c>
      <c r="G210" s="150" t="s">
        <v>478</v>
      </c>
      <c r="H210" s="151">
        <v>138</v>
      </c>
      <c r="I210" s="152"/>
      <c r="J210" s="151">
        <f t="shared" si="60"/>
        <v>0</v>
      </c>
      <c r="K210" s="153"/>
      <c r="L210" s="30"/>
      <c r="M210" s="154" t="s">
        <v>1</v>
      </c>
      <c r="N210" s="155" t="s">
        <v>41</v>
      </c>
      <c r="O210" s="55"/>
      <c r="P210" s="156">
        <f t="shared" si="61"/>
        <v>0</v>
      </c>
      <c r="Q210" s="156">
        <v>0</v>
      </c>
      <c r="R210" s="156">
        <f t="shared" si="62"/>
        <v>0</v>
      </c>
      <c r="S210" s="156">
        <v>0</v>
      </c>
      <c r="T210" s="157">
        <f t="shared" si="6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8" t="s">
        <v>979</v>
      </c>
      <c r="AT210" s="158" t="s">
        <v>181</v>
      </c>
      <c r="AU210" s="158" t="s">
        <v>87</v>
      </c>
      <c r="AY210" s="14" t="s">
        <v>179</v>
      </c>
      <c r="BE210" s="159">
        <f t="shared" si="64"/>
        <v>0</v>
      </c>
      <c r="BF210" s="159">
        <f t="shared" si="65"/>
        <v>0</v>
      </c>
      <c r="BG210" s="159">
        <f t="shared" si="66"/>
        <v>0</v>
      </c>
      <c r="BH210" s="159">
        <f t="shared" si="67"/>
        <v>0</v>
      </c>
      <c r="BI210" s="159">
        <f t="shared" si="68"/>
        <v>0</v>
      </c>
      <c r="BJ210" s="14" t="s">
        <v>87</v>
      </c>
      <c r="BK210" s="160">
        <f t="shared" si="69"/>
        <v>0</v>
      </c>
      <c r="BL210" s="14" t="s">
        <v>979</v>
      </c>
      <c r="BM210" s="158" t="s">
        <v>462</v>
      </c>
    </row>
    <row r="211" spans="1:65" s="2" customFormat="1" ht="14.45" customHeight="1">
      <c r="A211" s="29"/>
      <c r="B211" s="146"/>
      <c r="C211" s="147" t="s">
        <v>463</v>
      </c>
      <c r="D211" s="147" t="s">
        <v>181</v>
      </c>
      <c r="E211" s="148" t="s">
        <v>1322</v>
      </c>
      <c r="F211" s="149" t="s">
        <v>1323</v>
      </c>
      <c r="G211" s="150" t="s">
        <v>978</v>
      </c>
      <c r="H211" s="151">
        <v>24</v>
      </c>
      <c r="I211" s="152"/>
      <c r="J211" s="151">
        <f t="shared" si="60"/>
        <v>0</v>
      </c>
      <c r="K211" s="153"/>
      <c r="L211" s="30"/>
      <c r="M211" s="154" t="s">
        <v>1</v>
      </c>
      <c r="N211" s="155" t="s">
        <v>41</v>
      </c>
      <c r="O211" s="55"/>
      <c r="P211" s="156">
        <f t="shared" si="61"/>
        <v>0</v>
      </c>
      <c r="Q211" s="156">
        <v>0</v>
      </c>
      <c r="R211" s="156">
        <f t="shared" si="62"/>
        <v>0</v>
      </c>
      <c r="S211" s="156">
        <v>0</v>
      </c>
      <c r="T211" s="157">
        <f t="shared" si="6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8" t="s">
        <v>979</v>
      </c>
      <c r="AT211" s="158" t="s">
        <v>181</v>
      </c>
      <c r="AU211" s="158" t="s">
        <v>87</v>
      </c>
      <c r="AY211" s="14" t="s">
        <v>179</v>
      </c>
      <c r="BE211" s="159">
        <f t="shared" si="64"/>
        <v>0</v>
      </c>
      <c r="BF211" s="159">
        <f t="shared" si="65"/>
        <v>0</v>
      </c>
      <c r="BG211" s="159">
        <f t="shared" si="66"/>
        <v>0</v>
      </c>
      <c r="BH211" s="159">
        <f t="shared" si="67"/>
        <v>0</v>
      </c>
      <c r="BI211" s="159">
        <f t="shared" si="68"/>
        <v>0</v>
      </c>
      <c r="BJ211" s="14" t="s">
        <v>87</v>
      </c>
      <c r="BK211" s="160">
        <f t="shared" si="69"/>
        <v>0</v>
      </c>
      <c r="BL211" s="14" t="s">
        <v>979</v>
      </c>
      <c r="BM211" s="158" t="s">
        <v>466</v>
      </c>
    </row>
    <row r="212" spans="1:65" s="2" customFormat="1" ht="14.45" customHeight="1">
      <c r="A212" s="29"/>
      <c r="B212" s="146"/>
      <c r="C212" s="147" t="s">
        <v>323</v>
      </c>
      <c r="D212" s="147" t="s">
        <v>181</v>
      </c>
      <c r="E212" s="148" t="s">
        <v>1406</v>
      </c>
      <c r="F212" s="149" t="s">
        <v>1407</v>
      </c>
      <c r="G212" s="150" t="s">
        <v>978</v>
      </c>
      <c r="H212" s="151">
        <v>16</v>
      </c>
      <c r="I212" s="152"/>
      <c r="J212" s="151">
        <f t="shared" si="60"/>
        <v>0</v>
      </c>
      <c r="K212" s="153"/>
      <c r="L212" s="30"/>
      <c r="M212" s="154" t="s">
        <v>1</v>
      </c>
      <c r="N212" s="155" t="s">
        <v>41</v>
      </c>
      <c r="O212" s="55"/>
      <c r="P212" s="156">
        <f t="shared" si="61"/>
        <v>0</v>
      </c>
      <c r="Q212" s="156">
        <v>0</v>
      </c>
      <c r="R212" s="156">
        <f t="shared" si="62"/>
        <v>0</v>
      </c>
      <c r="S212" s="156">
        <v>0</v>
      </c>
      <c r="T212" s="157">
        <f t="shared" si="6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8" t="s">
        <v>979</v>
      </c>
      <c r="AT212" s="158" t="s">
        <v>181</v>
      </c>
      <c r="AU212" s="158" t="s">
        <v>87</v>
      </c>
      <c r="AY212" s="14" t="s">
        <v>179</v>
      </c>
      <c r="BE212" s="159">
        <f t="shared" si="64"/>
        <v>0</v>
      </c>
      <c r="BF212" s="159">
        <f t="shared" si="65"/>
        <v>0</v>
      </c>
      <c r="BG212" s="159">
        <f t="shared" si="66"/>
        <v>0</v>
      </c>
      <c r="BH212" s="159">
        <f t="shared" si="67"/>
        <v>0</v>
      </c>
      <c r="BI212" s="159">
        <f t="shared" si="68"/>
        <v>0</v>
      </c>
      <c r="BJ212" s="14" t="s">
        <v>87</v>
      </c>
      <c r="BK212" s="160">
        <f t="shared" si="69"/>
        <v>0</v>
      </c>
      <c r="BL212" s="14" t="s">
        <v>979</v>
      </c>
      <c r="BM212" s="158" t="s">
        <v>469</v>
      </c>
    </row>
    <row r="213" spans="1:65" s="2" customFormat="1" ht="14.45" customHeight="1">
      <c r="A213" s="29"/>
      <c r="B213" s="146"/>
      <c r="C213" s="147" t="s">
        <v>470</v>
      </c>
      <c r="D213" s="147" t="s">
        <v>181</v>
      </c>
      <c r="E213" s="148" t="s">
        <v>1408</v>
      </c>
      <c r="F213" s="149" t="s">
        <v>1409</v>
      </c>
      <c r="G213" s="150" t="s">
        <v>253</v>
      </c>
      <c r="H213" s="151">
        <v>1</v>
      </c>
      <c r="I213" s="152"/>
      <c r="J213" s="151">
        <f t="shared" si="60"/>
        <v>0</v>
      </c>
      <c r="K213" s="153"/>
      <c r="L213" s="30"/>
      <c r="M213" s="171" t="s">
        <v>1</v>
      </c>
      <c r="N213" s="172" t="s">
        <v>41</v>
      </c>
      <c r="O213" s="173"/>
      <c r="P213" s="174">
        <f t="shared" si="61"/>
        <v>0</v>
      </c>
      <c r="Q213" s="174">
        <v>0</v>
      </c>
      <c r="R213" s="174">
        <f t="shared" si="62"/>
        <v>0</v>
      </c>
      <c r="S213" s="174">
        <v>0</v>
      </c>
      <c r="T213" s="175">
        <f t="shared" si="6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8" t="s">
        <v>979</v>
      </c>
      <c r="AT213" s="158" t="s">
        <v>181</v>
      </c>
      <c r="AU213" s="158" t="s">
        <v>87</v>
      </c>
      <c r="AY213" s="14" t="s">
        <v>179</v>
      </c>
      <c r="BE213" s="159">
        <f t="shared" si="64"/>
        <v>0</v>
      </c>
      <c r="BF213" s="159">
        <f t="shared" si="65"/>
        <v>0</v>
      </c>
      <c r="BG213" s="159">
        <f t="shared" si="66"/>
        <v>0</v>
      </c>
      <c r="BH213" s="159">
        <f t="shared" si="67"/>
        <v>0</v>
      </c>
      <c r="BI213" s="159">
        <f t="shared" si="68"/>
        <v>0</v>
      </c>
      <c r="BJ213" s="14" t="s">
        <v>87</v>
      </c>
      <c r="BK213" s="160">
        <f t="shared" si="69"/>
        <v>0</v>
      </c>
      <c r="BL213" s="14" t="s">
        <v>979</v>
      </c>
      <c r="BM213" s="158" t="s">
        <v>473</v>
      </c>
    </row>
    <row r="214" spans="1:65" s="2" customFormat="1" ht="6.95" customHeight="1">
      <c r="A214" s="29"/>
      <c r="B214" s="44"/>
      <c r="C214" s="45"/>
      <c r="D214" s="45"/>
      <c r="E214" s="45"/>
      <c r="F214" s="45"/>
      <c r="G214" s="45"/>
      <c r="H214" s="45"/>
      <c r="I214" s="45"/>
      <c r="J214" s="45"/>
      <c r="K214" s="45"/>
      <c r="L214" s="30"/>
      <c r="M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</row>
  </sheetData>
  <autoFilter ref="C124:K213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121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134</v>
      </c>
      <c r="L4" s="17"/>
      <c r="M4" s="9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4" t="str">
        <f>'Rekapitulácia stavby'!K6</f>
        <v>ČOV Dlhé Stráže</v>
      </c>
      <c r="F7" s="225"/>
      <c r="G7" s="225"/>
      <c r="H7" s="225"/>
      <c r="L7" s="17"/>
    </row>
    <row r="8" spans="1:46" s="1" customFormat="1" ht="12" customHeight="1">
      <c r="B8" s="17"/>
      <c r="D8" s="24" t="s">
        <v>135</v>
      </c>
      <c r="L8" s="17"/>
    </row>
    <row r="9" spans="1:46" s="2" customFormat="1" ht="16.5" customHeight="1">
      <c r="A9" s="29"/>
      <c r="B9" s="30"/>
      <c r="C9" s="29"/>
      <c r="D9" s="29"/>
      <c r="E9" s="224" t="s">
        <v>1410</v>
      </c>
      <c r="F9" s="223"/>
      <c r="G9" s="223"/>
      <c r="H9" s="22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137</v>
      </c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82" t="s">
        <v>1411</v>
      </c>
      <c r="F11" s="223"/>
      <c r="G11" s="223"/>
      <c r="H11" s="223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16</v>
      </c>
      <c r="E13" s="29"/>
      <c r="F13" s="22" t="s">
        <v>1</v>
      </c>
      <c r="G13" s="29"/>
      <c r="H13" s="29"/>
      <c r="I13" s="24" t="s">
        <v>17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18</v>
      </c>
      <c r="E14" s="29"/>
      <c r="F14" s="22" t="s">
        <v>19</v>
      </c>
      <c r="G14" s="29"/>
      <c r="H14" s="29"/>
      <c r="I14" s="24" t="s">
        <v>20</v>
      </c>
      <c r="J14" s="52" t="str">
        <f>'Rekapitulácia stavby'!AN8</f>
        <v>27. 4. 2021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24</v>
      </c>
      <c r="F17" s="29"/>
      <c r="G17" s="29"/>
      <c r="H17" s="29"/>
      <c r="I17" s="24" t="s">
        <v>25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26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26" t="str">
        <f>'Rekapitulácia stavby'!E14</f>
        <v>Vyplň údaj</v>
      </c>
      <c r="F20" s="193"/>
      <c r="G20" s="193"/>
      <c r="H20" s="193"/>
      <c r="I20" s="24" t="s">
        <v>25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28</v>
      </c>
      <c r="E22" s="29"/>
      <c r="F22" s="29"/>
      <c r="G22" s="29"/>
      <c r="H22" s="29"/>
      <c r="I22" s="24" t="s">
        <v>23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">
        <v>29</v>
      </c>
      <c r="F23" s="29"/>
      <c r="G23" s="29"/>
      <c r="H23" s="29"/>
      <c r="I23" s="24" t="s">
        <v>25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25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34</v>
      </c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6"/>
      <c r="B29" s="97"/>
      <c r="C29" s="96"/>
      <c r="D29" s="96"/>
      <c r="E29" s="198" t="s">
        <v>1</v>
      </c>
      <c r="F29" s="198"/>
      <c r="G29" s="198"/>
      <c r="H29" s="198"/>
      <c r="I29" s="96"/>
      <c r="J29" s="96"/>
      <c r="K29" s="96"/>
      <c r="L29" s="98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35</v>
      </c>
      <c r="E32" s="29"/>
      <c r="F32" s="29"/>
      <c r="G32" s="29"/>
      <c r="H32" s="29"/>
      <c r="I32" s="29"/>
      <c r="J32" s="68">
        <f>ROUND(J120,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37</v>
      </c>
      <c r="G34" s="29"/>
      <c r="H34" s="29"/>
      <c r="I34" s="33" t="s">
        <v>36</v>
      </c>
      <c r="J34" s="33" t="s">
        <v>38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39</v>
      </c>
      <c r="E35" s="24" t="s">
        <v>40</v>
      </c>
      <c r="F35" s="101">
        <f>ROUND((SUM(BE120:BE123)),  2)</f>
        <v>0</v>
      </c>
      <c r="G35" s="29"/>
      <c r="H35" s="29"/>
      <c r="I35" s="102">
        <v>0.2</v>
      </c>
      <c r="J35" s="101">
        <f>ROUND(((SUM(BE120:BE123))*I35),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41</v>
      </c>
      <c r="F36" s="101">
        <f>ROUND((SUM(BF120:BF123)),  2)</f>
        <v>0</v>
      </c>
      <c r="G36" s="29"/>
      <c r="H36" s="29"/>
      <c r="I36" s="102">
        <v>0.2</v>
      </c>
      <c r="J36" s="101">
        <f>ROUND(((SUM(BF120:BF123))*I36),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101">
        <f>ROUND((SUM(BG120:BG123)),  2)</f>
        <v>0</v>
      </c>
      <c r="G37" s="29"/>
      <c r="H37" s="29"/>
      <c r="I37" s="102">
        <v>0.2</v>
      </c>
      <c r="J37" s="101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43</v>
      </c>
      <c r="F38" s="101">
        <f>ROUND((SUM(BH120:BH123)),  2)</f>
        <v>0</v>
      </c>
      <c r="G38" s="29"/>
      <c r="H38" s="29"/>
      <c r="I38" s="102">
        <v>0.2</v>
      </c>
      <c r="J38" s="101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44</v>
      </c>
      <c r="F39" s="101">
        <f>ROUND((SUM(BI120:BI123)),  2)</f>
        <v>0</v>
      </c>
      <c r="G39" s="29"/>
      <c r="H39" s="29"/>
      <c r="I39" s="102">
        <v>0</v>
      </c>
      <c r="J39" s="101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3"/>
      <c r="D41" s="104" t="s">
        <v>45</v>
      </c>
      <c r="E41" s="57"/>
      <c r="F41" s="57"/>
      <c r="G41" s="105" t="s">
        <v>46</v>
      </c>
      <c r="H41" s="106" t="s">
        <v>47</v>
      </c>
      <c r="I41" s="57"/>
      <c r="J41" s="107">
        <f>SUM(J32:J39)</f>
        <v>0</v>
      </c>
      <c r="K41" s="108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50</v>
      </c>
      <c r="E61" s="32"/>
      <c r="F61" s="109" t="s">
        <v>51</v>
      </c>
      <c r="G61" s="42" t="s">
        <v>50</v>
      </c>
      <c r="H61" s="32"/>
      <c r="I61" s="32"/>
      <c r="J61" s="110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50</v>
      </c>
      <c r="E76" s="32"/>
      <c r="F76" s="109" t="s">
        <v>51</v>
      </c>
      <c r="G76" s="42" t="s">
        <v>50</v>
      </c>
      <c r="H76" s="32"/>
      <c r="I76" s="32"/>
      <c r="J76" s="110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24" t="str">
        <f>E7</f>
        <v>ČOV Dlhé Stráže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135</v>
      </c>
      <c r="L86" s="17"/>
    </row>
    <row r="87" spans="1:31" s="2" customFormat="1" ht="16.5" customHeight="1">
      <c r="A87" s="29"/>
      <c r="B87" s="30"/>
      <c r="C87" s="29"/>
      <c r="D87" s="29"/>
      <c r="E87" s="224" t="s">
        <v>1410</v>
      </c>
      <c r="F87" s="223"/>
      <c r="G87" s="223"/>
      <c r="H87" s="22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137</v>
      </c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82" t="str">
        <f>E11</f>
        <v>07.1 - PP, Uvedenie do prevádzky</v>
      </c>
      <c r="F89" s="223"/>
      <c r="G89" s="223"/>
      <c r="H89" s="223"/>
      <c r="I89" s="2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18</v>
      </c>
      <c r="D91" s="29"/>
      <c r="E91" s="29"/>
      <c r="F91" s="22" t="str">
        <f>F14</f>
        <v>Dlhé Stráže</v>
      </c>
      <c r="G91" s="29"/>
      <c r="H91" s="29"/>
      <c r="I91" s="24" t="s">
        <v>20</v>
      </c>
      <c r="J91" s="52" t="str">
        <f>IF(J14="","",J14)</f>
        <v>27. 4. 2021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>Obec Dlhé Stráže</v>
      </c>
      <c r="G93" s="29"/>
      <c r="H93" s="29"/>
      <c r="I93" s="24" t="s">
        <v>28</v>
      </c>
      <c r="J93" s="27" t="str">
        <f>E23</f>
        <v>Ing.Janov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26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3" t="s">
        <v>142</v>
      </c>
      <c r="D98" s="29"/>
      <c r="E98" s="29"/>
      <c r="F98" s="29"/>
      <c r="G98" s="29"/>
      <c r="H98" s="29"/>
      <c r="I98" s="29"/>
      <c r="J98" s="68">
        <f>J120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143</v>
      </c>
    </row>
    <row r="99" spans="1:47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6.95" customHeight="1">
      <c r="A100" s="29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47" s="2" customFormat="1" ht="6.95" customHeight="1">
      <c r="A104" s="29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47" s="2" customFormat="1" ht="24.95" customHeight="1">
      <c r="A105" s="29"/>
      <c r="B105" s="30"/>
      <c r="C105" s="18" t="s">
        <v>165</v>
      </c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6.9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12" customHeight="1">
      <c r="A107" s="29"/>
      <c r="B107" s="30"/>
      <c r="C107" s="24" t="s">
        <v>14</v>
      </c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16.5" customHeight="1">
      <c r="A108" s="29"/>
      <c r="B108" s="30"/>
      <c r="C108" s="29"/>
      <c r="D108" s="29"/>
      <c r="E108" s="224" t="str">
        <f>E7</f>
        <v>ČOV Dlhé Stráže</v>
      </c>
      <c r="F108" s="225"/>
      <c r="G108" s="225"/>
      <c r="H108" s="225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1" customFormat="1" ht="12" customHeight="1">
      <c r="B109" s="17"/>
      <c r="C109" s="24" t="s">
        <v>135</v>
      </c>
      <c r="L109" s="17"/>
    </row>
    <row r="110" spans="1:47" s="2" customFormat="1" ht="16.5" customHeight="1">
      <c r="A110" s="29"/>
      <c r="B110" s="30"/>
      <c r="C110" s="29"/>
      <c r="D110" s="29"/>
      <c r="E110" s="224" t="s">
        <v>1410</v>
      </c>
      <c r="F110" s="223"/>
      <c r="G110" s="223"/>
      <c r="H110" s="223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2" customHeight="1">
      <c r="A111" s="29"/>
      <c r="B111" s="30"/>
      <c r="C111" s="24" t="s">
        <v>137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6.5" customHeight="1">
      <c r="A112" s="29"/>
      <c r="B112" s="30"/>
      <c r="C112" s="29"/>
      <c r="D112" s="29"/>
      <c r="E112" s="182" t="str">
        <f>E11</f>
        <v>07.1 - PP, Uvedenie do prevádzky</v>
      </c>
      <c r="F112" s="223"/>
      <c r="G112" s="223"/>
      <c r="H112" s="223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18</v>
      </c>
      <c r="D114" s="29"/>
      <c r="E114" s="29"/>
      <c r="F114" s="22" t="str">
        <f>F14</f>
        <v>Dlhé Stráže</v>
      </c>
      <c r="G114" s="29"/>
      <c r="H114" s="29"/>
      <c r="I114" s="24" t="s">
        <v>20</v>
      </c>
      <c r="J114" s="52" t="str">
        <f>IF(J14="","",J14)</f>
        <v>27. 4. 2021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22</v>
      </c>
      <c r="D116" s="29"/>
      <c r="E116" s="29"/>
      <c r="F116" s="22" t="str">
        <f>E17</f>
        <v>Obec Dlhé Stráže</v>
      </c>
      <c r="G116" s="29"/>
      <c r="H116" s="29"/>
      <c r="I116" s="24" t="s">
        <v>28</v>
      </c>
      <c r="J116" s="27" t="str">
        <f>E23</f>
        <v>Ing.Janov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26</v>
      </c>
      <c r="D117" s="29"/>
      <c r="E117" s="29"/>
      <c r="F117" s="22" t="str">
        <f>IF(E20="","",E20)</f>
        <v>Vyplň údaj</v>
      </c>
      <c r="G117" s="29"/>
      <c r="H117" s="29"/>
      <c r="I117" s="24" t="s">
        <v>32</v>
      </c>
      <c r="J117" s="27" t="str">
        <f>E26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22"/>
      <c r="B119" s="123"/>
      <c r="C119" s="124" t="s">
        <v>166</v>
      </c>
      <c r="D119" s="125" t="s">
        <v>60</v>
      </c>
      <c r="E119" s="125" t="s">
        <v>56</v>
      </c>
      <c r="F119" s="125" t="s">
        <v>57</v>
      </c>
      <c r="G119" s="125" t="s">
        <v>167</v>
      </c>
      <c r="H119" s="125" t="s">
        <v>168</v>
      </c>
      <c r="I119" s="125" t="s">
        <v>169</v>
      </c>
      <c r="J119" s="126" t="s">
        <v>141</v>
      </c>
      <c r="K119" s="127" t="s">
        <v>170</v>
      </c>
      <c r="L119" s="128"/>
      <c r="M119" s="59" t="s">
        <v>1</v>
      </c>
      <c r="N119" s="60" t="s">
        <v>39</v>
      </c>
      <c r="O119" s="60" t="s">
        <v>171</v>
      </c>
      <c r="P119" s="60" t="s">
        <v>172</v>
      </c>
      <c r="Q119" s="60" t="s">
        <v>173</v>
      </c>
      <c r="R119" s="60" t="s">
        <v>174</v>
      </c>
      <c r="S119" s="60" t="s">
        <v>175</v>
      </c>
      <c r="T119" s="61" t="s">
        <v>176</v>
      </c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</row>
    <row r="120" spans="1:65" s="2" customFormat="1" ht="22.9" customHeight="1">
      <c r="A120" s="29"/>
      <c r="B120" s="30"/>
      <c r="C120" s="66" t="s">
        <v>142</v>
      </c>
      <c r="D120" s="29"/>
      <c r="E120" s="29"/>
      <c r="F120" s="29"/>
      <c r="G120" s="29"/>
      <c r="H120" s="29"/>
      <c r="I120" s="29"/>
      <c r="J120" s="129">
        <f>BK120</f>
        <v>0</v>
      </c>
      <c r="K120" s="29"/>
      <c r="L120" s="30"/>
      <c r="M120" s="62"/>
      <c r="N120" s="53"/>
      <c r="O120" s="63"/>
      <c r="P120" s="130">
        <f>SUM(P121:P123)</f>
        <v>0</v>
      </c>
      <c r="Q120" s="63"/>
      <c r="R120" s="130">
        <f>SUM(R121:R123)</f>
        <v>0</v>
      </c>
      <c r="S120" s="63"/>
      <c r="T120" s="131">
        <f>SUM(T121:T123)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74</v>
      </c>
      <c r="AU120" s="14" t="s">
        <v>143</v>
      </c>
      <c r="BK120" s="132">
        <f>SUM(BK121:BK123)</f>
        <v>0</v>
      </c>
    </row>
    <row r="121" spans="1:65" s="2" customFormat="1" ht="14.45" customHeight="1">
      <c r="A121" s="29"/>
      <c r="B121" s="146"/>
      <c r="C121" s="147" t="s">
        <v>82</v>
      </c>
      <c r="D121" s="147" t="s">
        <v>181</v>
      </c>
      <c r="E121" s="148" t="s">
        <v>1412</v>
      </c>
      <c r="F121" s="149" t="s">
        <v>1413</v>
      </c>
      <c r="G121" s="150" t="s">
        <v>978</v>
      </c>
      <c r="H121" s="151">
        <v>25</v>
      </c>
      <c r="I121" s="152"/>
      <c r="J121" s="151">
        <f>ROUND(I121*H121,3)</f>
        <v>0</v>
      </c>
      <c r="K121" s="153"/>
      <c r="L121" s="30"/>
      <c r="M121" s="154" t="s">
        <v>1</v>
      </c>
      <c r="N121" s="155" t="s">
        <v>41</v>
      </c>
      <c r="O121" s="55"/>
      <c r="P121" s="156">
        <f>O121*H121</f>
        <v>0</v>
      </c>
      <c r="Q121" s="156">
        <v>0</v>
      </c>
      <c r="R121" s="156">
        <f>Q121*H121</f>
        <v>0</v>
      </c>
      <c r="S121" s="156">
        <v>0</v>
      </c>
      <c r="T121" s="157">
        <f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58" t="s">
        <v>185</v>
      </c>
      <c r="AT121" s="158" t="s">
        <v>181</v>
      </c>
      <c r="AU121" s="158" t="s">
        <v>75</v>
      </c>
      <c r="AY121" s="14" t="s">
        <v>179</v>
      </c>
      <c r="BE121" s="159">
        <f>IF(N121="základná",J121,0)</f>
        <v>0</v>
      </c>
      <c r="BF121" s="159">
        <f>IF(N121="znížená",J121,0)</f>
        <v>0</v>
      </c>
      <c r="BG121" s="159">
        <f>IF(N121="zákl. prenesená",J121,0)</f>
        <v>0</v>
      </c>
      <c r="BH121" s="159">
        <f>IF(N121="zníž. prenesená",J121,0)</f>
        <v>0</v>
      </c>
      <c r="BI121" s="159">
        <f>IF(N121="nulová",J121,0)</f>
        <v>0</v>
      </c>
      <c r="BJ121" s="14" t="s">
        <v>87</v>
      </c>
      <c r="BK121" s="160">
        <f>ROUND(I121*H121,3)</f>
        <v>0</v>
      </c>
      <c r="BL121" s="14" t="s">
        <v>185</v>
      </c>
      <c r="BM121" s="158" t="s">
        <v>87</v>
      </c>
    </row>
    <row r="122" spans="1:65" s="2" customFormat="1" ht="24.2" customHeight="1">
      <c r="A122" s="29"/>
      <c r="B122" s="146"/>
      <c r="C122" s="147" t="s">
        <v>87</v>
      </c>
      <c r="D122" s="147" t="s">
        <v>181</v>
      </c>
      <c r="E122" s="148" t="s">
        <v>1414</v>
      </c>
      <c r="F122" s="149" t="s">
        <v>1415</v>
      </c>
      <c r="G122" s="150" t="s">
        <v>978</v>
      </c>
      <c r="H122" s="151">
        <v>40</v>
      </c>
      <c r="I122" s="152"/>
      <c r="J122" s="151">
        <f>ROUND(I122*H122,3)</f>
        <v>0</v>
      </c>
      <c r="K122" s="153"/>
      <c r="L122" s="30"/>
      <c r="M122" s="154" t="s">
        <v>1</v>
      </c>
      <c r="N122" s="155" t="s">
        <v>41</v>
      </c>
      <c r="O122" s="55"/>
      <c r="P122" s="156">
        <f>O122*H122</f>
        <v>0</v>
      </c>
      <c r="Q122" s="156">
        <v>0</v>
      </c>
      <c r="R122" s="156">
        <f>Q122*H122</f>
        <v>0</v>
      </c>
      <c r="S122" s="156">
        <v>0</v>
      </c>
      <c r="T122" s="157">
        <f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8" t="s">
        <v>185</v>
      </c>
      <c r="AT122" s="158" t="s">
        <v>181</v>
      </c>
      <c r="AU122" s="158" t="s">
        <v>75</v>
      </c>
      <c r="AY122" s="14" t="s">
        <v>179</v>
      </c>
      <c r="BE122" s="159">
        <f>IF(N122="základná",J122,0)</f>
        <v>0</v>
      </c>
      <c r="BF122" s="159">
        <f>IF(N122="znížená",J122,0)</f>
        <v>0</v>
      </c>
      <c r="BG122" s="159">
        <f>IF(N122="zákl. prenesená",J122,0)</f>
        <v>0</v>
      </c>
      <c r="BH122" s="159">
        <f>IF(N122="zníž. prenesená",J122,0)</f>
        <v>0</v>
      </c>
      <c r="BI122" s="159">
        <f>IF(N122="nulová",J122,0)</f>
        <v>0</v>
      </c>
      <c r="BJ122" s="14" t="s">
        <v>87</v>
      </c>
      <c r="BK122" s="160">
        <f>ROUND(I122*H122,3)</f>
        <v>0</v>
      </c>
      <c r="BL122" s="14" t="s">
        <v>185</v>
      </c>
      <c r="BM122" s="158" t="s">
        <v>185</v>
      </c>
    </row>
    <row r="123" spans="1:65" s="2" customFormat="1" ht="24.2" customHeight="1">
      <c r="A123" s="29"/>
      <c r="B123" s="146"/>
      <c r="C123" s="147" t="s">
        <v>188</v>
      </c>
      <c r="D123" s="147" t="s">
        <v>181</v>
      </c>
      <c r="E123" s="148" t="s">
        <v>1416</v>
      </c>
      <c r="F123" s="149" t="s">
        <v>1417</v>
      </c>
      <c r="G123" s="150" t="s">
        <v>978</v>
      </c>
      <c r="H123" s="151">
        <v>72</v>
      </c>
      <c r="I123" s="152"/>
      <c r="J123" s="151">
        <f>ROUND(I123*H123,3)</f>
        <v>0</v>
      </c>
      <c r="K123" s="153"/>
      <c r="L123" s="30"/>
      <c r="M123" s="171" t="s">
        <v>1</v>
      </c>
      <c r="N123" s="172" t="s">
        <v>41</v>
      </c>
      <c r="O123" s="173"/>
      <c r="P123" s="174">
        <f>O123*H123</f>
        <v>0</v>
      </c>
      <c r="Q123" s="174">
        <v>0</v>
      </c>
      <c r="R123" s="174">
        <f>Q123*H123</f>
        <v>0</v>
      </c>
      <c r="S123" s="174">
        <v>0</v>
      </c>
      <c r="T123" s="175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8" t="s">
        <v>185</v>
      </c>
      <c r="AT123" s="158" t="s">
        <v>181</v>
      </c>
      <c r="AU123" s="158" t="s">
        <v>75</v>
      </c>
      <c r="AY123" s="14" t="s">
        <v>179</v>
      </c>
      <c r="BE123" s="159">
        <f>IF(N123="základná",J123,0)</f>
        <v>0</v>
      </c>
      <c r="BF123" s="159">
        <f>IF(N123="znížená",J123,0)</f>
        <v>0</v>
      </c>
      <c r="BG123" s="159">
        <f>IF(N123="zákl. prenesená",J123,0)</f>
        <v>0</v>
      </c>
      <c r="BH123" s="159">
        <f>IF(N123="zníž. prenesená",J123,0)</f>
        <v>0</v>
      </c>
      <c r="BI123" s="159">
        <f>IF(N123="nulová",J123,0)</f>
        <v>0</v>
      </c>
      <c r="BJ123" s="14" t="s">
        <v>87</v>
      </c>
      <c r="BK123" s="160">
        <f>ROUND(I123*H123,3)</f>
        <v>0</v>
      </c>
      <c r="BL123" s="14" t="s">
        <v>185</v>
      </c>
      <c r="BM123" s="158" t="s">
        <v>191</v>
      </c>
    </row>
    <row r="124" spans="1:65" s="2" customFormat="1" ht="6.95" customHeight="1">
      <c r="A124" s="29"/>
      <c r="B124" s="44"/>
      <c r="C124" s="45"/>
      <c r="D124" s="45"/>
      <c r="E124" s="45"/>
      <c r="F124" s="45"/>
      <c r="G124" s="45"/>
      <c r="H124" s="45"/>
      <c r="I124" s="45"/>
      <c r="J124" s="45"/>
      <c r="K124" s="45"/>
      <c r="L124" s="30"/>
      <c r="M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</sheetData>
  <autoFilter ref="C119:K123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33"/>
  <sheetViews>
    <sheetView showGridLines="0" topLeftCell="A112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124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134</v>
      </c>
      <c r="L4" s="17"/>
      <c r="M4" s="9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4" t="str">
        <f>'Rekapitulácia stavby'!K6</f>
        <v>ČOV Dlhé Stráže</v>
      </c>
      <c r="F7" s="225"/>
      <c r="G7" s="225"/>
      <c r="H7" s="225"/>
      <c r="L7" s="17"/>
    </row>
    <row r="8" spans="1:46" s="1" customFormat="1" ht="12" customHeight="1">
      <c r="B8" s="17"/>
      <c r="D8" s="24" t="s">
        <v>135</v>
      </c>
      <c r="L8" s="17"/>
    </row>
    <row r="9" spans="1:46" s="2" customFormat="1" ht="16.5" customHeight="1">
      <c r="A9" s="29"/>
      <c r="B9" s="30"/>
      <c r="C9" s="29"/>
      <c r="D9" s="29"/>
      <c r="E9" s="224" t="s">
        <v>1410</v>
      </c>
      <c r="F9" s="223"/>
      <c r="G9" s="223"/>
      <c r="H9" s="22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137</v>
      </c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82" t="s">
        <v>1418</v>
      </c>
      <c r="F11" s="223"/>
      <c r="G11" s="223"/>
      <c r="H11" s="223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16</v>
      </c>
      <c r="E13" s="29"/>
      <c r="F13" s="22" t="s">
        <v>1</v>
      </c>
      <c r="G13" s="29"/>
      <c r="H13" s="29"/>
      <c r="I13" s="24" t="s">
        <v>17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18</v>
      </c>
      <c r="E14" s="29"/>
      <c r="F14" s="22" t="s">
        <v>19</v>
      </c>
      <c r="G14" s="29"/>
      <c r="H14" s="29"/>
      <c r="I14" s="24" t="s">
        <v>20</v>
      </c>
      <c r="J14" s="52" t="str">
        <f>'Rekapitulácia stavby'!AN8</f>
        <v>27. 4. 2021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24</v>
      </c>
      <c r="F17" s="29"/>
      <c r="G17" s="29"/>
      <c r="H17" s="29"/>
      <c r="I17" s="24" t="s">
        <v>25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26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26" t="str">
        <f>'Rekapitulácia stavby'!E14</f>
        <v>Vyplň údaj</v>
      </c>
      <c r="F20" s="193"/>
      <c r="G20" s="193"/>
      <c r="H20" s="193"/>
      <c r="I20" s="24" t="s">
        <v>25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28</v>
      </c>
      <c r="E22" s="29"/>
      <c r="F22" s="29"/>
      <c r="G22" s="29"/>
      <c r="H22" s="29"/>
      <c r="I22" s="24" t="s">
        <v>23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">
        <v>29</v>
      </c>
      <c r="F23" s="29"/>
      <c r="G23" s="29"/>
      <c r="H23" s="29"/>
      <c r="I23" s="24" t="s">
        <v>25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25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34</v>
      </c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6"/>
      <c r="B29" s="97"/>
      <c r="C29" s="96"/>
      <c r="D29" s="96"/>
      <c r="E29" s="198" t="s">
        <v>1</v>
      </c>
      <c r="F29" s="198"/>
      <c r="G29" s="198"/>
      <c r="H29" s="198"/>
      <c r="I29" s="96"/>
      <c r="J29" s="96"/>
      <c r="K29" s="96"/>
      <c r="L29" s="98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35</v>
      </c>
      <c r="E32" s="29"/>
      <c r="F32" s="29"/>
      <c r="G32" s="29"/>
      <c r="H32" s="29"/>
      <c r="I32" s="29"/>
      <c r="J32" s="68">
        <f>ROUND(J120,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37</v>
      </c>
      <c r="G34" s="29"/>
      <c r="H34" s="29"/>
      <c r="I34" s="33" t="s">
        <v>36</v>
      </c>
      <c r="J34" s="33" t="s">
        <v>38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39</v>
      </c>
      <c r="E35" s="24" t="s">
        <v>40</v>
      </c>
      <c r="F35" s="101">
        <f>ROUND((SUM(BE120:BE132)),  2)</f>
        <v>0</v>
      </c>
      <c r="G35" s="29"/>
      <c r="H35" s="29"/>
      <c r="I35" s="102">
        <v>0.2</v>
      </c>
      <c r="J35" s="101">
        <f>ROUND(((SUM(BE120:BE132))*I35),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41</v>
      </c>
      <c r="F36" s="101">
        <f>ROUND((SUM(BF120:BF132)),  2)</f>
        <v>0</v>
      </c>
      <c r="G36" s="29"/>
      <c r="H36" s="29"/>
      <c r="I36" s="102">
        <v>0.2</v>
      </c>
      <c r="J36" s="101">
        <f>ROUND(((SUM(BF120:BF132))*I36),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101">
        <f>ROUND((SUM(BG120:BG132)),  2)</f>
        <v>0</v>
      </c>
      <c r="G37" s="29"/>
      <c r="H37" s="29"/>
      <c r="I37" s="102">
        <v>0.2</v>
      </c>
      <c r="J37" s="101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43</v>
      </c>
      <c r="F38" s="101">
        <f>ROUND((SUM(BH120:BH132)),  2)</f>
        <v>0</v>
      </c>
      <c r="G38" s="29"/>
      <c r="H38" s="29"/>
      <c r="I38" s="102">
        <v>0.2</v>
      </c>
      <c r="J38" s="101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44</v>
      </c>
      <c r="F39" s="101">
        <f>ROUND((SUM(BI120:BI132)),  2)</f>
        <v>0</v>
      </c>
      <c r="G39" s="29"/>
      <c r="H39" s="29"/>
      <c r="I39" s="102">
        <v>0</v>
      </c>
      <c r="J39" s="101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3"/>
      <c r="D41" s="104" t="s">
        <v>45</v>
      </c>
      <c r="E41" s="57"/>
      <c r="F41" s="57"/>
      <c r="G41" s="105" t="s">
        <v>46</v>
      </c>
      <c r="H41" s="106" t="s">
        <v>47</v>
      </c>
      <c r="I41" s="57"/>
      <c r="J41" s="107">
        <f>SUM(J32:J39)</f>
        <v>0</v>
      </c>
      <c r="K41" s="108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50</v>
      </c>
      <c r="E61" s="32"/>
      <c r="F61" s="109" t="s">
        <v>51</v>
      </c>
      <c r="G61" s="42" t="s">
        <v>50</v>
      </c>
      <c r="H61" s="32"/>
      <c r="I61" s="32"/>
      <c r="J61" s="110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50</v>
      </c>
      <c r="E76" s="32"/>
      <c r="F76" s="109" t="s">
        <v>51</v>
      </c>
      <c r="G76" s="42" t="s">
        <v>50</v>
      </c>
      <c r="H76" s="32"/>
      <c r="I76" s="32"/>
      <c r="J76" s="110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24" t="str">
        <f>E7</f>
        <v>ČOV Dlhé Stráže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135</v>
      </c>
      <c r="L86" s="17"/>
    </row>
    <row r="87" spans="1:31" s="2" customFormat="1" ht="16.5" customHeight="1">
      <c r="A87" s="29"/>
      <c r="B87" s="30"/>
      <c r="C87" s="29"/>
      <c r="D87" s="29"/>
      <c r="E87" s="224" t="s">
        <v>1410</v>
      </c>
      <c r="F87" s="223"/>
      <c r="G87" s="223"/>
      <c r="H87" s="22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137</v>
      </c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82" t="str">
        <f>E11</f>
        <v>07.2 - ČS + MP</v>
      </c>
      <c r="F89" s="223"/>
      <c r="G89" s="223"/>
      <c r="H89" s="223"/>
      <c r="I89" s="2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18</v>
      </c>
      <c r="D91" s="29"/>
      <c r="E91" s="29"/>
      <c r="F91" s="22" t="str">
        <f>F14</f>
        <v>Dlhé Stráže</v>
      </c>
      <c r="G91" s="29"/>
      <c r="H91" s="29"/>
      <c r="I91" s="24" t="s">
        <v>20</v>
      </c>
      <c r="J91" s="52" t="str">
        <f>IF(J14="","",J14)</f>
        <v>27. 4. 2021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>Obec Dlhé Stráže</v>
      </c>
      <c r="G93" s="29"/>
      <c r="H93" s="29"/>
      <c r="I93" s="24" t="s">
        <v>28</v>
      </c>
      <c r="J93" s="27" t="str">
        <f>E23</f>
        <v>Ing.Janov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26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3" t="s">
        <v>142</v>
      </c>
      <c r="D98" s="29"/>
      <c r="E98" s="29"/>
      <c r="F98" s="29"/>
      <c r="G98" s="29"/>
      <c r="H98" s="29"/>
      <c r="I98" s="29"/>
      <c r="J98" s="68">
        <f>J120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143</v>
      </c>
    </row>
    <row r="99" spans="1:47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6.95" customHeight="1">
      <c r="A100" s="29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47" s="2" customFormat="1" ht="6.95" customHeight="1">
      <c r="A104" s="29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47" s="2" customFormat="1" ht="24.95" customHeight="1">
      <c r="A105" s="29"/>
      <c r="B105" s="30"/>
      <c r="C105" s="18" t="s">
        <v>165</v>
      </c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6.9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12" customHeight="1">
      <c r="A107" s="29"/>
      <c r="B107" s="30"/>
      <c r="C107" s="24" t="s">
        <v>14</v>
      </c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16.5" customHeight="1">
      <c r="A108" s="29"/>
      <c r="B108" s="30"/>
      <c r="C108" s="29"/>
      <c r="D108" s="29"/>
      <c r="E108" s="224" t="str">
        <f>E7</f>
        <v>ČOV Dlhé Stráže</v>
      </c>
      <c r="F108" s="225"/>
      <c r="G108" s="225"/>
      <c r="H108" s="225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1" customFormat="1" ht="12" customHeight="1">
      <c r="B109" s="17"/>
      <c r="C109" s="24" t="s">
        <v>135</v>
      </c>
      <c r="L109" s="17"/>
    </row>
    <row r="110" spans="1:47" s="2" customFormat="1" ht="16.5" customHeight="1">
      <c r="A110" s="29"/>
      <c r="B110" s="30"/>
      <c r="C110" s="29"/>
      <c r="D110" s="29"/>
      <c r="E110" s="224" t="s">
        <v>1410</v>
      </c>
      <c r="F110" s="223"/>
      <c r="G110" s="223"/>
      <c r="H110" s="223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2" customHeight="1">
      <c r="A111" s="29"/>
      <c r="B111" s="30"/>
      <c r="C111" s="24" t="s">
        <v>137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6.5" customHeight="1">
      <c r="A112" s="29"/>
      <c r="B112" s="30"/>
      <c r="C112" s="29"/>
      <c r="D112" s="29"/>
      <c r="E112" s="182" t="str">
        <f>E11</f>
        <v>07.2 - ČS + MP</v>
      </c>
      <c r="F112" s="223"/>
      <c r="G112" s="223"/>
      <c r="H112" s="223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18</v>
      </c>
      <c r="D114" s="29"/>
      <c r="E114" s="29"/>
      <c r="F114" s="22" t="str">
        <f>F14</f>
        <v>Dlhé Stráže</v>
      </c>
      <c r="G114" s="29"/>
      <c r="H114" s="29"/>
      <c r="I114" s="24" t="s">
        <v>20</v>
      </c>
      <c r="J114" s="52" t="str">
        <f>IF(J14="","",J14)</f>
        <v>27. 4. 2021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22</v>
      </c>
      <c r="D116" s="29"/>
      <c r="E116" s="29"/>
      <c r="F116" s="22" t="str">
        <f>E17</f>
        <v>Obec Dlhé Stráže</v>
      </c>
      <c r="G116" s="29"/>
      <c r="H116" s="29"/>
      <c r="I116" s="24" t="s">
        <v>28</v>
      </c>
      <c r="J116" s="27" t="str">
        <f>E23</f>
        <v>Ing.Janov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26</v>
      </c>
      <c r="D117" s="29"/>
      <c r="E117" s="29"/>
      <c r="F117" s="22" t="str">
        <f>IF(E20="","",E20)</f>
        <v>Vyplň údaj</v>
      </c>
      <c r="G117" s="29"/>
      <c r="H117" s="29"/>
      <c r="I117" s="24" t="s">
        <v>32</v>
      </c>
      <c r="J117" s="27" t="str">
        <f>E26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22"/>
      <c r="B119" s="123"/>
      <c r="C119" s="124" t="s">
        <v>166</v>
      </c>
      <c r="D119" s="125" t="s">
        <v>60</v>
      </c>
      <c r="E119" s="125" t="s">
        <v>56</v>
      </c>
      <c r="F119" s="125" t="s">
        <v>57</v>
      </c>
      <c r="G119" s="125" t="s">
        <v>167</v>
      </c>
      <c r="H119" s="125" t="s">
        <v>168</v>
      </c>
      <c r="I119" s="125" t="s">
        <v>169</v>
      </c>
      <c r="J119" s="126" t="s">
        <v>141</v>
      </c>
      <c r="K119" s="127" t="s">
        <v>170</v>
      </c>
      <c r="L119" s="128"/>
      <c r="M119" s="59" t="s">
        <v>1</v>
      </c>
      <c r="N119" s="60" t="s">
        <v>39</v>
      </c>
      <c r="O119" s="60" t="s">
        <v>171</v>
      </c>
      <c r="P119" s="60" t="s">
        <v>172</v>
      </c>
      <c r="Q119" s="60" t="s">
        <v>173</v>
      </c>
      <c r="R119" s="60" t="s">
        <v>174</v>
      </c>
      <c r="S119" s="60" t="s">
        <v>175</v>
      </c>
      <c r="T119" s="61" t="s">
        <v>176</v>
      </c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</row>
    <row r="120" spans="1:65" s="2" customFormat="1" ht="22.9" customHeight="1">
      <c r="A120" s="29"/>
      <c r="B120" s="30"/>
      <c r="C120" s="66" t="s">
        <v>142</v>
      </c>
      <c r="D120" s="29"/>
      <c r="E120" s="29"/>
      <c r="F120" s="29"/>
      <c r="G120" s="29"/>
      <c r="H120" s="29"/>
      <c r="I120" s="29"/>
      <c r="J120" s="129">
        <f>BK120</f>
        <v>0</v>
      </c>
      <c r="K120" s="29"/>
      <c r="L120" s="30"/>
      <c r="M120" s="62"/>
      <c r="N120" s="53"/>
      <c r="O120" s="63"/>
      <c r="P120" s="130">
        <f>SUM(P121:P132)</f>
        <v>0</v>
      </c>
      <c r="Q120" s="63"/>
      <c r="R120" s="130">
        <f>SUM(R121:R132)</f>
        <v>0</v>
      </c>
      <c r="S120" s="63"/>
      <c r="T120" s="131">
        <f>SUM(T121:T132)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74</v>
      </c>
      <c r="AU120" s="14" t="s">
        <v>143</v>
      </c>
      <c r="BK120" s="132">
        <f>SUM(BK121:BK132)</f>
        <v>0</v>
      </c>
    </row>
    <row r="121" spans="1:65" s="2" customFormat="1" ht="76.349999999999994" customHeight="1">
      <c r="A121" s="29"/>
      <c r="B121" s="146"/>
      <c r="C121" s="161" t="s">
        <v>82</v>
      </c>
      <c r="D121" s="161" t="s">
        <v>281</v>
      </c>
      <c r="E121" s="162" t="s">
        <v>1419</v>
      </c>
      <c r="F121" s="163" t="s">
        <v>1420</v>
      </c>
      <c r="G121" s="164" t="s">
        <v>253</v>
      </c>
      <c r="H121" s="165">
        <v>1</v>
      </c>
      <c r="I121" s="166"/>
      <c r="J121" s="165">
        <f t="shared" ref="J121:J132" si="0">ROUND(I121*H121,3)</f>
        <v>0</v>
      </c>
      <c r="K121" s="167"/>
      <c r="L121" s="168"/>
      <c r="M121" s="169" t="s">
        <v>1</v>
      </c>
      <c r="N121" s="170" t="s">
        <v>41</v>
      </c>
      <c r="O121" s="55"/>
      <c r="P121" s="156">
        <f t="shared" ref="P121:P132" si="1">O121*H121</f>
        <v>0</v>
      </c>
      <c r="Q121" s="156">
        <v>0</v>
      </c>
      <c r="R121" s="156">
        <f t="shared" ref="R121:R132" si="2">Q121*H121</f>
        <v>0</v>
      </c>
      <c r="S121" s="156">
        <v>0</v>
      </c>
      <c r="T121" s="157">
        <f t="shared" ref="T121:T132" si="3"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58" t="s">
        <v>194</v>
      </c>
      <c r="AT121" s="158" t="s">
        <v>281</v>
      </c>
      <c r="AU121" s="158" t="s">
        <v>75</v>
      </c>
      <c r="AY121" s="14" t="s">
        <v>179</v>
      </c>
      <c r="BE121" s="159">
        <f t="shared" ref="BE121:BE132" si="4">IF(N121="základná",J121,0)</f>
        <v>0</v>
      </c>
      <c r="BF121" s="159">
        <f t="shared" ref="BF121:BF132" si="5">IF(N121="znížená",J121,0)</f>
        <v>0</v>
      </c>
      <c r="BG121" s="159">
        <f t="shared" ref="BG121:BG132" si="6">IF(N121="zákl. prenesená",J121,0)</f>
        <v>0</v>
      </c>
      <c r="BH121" s="159">
        <f t="shared" ref="BH121:BH132" si="7">IF(N121="zníž. prenesená",J121,0)</f>
        <v>0</v>
      </c>
      <c r="BI121" s="159">
        <f t="shared" ref="BI121:BI132" si="8">IF(N121="nulová",J121,0)</f>
        <v>0</v>
      </c>
      <c r="BJ121" s="14" t="s">
        <v>87</v>
      </c>
      <c r="BK121" s="160">
        <f t="shared" ref="BK121:BK132" si="9">ROUND(I121*H121,3)</f>
        <v>0</v>
      </c>
      <c r="BL121" s="14" t="s">
        <v>185</v>
      </c>
      <c r="BM121" s="158" t="s">
        <v>87</v>
      </c>
    </row>
    <row r="122" spans="1:65" s="2" customFormat="1" ht="24.2" customHeight="1">
      <c r="A122" s="29"/>
      <c r="B122" s="146"/>
      <c r="C122" s="161" t="s">
        <v>87</v>
      </c>
      <c r="D122" s="161" t="s">
        <v>281</v>
      </c>
      <c r="E122" s="162" t="s">
        <v>1421</v>
      </c>
      <c r="F122" s="163" t="s">
        <v>1422</v>
      </c>
      <c r="G122" s="164" t="s">
        <v>253</v>
      </c>
      <c r="H122" s="165">
        <v>1</v>
      </c>
      <c r="I122" s="166"/>
      <c r="J122" s="165">
        <f t="shared" si="0"/>
        <v>0</v>
      </c>
      <c r="K122" s="167"/>
      <c r="L122" s="168"/>
      <c r="M122" s="169" t="s">
        <v>1</v>
      </c>
      <c r="N122" s="170" t="s">
        <v>41</v>
      </c>
      <c r="O122" s="55"/>
      <c r="P122" s="156">
        <f t="shared" si="1"/>
        <v>0</v>
      </c>
      <c r="Q122" s="156">
        <v>0</v>
      </c>
      <c r="R122" s="156">
        <f t="shared" si="2"/>
        <v>0</v>
      </c>
      <c r="S122" s="156">
        <v>0</v>
      </c>
      <c r="T122" s="157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8" t="s">
        <v>194</v>
      </c>
      <c r="AT122" s="158" t="s">
        <v>281</v>
      </c>
      <c r="AU122" s="158" t="s">
        <v>75</v>
      </c>
      <c r="AY122" s="14" t="s">
        <v>179</v>
      </c>
      <c r="BE122" s="159">
        <f t="shared" si="4"/>
        <v>0</v>
      </c>
      <c r="BF122" s="159">
        <f t="shared" si="5"/>
        <v>0</v>
      </c>
      <c r="BG122" s="159">
        <f t="shared" si="6"/>
        <v>0</v>
      </c>
      <c r="BH122" s="159">
        <f t="shared" si="7"/>
        <v>0</v>
      </c>
      <c r="BI122" s="159">
        <f t="shared" si="8"/>
        <v>0</v>
      </c>
      <c r="BJ122" s="14" t="s">
        <v>87</v>
      </c>
      <c r="BK122" s="160">
        <f t="shared" si="9"/>
        <v>0</v>
      </c>
      <c r="BL122" s="14" t="s">
        <v>185</v>
      </c>
      <c r="BM122" s="158" t="s">
        <v>185</v>
      </c>
    </row>
    <row r="123" spans="1:65" s="2" customFormat="1" ht="37.9" customHeight="1">
      <c r="A123" s="29"/>
      <c r="B123" s="146"/>
      <c r="C123" s="161" t="s">
        <v>188</v>
      </c>
      <c r="D123" s="161" t="s">
        <v>281</v>
      </c>
      <c r="E123" s="162" t="s">
        <v>1423</v>
      </c>
      <c r="F123" s="163" t="s">
        <v>1424</v>
      </c>
      <c r="G123" s="164" t="s">
        <v>253</v>
      </c>
      <c r="H123" s="165">
        <v>1</v>
      </c>
      <c r="I123" s="166"/>
      <c r="J123" s="165">
        <f t="shared" si="0"/>
        <v>0</v>
      </c>
      <c r="K123" s="167"/>
      <c r="L123" s="168"/>
      <c r="M123" s="169" t="s">
        <v>1</v>
      </c>
      <c r="N123" s="170" t="s">
        <v>41</v>
      </c>
      <c r="O123" s="55"/>
      <c r="P123" s="156">
        <f t="shared" si="1"/>
        <v>0</v>
      </c>
      <c r="Q123" s="156">
        <v>0</v>
      </c>
      <c r="R123" s="156">
        <f t="shared" si="2"/>
        <v>0</v>
      </c>
      <c r="S123" s="156">
        <v>0</v>
      </c>
      <c r="T123" s="157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8" t="s">
        <v>194</v>
      </c>
      <c r="AT123" s="158" t="s">
        <v>281</v>
      </c>
      <c r="AU123" s="158" t="s">
        <v>75</v>
      </c>
      <c r="AY123" s="14" t="s">
        <v>179</v>
      </c>
      <c r="BE123" s="159">
        <f t="shared" si="4"/>
        <v>0</v>
      </c>
      <c r="BF123" s="159">
        <f t="shared" si="5"/>
        <v>0</v>
      </c>
      <c r="BG123" s="159">
        <f t="shared" si="6"/>
        <v>0</v>
      </c>
      <c r="BH123" s="159">
        <f t="shared" si="7"/>
        <v>0</v>
      </c>
      <c r="BI123" s="159">
        <f t="shared" si="8"/>
        <v>0</v>
      </c>
      <c r="BJ123" s="14" t="s">
        <v>87</v>
      </c>
      <c r="BK123" s="160">
        <f t="shared" si="9"/>
        <v>0</v>
      </c>
      <c r="BL123" s="14" t="s">
        <v>185</v>
      </c>
      <c r="BM123" s="158" t="s">
        <v>191</v>
      </c>
    </row>
    <row r="124" spans="1:65" s="2" customFormat="1" ht="14.45" customHeight="1">
      <c r="A124" s="29"/>
      <c r="B124" s="146"/>
      <c r="C124" s="161" t="s">
        <v>185</v>
      </c>
      <c r="D124" s="161" t="s">
        <v>281</v>
      </c>
      <c r="E124" s="162" t="s">
        <v>1425</v>
      </c>
      <c r="F124" s="163" t="s">
        <v>1426</v>
      </c>
      <c r="G124" s="164" t="s">
        <v>253</v>
      </c>
      <c r="H124" s="165">
        <v>1</v>
      </c>
      <c r="I124" s="166"/>
      <c r="J124" s="165">
        <f t="shared" si="0"/>
        <v>0</v>
      </c>
      <c r="K124" s="167"/>
      <c r="L124" s="168"/>
      <c r="M124" s="169" t="s">
        <v>1</v>
      </c>
      <c r="N124" s="170" t="s">
        <v>41</v>
      </c>
      <c r="O124" s="55"/>
      <c r="P124" s="156">
        <f t="shared" si="1"/>
        <v>0</v>
      </c>
      <c r="Q124" s="156">
        <v>0</v>
      </c>
      <c r="R124" s="156">
        <f t="shared" si="2"/>
        <v>0</v>
      </c>
      <c r="S124" s="156">
        <v>0</v>
      </c>
      <c r="T124" s="157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8" t="s">
        <v>194</v>
      </c>
      <c r="AT124" s="158" t="s">
        <v>281</v>
      </c>
      <c r="AU124" s="158" t="s">
        <v>75</v>
      </c>
      <c r="AY124" s="14" t="s">
        <v>179</v>
      </c>
      <c r="BE124" s="159">
        <f t="shared" si="4"/>
        <v>0</v>
      </c>
      <c r="BF124" s="159">
        <f t="shared" si="5"/>
        <v>0</v>
      </c>
      <c r="BG124" s="159">
        <f t="shared" si="6"/>
        <v>0</v>
      </c>
      <c r="BH124" s="159">
        <f t="shared" si="7"/>
        <v>0</v>
      </c>
      <c r="BI124" s="159">
        <f t="shared" si="8"/>
        <v>0</v>
      </c>
      <c r="BJ124" s="14" t="s">
        <v>87</v>
      </c>
      <c r="BK124" s="160">
        <f t="shared" si="9"/>
        <v>0</v>
      </c>
      <c r="BL124" s="14" t="s">
        <v>185</v>
      </c>
      <c r="BM124" s="158" t="s">
        <v>194</v>
      </c>
    </row>
    <row r="125" spans="1:65" s="2" customFormat="1" ht="76.349999999999994" customHeight="1">
      <c r="A125" s="29"/>
      <c r="B125" s="146"/>
      <c r="C125" s="161" t="s">
        <v>195</v>
      </c>
      <c r="D125" s="161" t="s">
        <v>281</v>
      </c>
      <c r="E125" s="162" t="s">
        <v>1427</v>
      </c>
      <c r="F125" s="163" t="s">
        <v>1428</v>
      </c>
      <c r="G125" s="164" t="s">
        <v>253</v>
      </c>
      <c r="H125" s="165">
        <v>2</v>
      </c>
      <c r="I125" s="166"/>
      <c r="J125" s="165">
        <f t="shared" si="0"/>
        <v>0</v>
      </c>
      <c r="K125" s="167"/>
      <c r="L125" s="168"/>
      <c r="M125" s="169" t="s">
        <v>1</v>
      </c>
      <c r="N125" s="170" t="s">
        <v>41</v>
      </c>
      <c r="O125" s="55"/>
      <c r="P125" s="156">
        <f t="shared" si="1"/>
        <v>0</v>
      </c>
      <c r="Q125" s="156">
        <v>0</v>
      </c>
      <c r="R125" s="156">
        <f t="shared" si="2"/>
        <v>0</v>
      </c>
      <c r="S125" s="156">
        <v>0</v>
      </c>
      <c r="T125" s="157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8" t="s">
        <v>194</v>
      </c>
      <c r="AT125" s="158" t="s">
        <v>281</v>
      </c>
      <c r="AU125" s="158" t="s">
        <v>75</v>
      </c>
      <c r="AY125" s="14" t="s">
        <v>179</v>
      </c>
      <c r="BE125" s="159">
        <f t="shared" si="4"/>
        <v>0</v>
      </c>
      <c r="BF125" s="159">
        <f t="shared" si="5"/>
        <v>0</v>
      </c>
      <c r="BG125" s="159">
        <f t="shared" si="6"/>
        <v>0</v>
      </c>
      <c r="BH125" s="159">
        <f t="shared" si="7"/>
        <v>0</v>
      </c>
      <c r="BI125" s="159">
        <f t="shared" si="8"/>
        <v>0</v>
      </c>
      <c r="BJ125" s="14" t="s">
        <v>87</v>
      </c>
      <c r="BK125" s="160">
        <f t="shared" si="9"/>
        <v>0</v>
      </c>
      <c r="BL125" s="14" t="s">
        <v>185</v>
      </c>
      <c r="BM125" s="158" t="s">
        <v>198</v>
      </c>
    </row>
    <row r="126" spans="1:65" s="2" customFormat="1" ht="24.2" customHeight="1">
      <c r="A126" s="29"/>
      <c r="B126" s="146"/>
      <c r="C126" s="161" t="s">
        <v>191</v>
      </c>
      <c r="D126" s="161" t="s">
        <v>281</v>
      </c>
      <c r="E126" s="162" t="s">
        <v>1429</v>
      </c>
      <c r="F126" s="163" t="s">
        <v>1430</v>
      </c>
      <c r="G126" s="164" t="s">
        <v>253</v>
      </c>
      <c r="H126" s="165">
        <v>2</v>
      </c>
      <c r="I126" s="166"/>
      <c r="J126" s="165">
        <f t="shared" si="0"/>
        <v>0</v>
      </c>
      <c r="K126" s="167"/>
      <c r="L126" s="168"/>
      <c r="M126" s="169" t="s">
        <v>1</v>
      </c>
      <c r="N126" s="170" t="s">
        <v>41</v>
      </c>
      <c r="O126" s="55"/>
      <c r="P126" s="156">
        <f t="shared" si="1"/>
        <v>0</v>
      </c>
      <c r="Q126" s="156">
        <v>0</v>
      </c>
      <c r="R126" s="156">
        <f t="shared" si="2"/>
        <v>0</v>
      </c>
      <c r="S126" s="156">
        <v>0</v>
      </c>
      <c r="T126" s="157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8" t="s">
        <v>194</v>
      </c>
      <c r="AT126" s="158" t="s">
        <v>281</v>
      </c>
      <c r="AU126" s="158" t="s">
        <v>75</v>
      </c>
      <c r="AY126" s="14" t="s">
        <v>179</v>
      </c>
      <c r="BE126" s="159">
        <f t="shared" si="4"/>
        <v>0</v>
      </c>
      <c r="BF126" s="159">
        <f t="shared" si="5"/>
        <v>0</v>
      </c>
      <c r="BG126" s="159">
        <f t="shared" si="6"/>
        <v>0</v>
      </c>
      <c r="BH126" s="159">
        <f t="shared" si="7"/>
        <v>0</v>
      </c>
      <c r="BI126" s="159">
        <f t="shared" si="8"/>
        <v>0</v>
      </c>
      <c r="BJ126" s="14" t="s">
        <v>87</v>
      </c>
      <c r="BK126" s="160">
        <f t="shared" si="9"/>
        <v>0</v>
      </c>
      <c r="BL126" s="14" t="s">
        <v>185</v>
      </c>
      <c r="BM126" s="158" t="s">
        <v>201</v>
      </c>
    </row>
    <row r="127" spans="1:65" s="2" customFormat="1" ht="14.45" customHeight="1">
      <c r="A127" s="29"/>
      <c r="B127" s="146"/>
      <c r="C127" s="161" t="s">
        <v>202</v>
      </c>
      <c r="D127" s="161" t="s">
        <v>281</v>
      </c>
      <c r="E127" s="162" t="s">
        <v>1431</v>
      </c>
      <c r="F127" s="163" t="s">
        <v>1432</v>
      </c>
      <c r="G127" s="164" t="s">
        <v>1433</v>
      </c>
      <c r="H127" s="165">
        <v>20</v>
      </c>
      <c r="I127" s="166"/>
      <c r="J127" s="165">
        <f t="shared" si="0"/>
        <v>0</v>
      </c>
      <c r="K127" s="167"/>
      <c r="L127" s="168"/>
      <c r="M127" s="169" t="s">
        <v>1</v>
      </c>
      <c r="N127" s="170" t="s">
        <v>41</v>
      </c>
      <c r="O127" s="55"/>
      <c r="P127" s="156">
        <f t="shared" si="1"/>
        <v>0</v>
      </c>
      <c r="Q127" s="156">
        <v>0</v>
      </c>
      <c r="R127" s="156">
        <f t="shared" si="2"/>
        <v>0</v>
      </c>
      <c r="S127" s="156">
        <v>0</v>
      </c>
      <c r="T127" s="157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8" t="s">
        <v>194</v>
      </c>
      <c r="AT127" s="158" t="s">
        <v>281</v>
      </c>
      <c r="AU127" s="158" t="s">
        <v>75</v>
      </c>
      <c r="AY127" s="14" t="s">
        <v>179</v>
      </c>
      <c r="BE127" s="159">
        <f t="shared" si="4"/>
        <v>0</v>
      </c>
      <c r="BF127" s="159">
        <f t="shared" si="5"/>
        <v>0</v>
      </c>
      <c r="BG127" s="159">
        <f t="shared" si="6"/>
        <v>0</v>
      </c>
      <c r="BH127" s="159">
        <f t="shared" si="7"/>
        <v>0</v>
      </c>
      <c r="BI127" s="159">
        <f t="shared" si="8"/>
        <v>0</v>
      </c>
      <c r="BJ127" s="14" t="s">
        <v>87</v>
      </c>
      <c r="BK127" s="160">
        <f t="shared" si="9"/>
        <v>0</v>
      </c>
      <c r="BL127" s="14" t="s">
        <v>185</v>
      </c>
      <c r="BM127" s="158" t="s">
        <v>205</v>
      </c>
    </row>
    <row r="128" spans="1:65" s="2" customFormat="1" ht="24.2" customHeight="1">
      <c r="A128" s="29"/>
      <c r="B128" s="146"/>
      <c r="C128" s="161" t="s">
        <v>194</v>
      </c>
      <c r="D128" s="161" t="s">
        <v>281</v>
      </c>
      <c r="E128" s="162" t="s">
        <v>1434</v>
      </c>
      <c r="F128" s="163" t="s">
        <v>1435</v>
      </c>
      <c r="G128" s="164" t="s">
        <v>253</v>
      </c>
      <c r="H128" s="165">
        <v>1</v>
      </c>
      <c r="I128" s="166"/>
      <c r="J128" s="165">
        <f t="shared" si="0"/>
        <v>0</v>
      </c>
      <c r="K128" s="167"/>
      <c r="L128" s="168"/>
      <c r="M128" s="169" t="s">
        <v>1</v>
      </c>
      <c r="N128" s="170" t="s">
        <v>41</v>
      </c>
      <c r="O128" s="55"/>
      <c r="P128" s="156">
        <f t="shared" si="1"/>
        <v>0</v>
      </c>
      <c r="Q128" s="156">
        <v>0</v>
      </c>
      <c r="R128" s="156">
        <f t="shared" si="2"/>
        <v>0</v>
      </c>
      <c r="S128" s="156">
        <v>0</v>
      </c>
      <c r="T128" s="157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8" t="s">
        <v>194</v>
      </c>
      <c r="AT128" s="158" t="s">
        <v>281</v>
      </c>
      <c r="AU128" s="158" t="s">
        <v>75</v>
      </c>
      <c r="AY128" s="14" t="s">
        <v>179</v>
      </c>
      <c r="BE128" s="159">
        <f t="shared" si="4"/>
        <v>0</v>
      </c>
      <c r="BF128" s="159">
        <f t="shared" si="5"/>
        <v>0</v>
      </c>
      <c r="BG128" s="159">
        <f t="shared" si="6"/>
        <v>0</v>
      </c>
      <c r="BH128" s="159">
        <f t="shared" si="7"/>
        <v>0</v>
      </c>
      <c r="BI128" s="159">
        <f t="shared" si="8"/>
        <v>0</v>
      </c>
      <c r="BJ128" s="14" t="s">
        <v>87</v>
      </c>
      <c r="BK128" s="160">
        <f t="shared" si="9"/>
        <v>0</v>
      </c>
      <c r="BL128" s="14" t="s">
        <v>185</v>
      </c>
      <c r="BM128" s="158" t="s">
        <v>208</v>
      </c>
    </row>
    <row r="129" spans="1:65" s="2" customFormat="1" ht="24.2" customHeight="1">
      <c r="A129" s="29"/>
      <c r="B129" s="146"/>
      <c r="C129" s="161" t="s">
        <v>209</v>
      </c>
      <c r="D129" s="161" t="s">
        <v>281</v>
      </c>
      <c r="E129" s="162" t="s">
        <v>1436</v>
      </c>
      <c r="F129" s="163" t="s">
        <v>1437</v>
      </c>
      <c r="G129" s="164" t="s">
        <v>1433</v>
      </c>
      <c r="H129" s="165">
        <v>34</v>
      </c>
      <c r="I129" s="166"/>
      <c r="J129" s="165">
        <f t="shared" si="0"/>
        <v>0</v>
      </c>
      <c r="K129" s="167"/>
      <c r="L129" s="168"/>
      <c r="M129" s="169" t="s">
        <v>1</v>
      </c>
      <c r="N129" s="170" t="s">
        <v>41</v>
      </c>
      <c r="O129" s="55"/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8" t="s">
        <v>194</v>
      </c>
      <c r="AT129" s="158" t="s">
        <v>281</v>
      </c>
      <c r="AU129" s="158" t="s">
        <v>75</v>
      </c>
      <c r="AY129" s="14" t="s">
        <v>179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4" t="s">
        <v>87</v>
      </c>
      <c r="BK129" s="160">
        <f t="shared" si="9"/>
        <v>0</v>
      </c>
      <c r="BL129" s="14" t="s">
        <v>185</v>
      </c>
      <c r="BM129" s="158" t="s">
        <v>212</v>
      </c>
    </row>
    <row r="130" spans="1:65" s="2" customFormat="1" ht="24.2" customHeight="1">
      <c r="A130" s="29"/>
      <c r="B130" s="146"/>
      <c r="C130" s="161" t="s">
        <v>198</v>
      </c>
      <c r="D130" s="161" t="s">
        <v>281</v>
      </c>
      <c r="E130" s="162" t="s">
        <v>1438</v>
      </c>
      <c r="F130" s="163" t="s">
        <v>1439</v>
      </c>
      <c r="G130" s="164" t="s">
        <v>637</v>
      </c>
      <c r="H130" s="165">
        <v>25</v>
      </c>
      <c r="I130" s="166"/>
      <c r="J130" s="165">
        <f t="shared" si="0"/>
        <v>0</v>
      </c>
      <c r="K130" s="167"/>
      <c r="L130" s="168"/>
      <c r="M130" s="169" t="s">
        <v>1</v>
      </c>
      <c r="N130" s="170" t="s">
        <v>41</v>
      </c>
      <c r="O130" s="55"/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8" t="s">
        <v>194</v>
      </c>
      <c r="AT130" s="158" t="s">
        <v>281</v>
      </c>
      <c r="AU130" s="158" t="s">
        <v>75</v>
      </c>
      <c r="AY130" s="14" t="s">
        <v>179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4" t="s">
        <v>87</v>
      </c>
      <c r="BK130" s="160">
        <f t="shared" si="9"/>
        <v>0</v>
      </c>
      <c r="BL130" s="14" t="s">
        <v>185</v>
      </c>
      <c r="BM130" s="158" t="s">
        <v>7</v>
      </c>
    </row>
    <row r="131" spans="1:65" s="2" customFormat="1" ht="14.45" customHeight="1">
      <c r="A131" s="29"/>
      <c r="B131" s="146"/>
      <c r="C131" s="161" t="s">
        <v>216</v>
      </c>
      <c r="D131" s="161" t="s">
        <v>281</v>
      </c>
      <c r="E131" s="162" t="s">
        <v>1440</v>
      </c>
      <c r="F131" s="163" t="s">
        <v>1441</v>
      </c>
      <c r="G131" s="164" t="s">
        <v>637</v>
      </c>
      <c r="H131" s="165">
        <v>138</v>
      </c>
      <c r="I131" s="166"/>
      <c r="J131" s="165">
        <f t="shared" si="0"/>
        <v>0</v>
      </c>
      <c r="K131" s="167"/>
      <c r="L131" s="168"/>
      <c r="M131" s="169" t="s">
        <v>1</v>
      </c>
      <c r="N131" s="170" t="s">
        <v>41</v>
      </c>
      <c r="O131" s="55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8" t="s">
        <v>194</v>
      </c>
      <c r="AT131" s="158" t="s">
        <v>281</v>
      </c>
      <c r="AU131" s="158" t="s">
        <v>75</v>
      </c>
      <c r="AY131" s="14" t="s">
        <v>179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4" t="s">
        <v>87</v>
      </c>
      <c r="BK131" s="160">
        <f t="shared" si="9"/>
        <v>0</v>
      </c>
      <c r="BL131" s="14" t="s">
        <v>185</v>
      </c>
      <c r="BM131" s="158" t="s">
        <v>220</v>
      </c>
    </row>
    <row r="132" spans="1:65" s="2" customFormat="1" ht="14.45" customHeight="1">
      <c r="A132" s="29"/>
      <c r="B132" s="146"/>
      <c r="C132" s="161" t="s">
        <v>201</v>
      </c>
      <c r="D132" s="161" t="s">
        <v>281</v>
      </c>
      <c r="E132" s="162" t="s">
        <v>1442</v>
      </c>
      <c r="F132" s="163" t="s">
        <v>1443</v>
      </c>
      <c r="G132" s="164" t="s">
        <v>1444</v>
      </c>
      <c r="H132" s="165">
        <v>100</v>
      </c>
      <c r="I132" s="166"/>
      <c r="J132" s="165">
        <f t="shared" si="0"/>
        <v>0</v>
      </c>
      <c r="K132" s="167"/>
      <c r="L132" s="168"/>
      <c r="M132" s="176" t="s">
        <v>1</v>
      </c>
      <c r="N132" s="177" t="s">
        <v>41</v>
      </c>
      <c r="O132" s="173"/>
      <c r="P132" s="174">
        <f t="shared" si="1"/>
        <v>0</v>
      </c>
      <c r="Q132" s="174">
        <v>0</v>
      </c>
      <c r="R132" s="174">
        <f t="shared" si="2"/>
        <v>0</v>
      </c>
      <c r="S132" s="174">
        <v>0</v>
      </c>
      <c r="T132" s="175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8" t="s">
        <v>194</v>
      </c>
      <c r="AT132" s="158" t="s">
        <v>281</v>
      </c>
      <c r="AU132" s="158" t="s">
        <v>75</v>
      </c>
      <c r="AY132" s="14" t="s">
        <v>179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4" t="s">
        <v>87</v>
      </c>
      <c r="BK132" s="160">
        <f t="shared" si="9"/>
        <v>0</v>
      </c>
      <c r="BL132" s="14" t="s">
        <v>185</v>
      </c>
      <c r="BM132" s="158" t="s">
        <v>223</v>
      </c>
    </row>
    <row r="133" spans="1:65" s="2" customFormat="1" ht="6.95" customHeight="1">
      <c r="A133" s="29"/>
      <c r="B133" s="44"/>
      <c r="C133" s="45"/>
      <c r="D133" s="45"/>
      <c r="E133" s="45"/>
      <c r="F133" s="45"/>
      <c r="G133" s="45"/>
      <c r="H133" s="45"/>
      <c r="I133" s="45"/>
      <c r="J133" s="45"/>
      <c r="K133" s="45"/>
      <c r="L133" s="30"/>
      <c r="M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</sheetData>
  <autoFilter ref="C119:K132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62"/>
  <sheetViews>
    <sheetView showGridLines="0" topLeftCell="A118" workbookViewId="0">
      <selection activeCell="V129" sqref="V12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127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134</v>
      </c>
      <c r="L4" s="17"/>
      <c r="M4" s="9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4" t="str">
        <f>'Rekapitulácia stavby'!K6</f>
        <v>ČOV Dlhé Stráže</v>
      </c>
      <c r="F7" s="225"/>
      <c r="G7" s="225"/>
      <c r="H7" s="225"/>
      <c r="L7" s="17"/>
    </row>
    <row r="8" spans="1:46" s="1" customFormat="1" ht="12" customHeight="1">
      <c r="B8" s="17"/>
      <c r="D8" s="24" t="s">
        <v>135</v>
      </c>
      <c r="L8" s="17"/>
    </row>
    <row r="9" spans="1:46" s="2" customFormat="1" ht="16.5" customHeight="1">
      <c r="A9" s="29"/>
      <c r="B9" s="30"/>
      <c r="C9" s="29"/>
      <c r="D9" s="29"/>
      <c r="E9" s="224" t="s">
        <v>1410</v>
      </c>
      <c r="F9" s="223"/>
      <c r="G9" s="223"/>
      <c r="H9" s="22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137</v>
      </c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82" t="s">
        <v>1445</v>
      </c>
      <c r="F11" s="223"/>
      <c r="G11" s="223"/>
      <c r="H11" s="223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16</v>
      </c>
      <c r="E13" s="29"/>
      <c r="F13" s="22" t="s">
        <v>1</v>
      </c>
      <c r="G13" s="29"/>
      <c r="H13" s="29"/>
      <c r="I13" s="24" t="s">
        <v>17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18</v>
      </c>
      <c r="E14" s="29"/>
      <c r="F14" s="22" t="s">
        <v>19</v>
      </c>
      <c r="G14" s="29"/>
      <c r="H14" s="29"/>
      <c r="I14" s="24" t="s">
        <v>20</v>
      </c>
      <c r="J14" s="52" t="str">
        <f>'Rekapitulácia stavby'!AN8</f>
        <v>27. 4. 2021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24</v>
      </c>
      <c r="F17" s="29"/>
      <c r="G17" s="29"/>
      <c r="H17" s="29"/>
      <c r="I17" s="24" t="s">
        <v>25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26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26" t="str">
        <f>'Rekapitulácia stavby'!E14</f>
        <v>Vyplň údaj</v>
      </c>
      <c r="F20" s="193"/>
      <c r="G20" s="193"/>
      <c r="H20" s="193"/>
      <c r="I20" s="24" t="s">
        <v>25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28</v>
      </c>
      <c r="E22" s="29"/>
      <c r="F22" s="29"/>
      <c r="G22" s="29"/>
      <c r="H22" s="29"/>
      <c r="I22" s="24" t="s">
        <v>23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">
        <v>29</v>
      </c>
      <c r="F23" s="29"/>
      <c r="G23" s="29"/>
      <c r="H23" s="29"/>
      <c r="I23" s="24" t="s">
        <v>25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25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34</v>
      </c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6"/>
      <c r="B29" s="97"/>
      <c r="C29" s="96"/>
      <c r="D29" s="96"/>
      <c r="E29" s="198" t="s">
        <v>1</v>
      </c>
      <c r="F29" s="198"/>
      <c r="G29" s="198"/>
      <c r="H29" s="198"/>
      <c r="I29" s="96"/>
      <c r="J29" s="96"/>
      <c r="K29" s="96"/>
      <c r="L29" s="98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35</v>
      </c>
      <c r="E32" s="29"/>
      <c r="F32" s="29"/>
      <c r="G32" s="29"/>
      <c r="H32" s="29"/>
      <c r="I32" s="29"/>
      <c r="J32" s="68">
        <f>ROUND(J123,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37</v>
      </c>
      <c r="G34" s="29"/>
      <c r="H34" s="29"/>
      <c r="I34" s="33" t="s">
        <v>36</v>
      </c>
      <c r="J34" s="33" t="s">
        <v>38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39</v>
      </c>
      <c r="E35" s="24" t="s">
        <v>40</v>
      </c>
      <c r="F35" s="101">
        <f>ROUND((SUM(BE123:BE161)),  2)</f>
        <v>0</v>
      </c>
      <c r="G35" s="29"/>
      <c r="H35" s="29"/>
      <c r="I35" s="102">
        <v>0.2</v>
      </c>
      <c r="J35" s="101">
        <f>ROUND(((SUM(BE123:BE161))*I35),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41</v>
      </c>
      <c r="F36" s="101">
        <f>ROUND((SUM(BF123:BF161)),  2)</f>
        <v>0</v>
      </c>
      <c r="G36" s="29"/>
      <c r="H36" s="29"/>
      <c r="I36" s="102">
        <v>0.2</v>
      </c>
      <c r="J36" s="101">
        <f>ROUND(((SUM(BF123:BF161))*I36),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101">
        <f>ROUND((SUM(BG123:BG161)),  2)</f>
        <v>0</v>
      </c>
      <c r="G37" s="29"/>
      <c r="H37" s="29"/>
      <c r="I37" s="102">
        <v>0.2</v>
      </c>
      <c r="J37" s="101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43</v>
      </c>
      <c r="F38" s="101">
        <f>ROUND((SUM(BH123:BH161)),  2)</f>
        <v>0</v>
      </c>
      <c r="G38" s="29"/>
      <c r="H38" s="29"/>
      <c r="I38" s="102">
        <v>0.2</v>
      </c>
      <c r="J38" s="101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44</v>
      </c>
      <c r="F39" s="101">
        <f>ROUND((SUM(BI123:BI161)),  2)</f>
        <v>0</v>
      </c>
      <c r="G39" s="29"/>
      <c r="H39" s="29"/>
      <c r="I39" s="102">
        <v>0</v>
      </c>
      <c r="J39" s="101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3"/>
      <c r="D41" s="104" t="s">
        <v>45</v>
      </c>
      <c r="E41" s="57"/>
      <c r="F41" s="57"/>
      <c r="G41" s="105" t="s">
        <v>46</v>
      </c>
      <c r="H41" s="106" t="s">
        <v>47</v>
      </c>
      <c r="I41" s="57"/>
      <c r="J41" s="107">
        <f>SUM(J32:J39)</f>
        <v>0</v>
      </c>
      <c r="K41" s="108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50</v>
      </c>
      <c r="E61" s="32"/>
      <c r="F61" s="109" t="s">
        <v>51</v>
      </c>
      <c r="G61" s="42" t="s">
        <v>50</v>
      </c>
      <c r="H61" s="32"/>
      <c r="I61" s="32"/>
      <c r="J61" s="110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50</v>
      </c>
      <c r="E76" s="32"/>
      <c r="F76" s="109" t="s">
        <v>51</v>
      </c>
      <c r="G76" s="42" t="s">
        <v>50</v>
      </c>
      <c r="H76" s="32"/>
      <c r="I76" s="32"/>
      <c r="J76" s="110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24" t="str">
        <f>E7</f>
        <v>ČOV Dlhé Stráže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135</v>
      </c>
      <c r="L86" s="17"/>
    </row>
    <row r="87" spans="1:31" s="2" customFormat="1" ht="16.5" customHeight="1">
      <c r="A87" s="29"/>
      <c r="B87" s="30"/>
      <c r="C87" s="29"/>
      <c r="D87" s="29"/>
      <c r="E87" s="224" t="s">
        <v>1410</v>
      </c>
      <c r="F87" s="223"/>
      <c r="G87" s="223"/>
      <c r="H87" s="22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137</v>
      </c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82" t="str">
        <f>E11</f>
        <v>07.3 - Biologický stupeň</v>
      </c>
      <c r="F89" s="223"/>
      <c r="G89" s="223"/>
      <c r="H89" s="223"/>
      <c r="I89" s="2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18</v>
      </c>
      <c r="D91" s="29"/>
      <c r="E91" s="29"/>
      <c r="F91" s="22" t="str">
        <f>F14</f>
        <v>Dlhé Stráže</v>
      </c>
      <c r="G91" s="29"/>
      <c r="H91" s="29"/>
      <c r="I91" s="24" t="s">
        <v>20</v>
      </c>
      <c r="J91" s="52" t="str">
        <f>IF(J14="","",J14)</f>
        <v>27. 4. 2021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>Obec Dlhé Stráže</v>
      </c>
      <c r="G93" s="29"/>
      <c r="H93" s="29"/>
      <c r="I93" s="24" t="s">
        <v>28</v>
      </c>
      <c r="J93" s="27" t="str">
        <f>E23</f>
        <v>Ing.Janov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26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3" t="s">
        <v>142</v>
      </c>
      <c r="D98" s="29"/>
      <c r="E98" s="29"/>
      <c r="F98" s="29"/>
      <c r="G98" s="29"/>
      <c r="H98" s="29"/>
      <c r="I98" s="29"/>
      <c r="J98" s="68">
        <f>J123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143</v>
      </c>
    </row>
    <row r="99" spans="1:47" s="9" customFormat="1" ht="24.95" customHeight="1">
      <c r="B99" s="114"/>
      <c r="D99" s="115" t="s">
        <v>1446</v>
      </c>
      <c r="E99" s="116"/>
      <c r="F99" s="116"/>
      <c r="G99" s="116"/>
      <c r="H99" s="116"/>
      <c r="I99" s="116"/>
      <c r="J99" s="117">
        <f>J124</f>
        <v>0</v>
      </c>
      <c r="L99" s="114"/>
    </row>
    <row r="100" spans="1:47" s="9" customFormat="1" ht="24.95" customHeight="1">
      <c r="B100" s="114"/>
      <c r="D100" s="115" t="s">
        <v>1447</v>
      </c>
      <c r="E100" s="116"/>
      <c r="F100" s="116"/>
      <c r="G100" s="116"/>
      <c r="H100" s="116"/>
      <c r="I100" s="116"/>
      <c r="J100" s="117">
        <f>J128</f>
        <v>0</v>
      </c>
      <c r="L100" s="114"/>
    </row>
    <row r="101" spans="1:47" s="9" customFormat="1" ht="24.95" customHeight="1">
      <c r="B101" s="114"/>
      <c r="D101" s="115" t="s">
        <v>1448</v>
      </c>
      <c r="E101" s="116"/>
      <c r="F101" s="116"/>
      <c r="G101" s="116"/>
      <c r="H101" s="116"/>
      <c r="I101" s="116"/>
      <c r="J101" s="117">
        <f>J155</f>
        <v>0</v>
      </c>
      <c r="L101" s="114"/>
    </row>
    <row r="102" spans="1:47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47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47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24.95" customHeight="1">
      <c r="A108" s="29"/>
      <c r="B108" s="30"/>
      <c r="C108" s="18" t="s">
        <v>165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2" customHeight="1">
      <c r="A110" s="29"/>
      <c r="B110" s="30"/>
      <c r="C110" s="24" t="s">
        <v>14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6.5" customHeight="1">
      <c r="A111" s="29"/>
      <c r="B111" s="30"/>
      <c r="C111" s="29"/>
      <c r="D111" s="29"/>
      <c r="E111" s="224" t="str">
        <f>E7</f>
        <v>ČOV Dlhé Stráže</v>
      </c>
      <c r="F111" s="225"/>
      <c r="G111" s="225"/>
      <c r="H111" s="225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1" customFormat="1" ht="12" customHeight="1">
      <c r="B112" s="17"/>
      <c r="C112" s="24" t="s">
        <v>135</v>
      </c>
      <c r="L112" s="17"/>
    </row>
    <row r="113" spans="1:65" s="2" customFormat="1" ht="16.5" customHeight="1">
      <c r="A113" s="29"/>
      <c r="B113" s="30"/>
      <c r="C113" s="29"/>
      <c r="D113" s="29"/>
      <c r="E113" s="224" t="s">
        <v>1410</v>
      </c>
      <c r="F113" s="223"/>
      <c r="G113" s="223"/>
      <c r="H113" s="223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137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182" t="str">
        <f>E11</f>
        <v>07.3 - Biologický stupeň</v>
      </c>
      <c r="F115" s="223"/>
      <c r="G115" s="223"/>
      <c r="H115" s="223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18</v>
      </c>
      <c r="D117" s="29"/>
      <c r="E117" s="29"/>
      <c r="F117" s="22" t="str">
        <f>F14</f>
        <v>Dlhé Stráže</v>
      </c>
      <c r="G117" s="29"/>
      <c r="H117" s="29"/>
      <c r="I117" s="24" t="s">
        <v>20</v>
      </c>
      <c r="J117" s="52" t="str">
        <f>IF(J14="","",J14)</f>
        <v>27. 4. 2021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22</v>
      </c>
      <c r="D119" s="29"/>
      <c r="E119" s="29"/>
      <c r="F119" s="22" t="str">
        <f>E17</f>
        <v>Obec Dlhé Stráže</v>
      </c>
      <c r="G119" s="29"/>
      <c r="H119" s="29"/>
      <c r="I119" s="24" t="s">
        <v>28</v>
      </c>
      <c r="J119" s="27" t="str">
        <f>E23</f>
        <v>Ing.Janov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26</v>
      </c>
      <c r="D120" s="29"/>
      <c r="E120" s="29"/>
      <c r="F120" s="22" t="str">
        <f>IF(E20="","",E20)</f>
        <v>Vyplň údaj</v>
      </c>
      <c r="G120" s="29"/>
      <c r="H120" s="29"/>
      <c r="I120" s="24" t="s">
        <v>32</v>
      </c>
      <c r="J120" s="27" t="str">
        <f>E26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22"/>
      <c r="B122" s="123"/>
      <c r="C122" s="124" t="s">
        <v>166</v>
      </c>
      <c r="D122" s="125" t="s">
        <v>60</v>
      </c>
      <c r="E122" s="125" t="s">
        <v>56</v>
      </c>
      <c r="F122" s="125" t="s">
        <v>57</v>
      </c>
      <c r="G122" s="125" t="s">
        <v>167</v>
      </c>
      <c r="H122" s="125" t="s">
        <v>168</v>
      </c>
      <c r="I122" s="125" t="s">
        <v>169</v>
      </c>
      <c r="J122" s="126" t="s">
        <v>141</v>
      </c>
      <c r="K122" s="127" t="s">
        <v>170</v>
      </c>
      <c r="L122" s="128"/>
      <c r="M122" s="59" t="s">
        <v>1</v>
      </c>
      <c r="N122" s="60" t="s">
        <v>39</v>
      </c>
      <c r="O122" s="60" t="s">
        <v>171</v>
      </c>
      <c r="P122" s="60" t="s">
        <v>172</v>
      </c>
      <c r="Q122" s="60" t="s">
        <v>173</v>
      </c>
      <c r="R122" s="60" t="s">
        <v>174</v>
      </c>
      <c r="S122" s="60" t="s">
        <v>175</v>
      </c>
      <c r="T122" s="61" t="s">
        <v>176</v>
      </c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</row>
    <row r="123" spans="1:65" s="2" customFormat="1" ht="22.9" customHeight="1">
      <c r="A123" s="29"/>
      <c r="B123" s="30"/>
      <c r="C123" s="66" t="s">
        <v>142</v>
      </c>
      <c r="D123" s="29"/>
      <c r="E123" s="29"/>
      <c r="F123" s="29"/>
      <c r="G123" s="29"/>
      <c r="H123" s="29"/>
      <c r="I123" s="29"/>
      <c r="J123" s="129">
        <f>BK123</f>
        <v>0</v>
      </c>
      <c r="K123" s="29"/>
      <c r="L123" s="30"/>
      <c r="M123" s="62"/>
      <c r="N123" s="53"/>
      <c r="O123" s="63"/>
      <c r="P123" s="130">
        <f>P124+P128+P155</f>
        <v>0</v>
      </c>
      <c r="Q123" s="63"/>
      <c r="R123" s="130">
        <f>R124+R128+R155</f>
        <v>0</v>
      </c>
      <c r="S123" s="63"/>
      <c r="T123" s="131">
        <f>T124+T128+T155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74</v>
      </c>
      <c r="AU123" s="14" t="s">
        <v>143</v>
      </c>
      <c r="BK123" s="132">
        <f>BK124+BK128+BK155</f>
        <v>0</v>
      </c>
    </row>
    <row r="124" spans="1:65" s="12" customFormat="1" ht="25.9" customHeight="1">
      <c r="B124" s="133"/>
      <c r="D124" s="134" t="s">
        <v>74</v>
      </c>
      <c r="E124" s="135" t="s">
        <v>833</v>
      </c>
      <c r="F124" s="135" t="s">
        <v>1449</v>
      </c>
      <c r="I124" s="136"/>
      <c r="J124" s="137">
        <f>BK124</f>
        <v>0</v>
      </c>
      <c r="L124" s="133"/>
      <c r="M124" s="138"/>
      <c r="N124" s="139"/>
      <c r="O124" s="139"/>
      <c r="P124" s="140">
        <f>SUM(P125:P127)</f>
        <v>0</v>
      </c>
      <c r="Q124" s="139"/>
      <c r="R124" s="140">
        <f>SUM(R125:R127)</f>
        <v>0</v>
      </c>
      <c r="S124" s="139"/>
      <c r="T124" s="141">
        <f>SUM(T125:T127)</f>
        <v>0</v>
      </c>
      <c r="AR124" s="134" t="s">
        <v>82</v>
      </c>
      <c r="AT124" s="142" t="s">
        <v>74</v>
      </c>
      <c r="AU124" s="142" t="s">
        <v>75</v>
      </c>
      <c r="AY124" s="134" t="s">
        <v>179</v>
      </c>
      <c r="BK124" s="143">
        <f>SUM(BK125:BK127)</f>
        <v>0</v>
      </c>
    </row>
    <row r="125" spans="1:65" s="2" customFormat="1" ht="51" customHeight="1">
      <c r="A125" s="29"/>
      <c r="B125" s="146"/>
      <c r="C125" s="227" t="s">
        <v>82</v>
      </c>
      <c r="D125" s="227" t="s">
        <v>281</v>
      </c>
      <c r="E125" s="228" t="s">
        <v>1450</v>
      </c>
      <c r="F125" s="229" t="s">
        <v>1616</v>
      </c>
      <c r="G125" s="230" t="s">
        <v>253</v>
      </c>
      <c r="H125" s="231">
        <v>1</v>
      </c>
      <c r="I125" s="231"/>
      <c r="J125" s="231">
        <f>ROUND(I125*H125,3)</f>
        <v>0</v>
      </c>
      <c r="K125" s="167"/>
      <c r="L125" s="168"/>
      <c r="M125" s="169" t="s">
        <v>1</v>
      </c>
      <c r="N125" s="170" t="s">
        <v>41</v>
      </c>
      <c r="O125" s="55"/>
      <c r="P125" s="156">
        <f>O125*H125</f>
        <v>0</v>
      </c>
      <c r="Q125" s="156">
        <v>0</v>
      </c>
      <c r="R125" s="156">
        <f>Q125*H125</f>
        <v>0</v>
      </c>
      <c r="S125" s="156">
        <v>0</v>
      </c>
      <c r="T125" s="157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8" t="s">
        <v>194</v>
      </c>
      <c r="AT125" s="158" t="s">
        <v>281</v>
      </c>
      <c r="AU125" s="158" t="s">
        <v>82</v>
      </c>
      <c r="AY125" s="14" t="s">
        <v>179</v>
      </c>
      <c r="BE125" s="159">
        <f>IF(N125="základná",J125,0)</f>
        <v>0</v>
      </c>
      <c r="BF125" s="159">
        <f>IF(N125="znížená",J125,0)</f>
        <v>0</v>
      </c>
      <c r="BG125" s="159">
        <f>IF(N125="zákl. prenesená",J125,0)</f>
        <v>0</v>
      </c>
      <c r="BH125" s="159">
        <f>IF(N125="zníž. prenesená",J125,0)</f>
        <v>0</v>
      </c>
      <c r="BI125" s="159">
        <f>IF(N125="nulová",J125,0)</f>
        <v>0</v>
      </c>
      <c r="BJ125" s="14" t="s">
        <v>87</v>
      </c>
      <c r="BK125" s="160">
        <f>ROUND(I125*H125,3)</f>
        <v>0</v>
      </c>
      <c r="BL125" s="14" t="s">
        <v>185</v>
      </c>
      <c r="BM125" s="158" t="s">
        <v>87</v>
      </c>
    </row>
    <row r="126" spans="1:65" s="2" customFormat="1" ht="24.2" customHeight="1">
      <c r="A126" s="29"/>
      <c r="B126" s="146"/>
      <c r="C126" s="161" t="s">
        <v>87</v>
      </c>
      <c r="D126" s="161" t="s">
        <v>281</v>
      </c>
      <c r="E126" s="162" t="s">
        <v>1451</v>
      </c>
      <c r="F126" s="163" t="s">
        <v>1452</v>
      </c>
      <c r="G126" s="164" t="s">
        <v>253</v>
      </c>
      <c r="H126" s="165">
        <v>1</v>
      </c>
      <c r="I126" s="166"/>
      <c r="J126" s="165">
        <f>ROUND(I126*H126,3)</f>
        <v>0</v>
      </c>
      <c r="K126" s="167"/>
      <c r="L126" s="168"/>
      <c r="M126" s="169" t="s">
        <v>1</v>
      </c>
      <c r="N126" s="170" t="s">
        <v>41</v>
      </c>
      <c r="O126" s="55"/>
      <c r="P126" s="156">
        <f>O126*H126</f>
        <v>0</v>
      </c>
      <c r="Q126" s="156">
        <v>0</v>
      </c>
      <c r="R126" s="156">
        <f>Q126*H126</f>
        <v>0</v>
      </c>
      <c r="S126" s="156">
        <v>0</v>
      </c>
      <c r="T126" s="157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8" t="s">
        <v>194</v>
      </c>
      <c r="AT126" s="158" t="s">
        <v>281</v>
      </c>
      <c r="AU126" s="158" t="s">
        <v>82</v>
      </c>
      <c r="AY126" s="14" t="s">
        <v>179</v>
      </c>
      <c r="BE126" s="159">
        <f>IF(N126="základná",J126,0)</f>
        <v>0</v>
      </c>
      <c r="BF126" s="159">
        <f>IF(N126="znížená",J126,0)</f>
        <v>0</v>
      </c>
      <c r="BG126" s="159">
        <f>IF(N126="zákl. prenesená",J126,0)</f>
        <v>0</v>
      </c>
      <c r="BH126" s="159">
        <f>IF(N126="zníž. prenesená",J126,0)</f>
        <v>0</v>
      </c>
      <c r="BI126" s="159">
        <f>IF(N126="nulová",J126,0)</f>
        <v>0</v>
      </c>
      <c r="BJ126" s="14" t="s">
        <v>87</v>
      </c>
      <c r="BK126" s="160">
        <f>ROUND(I126*H126,3)</f>
        <v>0</v>
      </c>
      <c r="BL126" s="14" t="s">
        <v>185</v>
      </c>
      <c r="BM126" s="158" t="s">
        <v>185</v>
      </c>
    </row>
    <row r="127" spans="1:65" s="2" customFormat="1" ht="24.2" customHeight="1">
      <c r="A127" s="29"/>
      <c r="B127" s="146"/>
      <c r="C127" s="161" t="s">
        <v>188</v>
      </c>
      <c r="D127" s="161" t="s">
        <v>281</v>
      </c>
      <c r="E127" s="162" t="s">
        <v>1453</v>
      </c>
      <c r="F127" s="163" t="s">
        <v>1454</v>
      </c>
      <c r="G127" s="164" t="s">
        <v>1444</v>
      </c>
      <c r="H127" s="165">
        <v>3</v>
      </c>
      <c r="I127" s="166"/>
      <c r="J127" s="165">
        <f>ROUND(I127*H127,3)</f>
        <v>0</v>
      </c>
      <c r="K127" s="167"/>
      <c r="L127" s="168"/>
      <c r="M127" s="169" t="s">
        <v>1</v>
      </c>
      <c r="N127" s="170" t="s">
        <v>41</v>
      </c>
      <c r="O127" s="55"/>
      <c r="P127" s="156">
        <f>O127*H127</f>
        <v>0</v>
      </c>
      <c r="Q127" s="156">
        <v>0</v>
      </c>
      <c r="R127" s="156">
        <f>Q127*H127</f>
        <v>0</v>
      </c>
      <c r="S127" s="156">
        <v>0</v>
      </c>
      <c r="T127" s="157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8" t="s">
        <v>194</v>
      </c>
      <c r="AT127" s="158" t="s">
        <v>281</v>
      </c>
      <c r="AU127" s="158" t="s">
        <v>82</v>
      </c>
      <c r="AY127" s="14" t="s">
        <v>179</v>
      </c>
      <c r="BE127" s="159">
        <f>IF(N127="základná",J127,0)</f>
        <v>0</v>
      </c>
      <c r="BF127" s="159">
        <f>IF(N127="znížená",J127,0)</f>
        <v>0</v>
      </c>
      <c r="BG127" s="159">
        <f>IF(N127="zákl. prenesená",J127,0)</f>
        <v>0</v>
      </c>
      <c r="BH127" s="159">
        <f>IF(N127="zníž. prenesená",J127,0)</f>
        <v>0</v>
      </c>
      <c r="BI127" s="159">
        <f>IF(N127="nulová",J127,0)</f>
        <v>0</v>
      </c>
      <c r="BJ127" s="14" t="s">
        <v>87</v>
      </c>
      <c r="BK127" s="160">
        <f>ROUND(I127*H127,3)</f>
        <v>0</v>
      </c>
      <c r="BL127" s="14" t="s">
        <v>185</v>
      </c>
      <c r="BM127" s="158" t="s">
        <v>191</v>
      </c>
    </row>
    <row r="128" spans="1:65" s="12" customFormat="1" ht="25.9" customHeight="1">
      <c r="B128" s="133"/>
      <c r="D128" s="134" t="s">
        <v>74</v>
      </c>
      <c r="E128" s="135" t="s">
        <v>889</v>
      </c>
      <c r="F128" s="135" t="s">
        <v>1455</v>
      </c>
      <c r="I128" s="136"/>
      <c r="J128" s="137">
        <f>BK128</f>
        <v>0</v>
      </c>
      <c r="L128" s="133"/>
      <c r="M128" s="138"/>
      <c r="N128" s="139"/>
      <c r="O128" s="139"/>
      <c r="P128" s="140">
        <f>SUM(P129:P154)</f>
        <v>0</v>
      </c>
      <c r="Q128" s="139"/>
      <c r="R128" s="140">
        <f>SUM(R129:R154)</f>
        <v>0</v>
      </c>
      <c r="S128" s="139"/>
      <c r="T128" s="141">
        <f>SUM(T129:T154)</f>
        <v>0</v>
      </c>
      <c r="AR128" s="134" t="s">
        <v>82</v>
      </c>
      <c r="AT128" s="142" t="s">
        <v>74</v>
      </c>
      <c r="AU128" s="142" t="s">
        <v>75</v>
      </c>
      <c r="AY128" s="134" t="s">
        <v>179</v>
      </c>
      <c r="BK128" s="143">
        <f>SUM(BK129:BK154)</f>
        <v>0</v>
      </c>
    </row>
    <row r="129" spans="1:65" s="2" customFormat="1" ht="24.2" customHeight="1">
      <c r="A129" s="29"/>
      <c r="B129" s="146"/>
      <c r="C129" s="161" t="s">
        <v>82</v>
      </c>
      <c r="D129" s="161" t="s">
        <v>281</v>
      </c>
      <c r="E129" s="162" t="s">
        <v>1456</v>
      </c>
      <c r="F129" s="163" t="s">
        <v>1457</v>
      </c>
      <c r="G129" s="164" t="s">
        <v>1433</v>
      </c>
      <c r="H129" s="165">
        <v>8</v>
      </c>
      <c r="I129" s="166"/>
      <c r="J129" s="165">
        <f t="shared" ref="J129:J154" si="0">ROUND(I129*H129,3)</f>
        <v>0</v>
      </c>
      <c r="K129" s="167"/>
      <c r="L129" s="168"/>
      <c r="M129" s="169" t="s">
        <v>1</v>
      </c>
      <c r="N129" s="170" t="s">
        <v>41</v>
      </c>
      <c r="O129" s="55"/>
      <c r="P129" s="156">
        <f t="shared" ref="P129:P154" si="1">O129*H129</f>
        <v>0</v>
      </c>
      <c r="Q129" s="156">
        <v>0</v>
      </c>
      <c r="R129" s="156">
        <f t="shared" ref="R129:R154" si="2">Q129*H129</f>
        <v>0</v>
      </c>
      <c r="S129" s="156">
        <v>0</v>
      </c>
      <c r="T129" s="157">
        <f t="shared" ref="T129:T154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8" t="s">
        <v>194</v>
      </c>
      <c r="AT129" s="158" t="s">
        <v>281</v>
      </c>
      <c r="AU129" s="158" t="s">
        <v>82</v>
      </c>
      <c r="AY129" s="14" t="s">
        <v>179</v>
      </c>
      <c r="BE129" s="159">
        <f t="shared" ref="BE129:BE154" si="4">IF(N129="základná",J129,0)</f>
        <v>0</v>
      </c>
      <c r="BF129" s="159">
        <f t="shared" ref="BF129:BF154" si="5">IF(N129="znížená",J129,0)</f>
        <v>0</v>
      </c>
      <c r="BG129" s="159">
        <f t="shared" ref="BG129:BG154" si="6">IF(N129="zákl. prenesená",J129,0)</f>
        <v>0</v>
      </c>
      <c r="BH129" s="159">
        <f t="shared" ref="BH129:BH154" si="7">IF(N129="zníž. prenesená",J129,0)</f>
        <v>0</v>
      </c>
      <c r="BI129" s="159">
        <f t="shared" ref="BI129:BI154" si="8">IF(N129="nulová",J129,0)</f>
        <v>0</v>
      </c>
      <c r="BJ129" s="14" t="s">
        <v>87</v>
      </c>
      <c r="BK129" s="160">
        <f t="shared" ref="BK129:BK154" si="9">ROUND(I129*H129,3)</f>
        <v>0</v>
      </c>
      <c r="BL129" s="14" t="s">
        <v>185</v>
      </c>
      <c r="BM129" s="158" t="s">
        <v>194</v>
      </c>
    </row>
    <row r="130" spans="1:65" s="2" customFormat="1" ht="24.2" customHeight="1">
      <c r="A130" s="29"/>
      <c r="B130" s="146"/>
      <c r="C130" s="161" t="s">
        <v>87</v>
      </c>
      <c r="D130" s="161" t="s">
        <v>281</v>
      </c>
      <c r="E130" s="162" t="s">
        <v>1458</v>
      </c>
      <c r="F130" s="163" t="s">
        <v>1459</v>
      </c>
      <c r="G130" s="164" t="s">
        <v>253</v>
      </c>
      <c r="H130" s="165">
        <v>2</v>
      </c>
      <c r="I130" s="166"/>
      <c r="J130" s="165">
        <f t="shared" si="0"/>
        <v>0</v>
      </c>
      <c r="K130" s="167"/>
      <c r="L130" s="168"/>
      <c r="M130" s="169" t="s">
        <v>1</v>
      </c>
      <c r="N130" s="170" t="s">
        <v>41</v>
      </c>
      <c r="O130" s="55"/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8" t="s">
        <v>194</v>
      </c>
      <c r="AT130" s="158" t="s">
        <v>281</v>
      </c>
      <c r="AU130" s="158" t="s">
        <v>82</v>
      </c>
      <c r="AY130" s="14" t="s">
        <v>179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4" t="s">
        <v>87</v>
      </c>
      <c r="BK130" s="160">
        <f t="shared" si="9"/>
        <v>0</v>
      </c>
      <c r="BL130" s="14" t="s">
        <v>185</v>
      </c>
      <c r="BM130" s="158" t="s">
        <v>198</v>
      </c>
    </row>
    <row r="131" spans="1:65" s="2" customFormat="1" ht="62.65" customHeight="1">
      <c r="A131" s="29"/>
      <c r="B131" s="146"/>
      <c r="C131" s="161" t="s">
        <v>188</v>
      </c>
      <c r="D131" s="161" t="s">
        <v>281</v>
      </c>
      <c r="E131" s="162" t="s">
        <v>1460</v>
      </c>
      <c r="F131" s="163" t="s">
        <v>1461</v>
      </c>
      <c r="G131" s="164" t="s">
        <v>253</v>
      </c>
      <c r="H131" s="165">
        <v>2</v>
      </c>
      <c r="I131" s="166"/>
      <c r="J131" s="165">
        <f t="shared" si="0"/>
        <v>0</v>
      </c>
      <c r="K131" s="167"/>
      <c r="L131" s="168"/>
      <c r="M131" s="169" t="s">
        <v>1</v>
      </c>
      <c r="N131" s="170" t="s">
        <v>41</v>
      </c>
      <c r="O131" s="55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8" t="s">
        <v>194</v>
      </c>
      <c r="AT131" s="158" t="s">
        <v>281</v>
      </c>
      <c r="AU131" s="158" t="s">
        <v>82</v>
      </c>
      <c r="AY131" s="14" t="s">
        <v>179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4" t="s">
        <v>87</v>
      </c>
      <c r="BK131" s="160">
        <f t="shared" si="9"/>
        <v>0</v>
      </c>
      <c r="BL131" s="14" t="s">
        <v>185</v>
      </c>
      <c r="BM131" s="158" t="s">
        <v>201</v>
      </c>
    </row>
    <row r="132" spans="1:65" s="2" customFormat="1" ht="14.45" customHeight="1">
      <c r="A132" s="29"/>
      <c r="B132" s="146"/>
      <c r="C132" s="161" t="s">
        <v>185</v>
      </c>
      <c r="D132" s="161" t="s">
        <v>281</v>
      </c>
      <c r="E132" s="162" t="s">
        <v>1462</v>
      </c>
      <c r="F132" s="163" t="s">
        <v>1463</v>
      </c>
      <c r="G132" s="164" t="s">
        <v>253</v>
      </c>
      <c r="H132" s="165">
        <v>2</v>
      </c>
      <c r="I132" s="166"/>
      <c r="J132" s="165">
        <f t="shared" si="0"/>
        <v>0</v>
      </c>
      <c r="K132" s="167"/>
      <c r="L132" s="168"/>
      <c r="M132" s="169" t="s">
        <v>1</v>
      </c>
      <c r="N132" s="170" t="s">
        <v>41</v>
      </c>
      <c r="O132" s="55"/>
      <c r="P132" s="156">
        <f t="shared" si="1"/>
        <v>0</v>
      </c>
      <c r="Q132" s="156">
        <v>0</v>
      </c>
      <c r="R132" s="156">
        <f t="shared" si="2"/>
        <v>0</v>
      </c>
      <c r="S132" s="156">
        <v>0</v>
      </c>
      <c r="T132" s="157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8" t="s">
        <v>194</v>
      </c>
      <c r="AT132" s="158" t="s">
        <v>281</v>
      </c>
      <c r="AU132" s="158" t="s">
        <v>82</v>
      </c>
      <c r="AY132" s="14" t="s">
        <v>179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4" t="s">
        <v>87</v>
      </c>
      <c r="BK132" s="160">
        <f t="shared" si="9"/>
        <v>0</v>
      </c>
      <c r="BL132" s="14" t="s">
        <v>185</v>
      </c>
      <c r="BM132" s="158" t="s">
        <v>205</v>
      </c>
    </row>
    <row r="133" spans="1:65" s="2" customFormat="1" ht="24.2" customHeight="1">
      <c r="A133" s="29"/>
      <c r="B133" s="146"/>
      <c r="C133" s="161" t="s">
        <v>195</v>
      </c>
      <c r="D133" s="161" t="s">
        <v>281</v>
      </c>
      <c r="E133" s="162" t="s">
        <v>1464</v>
      </c>
      <c r="F133" s="163" t="s">
        <v>1465</v>
      </c>
      <c r="G133" s="164" t="s">
        <v>1433</v>
      </c>
      <c r="H133" s="165">
        <v>13</v>
      </c>
      <c r="I133" s="166"/>
      <c r="J133" s="165">
        <f t="shared" si="0"/>
        <v>0</v>
      </c>
      <c r="K133" s="167"/>
      <c r="L133" s="168"/>
      <c r="M133" s="169" t="s">
        <v>1</v>
      </c>
      <c r="N133" s="170" t="s">
        <v>41</v>
      </c>
      <c r="O133" s="55"/>
      <c r="P133" s="156">
        <f t="shared" si="1"/>
        <v>0</v>
      </c>
      <c r="Q133" s="156">
        <v>0</v>
      </c>
      <c r="R133" s="156">
        <f t="shared" si="2"/>
        <v>0</v>
      </c>
      <c r="S133" s="156">
        <v>0</v>
      </c>
      <c r="T133" s="157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8" t="s">
        <v>194</v>
      </c>
      <c r="AT133" s="158" t="s">
        <v>281</v>
      </c>
      <c r="AU133" s="158" t="s">
        <v>82</v>
      </c>
      <c r="AY133" s="14" t="s">
        <v>179</v>
      </c>
      <c r="BE133" s="159">
        <f t="shared" si="4"/>
        <v>0</v>
      </c>
      <c r="BF133" s="159">
        <f t="shared" si="5"/>
        <v>0</v>
      </c>
      <c r="BG133" s="159">
        <f t="shared" si="6"/>
        <v>0</v>
      </c>
      <c r="BH133" s="159">
        <f t="shared" si="7"/>
        <v>0</v>
      </c>
      <c r="BI133" s="159">
        <f t="shared" si="8"/>
        <v>0</v>
      </c>
      <c r="BJ133" s="14" t="s">
        <v>87</v>
      </c>
      <c r="BK133" s="160">
        <f t="shared" si="9"/>
        <v>0</v>
      </c>
      <c r="BL133" s="14" t="s">
        <v>185</v>
      </c>
      <c r="BM133" s="158" t="s">
        <v>208</v>
      </c>
    </row>
    <row r="134" spans="1:65" s="2" customFormat="1" ht="24.2" customHeight="1">
      <c r="A134" s="29"/>
      <c r="B134" s="146"/>
      <c r="C134" s="161" t="s">
        <v>191</v>
      </c>
      <c r="D134" s="161" t="s">
        <v>281</v>
      </c>
      <c r="E134" s="162" t="s">
        <v>1466</v>
      </c>
      <c r="F134" s="163" t="s">
        <v>1467</v>
      </c>
      <c r="G134" s="164" t="s">
        <v>1433</v>
      </c>
      <c r="H134" s="165">
        <v>24</v>
      </c>
      <c r="I134" s="166"/>
      <c r="J134" s="165">
        <f t="shared" si="0"/>
        <v>0</v>
      </c>
      <c r="K134" s="167"/>
      <c r="L134" s="168"/>
      <c r="M134" s="169" t="s">
        <v>1</v>
      </c>
      <c r="N134" s="170" t="s">
        <v>41</v>
      </c>
      <c r="O134" s="55"/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8" t="s">
        <v>194</v>
      </c>
      <c r="AT134" s="158" t="s">
        <v>281</v>
      </c>
      <c r="AU134" s="158" t="s">
        <v>82</v>
      </c>
      <c r="AY134" s="14" t="s">
        <v>179</v>
      </c>
      <c r="BE134" s="159">
        <f t="shared" si="4"/>
        <v>0</v>
      </c>
      <c r="BF134" s="159">
        <f t="shared" si="5"/>
        <v>0</v>
      </c>
      <c r="BG134" s="159">
        <f t="shared" si="6"/>
        <v>0</v>
      </c>
      <c r="BH134" s="159">
        <f t="shared" si="7"/>
        <v>0</v>
      </c>
      <c r="BI134" s="159">
        <f t="shared" si="8"/>
        <v>0</v>
      </c>
      <c r="BJ134" s="14" t="s">
        <v>87</v>
      </c>
      <c r="BK134" s="160">
        <f t="shared" si="9"/>
        <v>0</v>
      </c>
      <c r="BL134" s="14" t="s">
        <v>185</v>
      </c>
      <c r="BM134" s="158" t="s">
        <v>212</v>
      </c>
    </row>
    <row r="135" spans="1:65" s="2" customFormat="1" ht="24.2" customHeight="1">
      <c r="A135" s="29"/>
      <c r="B135" s="146"/>
      <c r="C135" s="161" t="s">
        <v>202</v>
      </c>
      <c r="D135" s="161" t="s">
        <v>281</v>
      </c>
      <c r="E135" s="162" t="s">
        <v>1468</v>
      </c>
      <c r="F135" s="163" t="s">
        <v>1469</v>
      </c>
      <c r="G135" s="164" t="s">
        <v>1433</v>
      </c>
      <c r="H135" s="165">
        <v>8</v>
      </c>
      <c r="I135" s="166"/>
      <c r="J135" s="165">
        <f t="shared" si="0"/>
        <v>0</v>
      </c>
      <c r="K135" s="167"/>
      <c r="L135" s="168"/>
      <c r="M135" s="169" t="s">
        <v>1</v>
      </c>
      <c r="N135" s="170" t="s">
        <v>41</v>
      </c>
      <c r="O135" s="55"/>
      <c r="P135" s="156">
        <f t="shared" si="1"/>
        <v>0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8" t="s">
        <v>194</v>
      </c>
      <c r="AT135" s="158" t="s">
        <v>281</v>
      </c>
      <c r="AU135" s="158" t="s">
        <v>82</v>
      </c>
      <c r="AY135" s="14" t="s">
        <v>179</v>
      </c>
      <c r="BE135" s="159">
        <f t="shared" si="4"/>
        <v>0</v>
      </c>
      <c r="BF135" s="159">
        <f t="shared" si="5"/>
        <v>0</v>
      </c>
      <c r="BG135" s="159">
        <f t="shared" si="6"/>
        <v>0</v>
      </c>
      <c r="BH135" s="159">
        <f t="shared" si="7"/>
        <v>0</v>
      </c>
      <c r="BI135" s="159">
        <f t="shared" si="8"/>
        <v>0</v>
      </c>
      <c r="BJ135" s="14" t="s">
        <v>87</v>
      </c>
      <c r="BK135" s="160">
        <f t="shared" si="9"/>
        <v>0</v>
      </c>
      <c r="BL135" s="14" t="s">
        <v>185</v>
      </c>
      <c r="BM135" s="158" t="s">
        <v>7</v>
      </c>
    </row>
    <row r="136" spans="1:65" s="2" customFormat="1" ht="24.2" customHeight="1">
      <c r="A136" s="29"/>
      <c r="B136" s="146"/>
      <c r="C136" s="161" t="s">
        <v>194</v>
      </c>
      <c r="D136" s="161" t="s">
        <v>281</v>
      </c>
      <c r="E136" s="162" t="s">
        <v>1470</v>
      </c>
      <c r="F136" s="163" t="s">
        <v>1471</v>
      </c>
      <c r="G136" s="164" t="s">
        <v>1433</v>
      </c>
      <c r="H136" s="165">
        <v>20</v>
      </c>
      <c r="I136" s="166"/>
      <c r="J136" s="165">
        <f t="shared" si="0"/>
        <v>0</v>
      </c>
      <c r="K136" s="167"/>
      <c r="L136" s="168"/>
      <c r="M136" s="169" t="s">
        <v>1</v>
      </c>
      <c r="N136" s="170" t="s">
        <v>41</v>
      </c>
      <c r="O136" s="55"/>
      <c r="P136" s="156">
        <f t="shared" si="1"/>
        <v>0</v>
      </c>
      <c r="Q136" s="156">
        <v>0</v>
      </c>
      <c r="R136" s="156">
        <f t="shared" si="2"/>
        <v>0</v>
      </c>
      <c r="S136" s="156">
        <v>0</v>
      </c>
      <c r="T136" s="157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8" t="s">
        <v>194</v>
      </c>
      <c r="AT136" s="158" t="s">
        <v>281</v>
      </c>
      <c r="AU136" s="158" t="s">
        <v>82</v>
      </c>
      <c r="AY136" s="14" t="s">
        <v>179</v>
      </c>
      <c r="BE136" s="159">
        <f t="shared" si="4"/>
        <v>0</v>
      </c>
      <c r="BF136" s="159">
        <f t="shared" si="5"/>
        <v>0</v>
      </c>
      <c r="BG136" s="159">
        <f t="shared" si="6"/>
        <v>0</v>
      </c>
      <c r="BH136" s="159">
        <f t="shared" si="7"/>
        <v>0</v>
      </c>
      <c r="BI136" s="159">
        <f t="shared" si="8"/>
        <v>0</v>
      </c>
      <c r="BJ136" s="14" t="s">
        <v>87</v>
      </c>
      <c r="BK136" s="160">
        <f t="shared" si="9"/>
        <v>0</v>
      </c>
      <c r="BL136" s="14" t="s">
        <v>185</v>
      </c>
      <c r="BM136" s="158" t="s">
        <v>220</v>
      </c>
    </row>
    <row r="137" spans="1:65" s="2" customFormat="1" ht="24.2" customHeight="1">
      <c r="A137" s="29"/>
      <c r="B137" s="146"/>
      <c r="C137" s="161" t="s">
        <v>209</v>
      </c>
      <c r="D137" s="161" t="s">
        <v>281</v>
      </c>
      <c r="E137" s="162" t="s">
        <v>1472</v>
      </c>
      <c r="F137" s="163" t="s">
        <v>1473</v>
      </c>
      <c r="G137" s="164" t="s">
        <v>1433</v>
      </c>
      <c r="H137" s="165">
        <v>22</v>
      </c>
      <c r="I137" s="166"/>
      <c r="J137" s="165">
        <f t="shared" si="0"/>
        <v>0</v>
      </c>
      <c r="K137" s="167"/>
      <c r="L137" s="168"/>
      <c r="M137" s="169" t="s">
        <v>1</v>
      </c>
      <c r="N137" s="170" t="s">
        <v>41</v>
      </c>
      <c r="O137" s="55"/>
      <c r="P137" s="156">
        <f t="shared" si="1"/>
        <v>0</v>
      </c>
      <c r="Q137" s="156">
        <v>0</v>
      </c>
      <c r="R137" s="156">
        <f t="shared" si="2"/>
        <v>0</v>
      </c>
      <c r="S137" s="156">
        <v>0</v>
      </c>
      <c r="T137" s="157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8" t="s">
        <v>194</v>
      </c>
      <c r="AT137" s="158" t="s">
        <v>281</v>
      </c>
      <c r="AU137" s="158" t="s">
        <v>82</v>
      </c>
      <c r="AY137" s="14" t="s">
        <v>179</v>
      </c>
      <c r="BE137" s="159">
        <f t="shared" si="4"/>
        <v>0</v>
      </c>
      <c r="BF137" s="159">
        <f t="shared" si="5"/>
        <v>0</v>
      </c>
      <c r="BG137" s="159">
        <f t="shared" si="6"/>
        <v>0</v>
      </c>
      <c r="BH137" s="159">
        <f t="shared" si="7"/>
        <v>0</v>
      </c>
      <c r="BI137" s="159">
        <f t="shared" si="8"/>
        <v>0</v>
      </c>
      <c r="BJ137" s="14" t="s">
        <v>87</v>
      </c>
      <c r="BK137" s="160">
        <f t="shared" si="9"/>
        <v>0</v>
      </c>
      <c r="BL137" s="14" t="s">
        <v>185</v>
      </c>
      <c r="BM137" s="158" t="s">
        <v>223</v>
      </c>
    </row>
    <row r="138" spans="1:65" s="2" customFormat="1" ht="62.65" customHeight="1">
      <c r="A138" s="29"/>
      <c r="B138" s="146"/>
      <c r="C138" s="161" t="s">
        <v>198</v>
      </c>
      <c r="D138" s="161" t="s">
        <v>281</v>
      </c>
      <c r="E138" s="162" t="s">
        <v>1474</v>
      </c>
      <c r="F138" s="163" t="s">
        <v>1475</v>
      </c>
      <c r="G138" s="164" t="s">
        <v>1168</v>
      </c>
      <c r="H138" s="165">
        <v>1</v>
      </c>
      <c r="I138" s="166"/>
      <c r="J138" s="165">
        <f t="shared" si="0"/>
        <v>0</v>
      </c>
      <c r="K138" s="167"/>
      <c r="L138" s="168"/>
      <c r="M138" s="169" t="s">
        <v>1</v>
      </c>
      <c r="N138" s="170" t="s">
        <v>41</v>
      </c>
      <c r="O138" s="55"/>
      <c r="P138" s="156">
        <f t="shared" si="1"/>
        <v>0</v>
      </c>
      <c r="Q138" s="156">
        <v>0</v>
      </c>
      <c r="R138" s="156">
        <f t="shared" si="2"/>
        <v>0</v>
      </c>
      <c r="S138" s="156">
        <v>0</v>
      </c>
      <c r="T138" s="157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8" t="s">
        <v>194</v>
      </c>
      <c r="AT138" s="158" t="s">
        <v>281</v>
      </c>
      <c r="AU138" s="158" t="s">
        <v>82</v>
      </c>
      <c r="AY138" s="14" t="s">
        <v>179</v>
      </c>
      <c r="BE138" s="159">
        <f t="shared" si="4"/>
        <v>0</v>
      </c>
      <c r="BF138" s="159">
        <f t="shared" si="5"/>
        <v>0</v>
      </c>
      <c r="BG138" s="159">
        <f t="shared" si="6"/>
        <v>0</v>
      </c>
      <c r="BH138" s="159">
        <f t="shared" si="7"/>
        <v>0</v>
      </c>
      <c r="BI138" s="159">
        <f t="shared" si="8"/>
        <v>0</v>
      </c>
      <c r="BJ138" s="14" t="s">
        <v>87</v>
      </c>
      <c r="BK138" s="160">
        <f t="shared" si="9"/>
        <v>0</v>
      </c>
      <c r="BL138" s="14" t="s">
        <v>185</v>
      </c>
      <c r="BM138" s="158" t="s">
        <v>228</v>
      </c>
    </row>
    <row r="139" spans="1:65" s="2" customFormat="1" ht="14.45" customHeight="1">
      <c r="A139" s="29"/>
      <c r="B139" s="146"/>
      <c r="C139" s="161" t="s">
        <v>216</v>
      </c>
      <c r="D139" s="161" t="s">
        <v>281</v>
      </c>
      <c r="E139" s="162" t="s">
        <v>1476</v>
      </c>
      <c r="F139" s="163" t="s">
        <v>1477</v>
      </c>
      <c r="G139" s="164" t="s">
        <v>253</v>
      </c>
      <c r="H139" s="165">
        <v>6</v>
      </c>
      <c r="I139" s="166"/>
      <c r="J139" s="165">
        <f t="shared" si="0"/>
        <v>0</v>
      </c>
      <c r="K139" s="167"/>
      <c r="L139" s="168"/>
      <c r="M139" s="169" t="s">
        <v>1</v>
      </c>
      <c r="N139" s="170" t="s">
        <v>41</v>
      </c>
      <c r="O139" s="55"/>
      <c r="P139" s="156">
        <f t="shared" si="1"/>
        <v>0</v>
      </c>
      <c r="Q139" s="156">
        <v>0</v>
      </c>
      <c r="R139" s="156">
        <f t="shared" si="2"/>
        <v>0</v>
      </c>
      <c r="S139" s="156">
        <v>0</v>
      </c>
      <c r="T139" s="157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8" t="s">
        <v>194</v>
      </c>
      <c r="AT139" s="158" t="s">
        <v>281</v>
      </c>
      <c r="AU139" s="158" t="s">
        <v>82</v>
      </c>
      <c r="AY139" s="14" t="s">
        <v>179</v>
      </c>
      <c r="BE139" s="159">
        <f t="shared" si="4"/>
        <v>0</v>
      </c>
      <c r="BF139" s="159">
        <f t="shared" si="5"/>
        <v>0</v>
      </c>
      <c r="BG139" s="159">
        <f t="shared" si="6"/>
        <v>0</v>
      </c>
      <c r="BH139" s="159">
        <f t="shared" si="7"/>
        <v>0</v>
      </c>
      <c r="BI139" s="159">
        <f t="shared" si="8"/>
        <v>0</v>
      </c>
      <c r="BJ139" s="14" t="s">
        <v>87</v>
      </c>
      <c r="BK139" s="160">
        <f t="shared" si="9"/>
        <v>0</v>
      </c>
      <c r="BL139" s="14" t="s">
        <v>185</v>
      </c>
      <c r="BM139" s="158" t="s">
        <v>231</v>
      </c>
    </row>
    <row r="140" spans="1:65" s="2" customFormat="1" ht="24.2" customHeight="1">
      <c r="A140" s="29"/>
      <c r="B140" s="146"/>
      <c r="C140" s="161" t="s">
        <v>201</v>
      </c>
      <c r="D140" s="161" t="s">
        <v>281</v>
      </c>
      <c r="E140" s="162" t="s">
        <v>1478</v>
      </c>
      <c r="F140" s="163" t="s">
        <v>1479</v>
      </c>
      <c r="G140" s="164" t="s">
        <v>253</v>
      </c>
      <c r="H140" s="165">
        <v>1</v>
      </c>
      <c r="I140" s="166"/>
      <c r="J140" s="165">
        <f t="shared" si="0"/>
        <v>0</v>
      </c>
      <c r="K140" s="167"/>
      <c r="L140" s="168"/>
      <c r="M140" s="169" t="s">
        <v>1</v>
      </c>
      <c r="N140" s="170" t="s">
        <v>41</v>
      </c>
      <c r="O140" s="55"/>
      <c r="P140" s="156">
        <f t="shared" si="1"/>
        <v>0</v>
      </c>
      <c r="Q140" s="156">
        <v>0</v>
      </c>
      <c r="R140" s="156">
        <f t="shared" si="2"/>
        <v>0</v>
      </c>
      <c r="S140" s="156">
        <v>0</v>
      </c>
      <c r="T140" s="157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8" t="s">
        <v>194</v>
      </c>
      <c r="AT140" s="158" t="s">
        <v>281</v>
      </c>
      <c r="AU140" s="158" t="s">
        <v>82</v>
      </c>
      <c r="AY140" s="14" t="s">
        <v>179</v>
      </c>
      <c r="BE140" s="159">
        <f t="shared" si="4"/>
        <v>0</v>
      </c>
      <c r="BF140" s="159">
        <f t="shared" si="5"/>
        <v>0</v>
      </c>
      <c r="BG140" s="159">
        <f t="shared" si="6"/>
        <v>0</v>
      </c>
      <c r="BH140" s="159">
        <f t="shared" si="7"/>
        <v>0</v>
      </c>
      <c r="BI140" s="159">
        <f t="shared" si="8"/>
        <v>0</v>
      </c>
      <c r="BJ140" s="14" t="s">
        <v>87</v>
      </c>
      <c r="BK140" s="160">
        <f t="shared" si="9"/>
        <v>0</v>
      </c>
      <c r="BL140" s="14" t="s">
        <v>185</v>
      </c>
      <c r="BM140" s="158" t="s">
        <v>236</v>
      </c>
    </row>
    <row r="141" spans="1:65" s="2" customFormat="1" ht="24.2" customHeight="1">
      <c r="A141" s="29"/>
      <c r="B141" s="146"/>
      <c r="C141" s="161" t="s">
        <v>224</v>
      </c>
      <c r="D141" s="161" t="s">
        <v>281</v>
      </c>
      <c r="E141" s="162" t="s">
        <v>1480</v>
      </c>
      <c r="F141" s="163" t="s">
        <v>1481</v>
      </c>
      <c r="G141" s="164" t="s">
        <v>1433</v>
      </c>
      <c r="H141" s="165">
        <v>14</v>
      </c>
      <c r="I141" s="166"/>
      <c r="J141" s="165">
        <f t="shared" si="0"/>
        <v>0</v>
      </c>
      <c r="K141" s="167"/>
      <c r="L141" s="168"/>
      <c r="M141" s="169" t="s">
        <v>1</v>
      </c>
      <c r="N141" s="170" t="s">
        <v>41</v>
      </c>
      <c r="O141" s="55"/>
      <c r="P141" s="156">
        <f t="shared" si="1"/>
        <v>0</v>
      </c>
      <c r="Q141" s="156">
        <v>0</v>
      </c>
      <c r="R141" s="156">
        <f t="shared" si="2"/>
        <v>0</v>
      </c>
      <c r="S141" s="156">
        <v>0</v>
      </c>
      <c r="T141" s="157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8" t="s">
        <v>194</v>
      </c>
      <c r="AT141" s="158" t="s">
        <v>281</v>
      </c>
      <c r="AU141" s="158" t="s">
        <v>82</v>
      </c>
      <c r="AY141" s="14" t="s">
        <v>179</v>
      </c>
      <c r="BE141" s="159">
        <f t="shared" si="4"/>
        <v>0</v>
      </c>
      <c r="BF141" s="159">
        <f t="shared" si="5"/>
        <v>0</v>
      </c>
      <c r="BG141" s="159">
        <f t="shared" si="6"/>
        <v>0</v>
      </c>
      <c r="BH141" s="159">
        <f t="shared" si="7"/>
        <v>0</v>
      </c>
      <c r="BI141" s="159">
        <f t="shared" si="8"/>
        <v>0</v>
      </c>
      <c r="BJ141" s="14" t="s">
        <v>87</v>
      </c>
      <c r="BK141" s="160">
        <f t="shared" si="9"/>
        <v>0</v>
      </c>
      <c r="BL141" s="14" t="s">
        <v>185</v>
      </c>
      <c r="BM141" s="158" t="s">
        <v>239</v>
      </c>
    </row>
    <row r="142" spans="1:65" s="2" customFormat="1" ht="24.2" customHeight="1">
      <c r="A142" s="29"/>
      <c r="B142" s="146"/>
      <c r="C142" s="161" t="s">
        <v>208</v>
      </c>
      <c r="D142" s="161" t="s">
        <v>281</v>
      </c>
      <c r="E142" s="162" t="s">
        <v>1482</v>
      </c>
      <c r="F142" s="163" t="s">
        <v>1483</v>
      </c>
      <c r="G142" s="164" t="s">
        <v>1433</v>
      </c>
      <c r="H142" s="165">
        <v>22</v>
      </c>
      <c r="I142" s="166"/>
      <c r="J142" s="165">
        <f t="shared" si="0"/>
        <v>0</v>
      </c>
      <c r="K142" s="167"/>
      <c r="L142" s="168"/>
      <c r="M142" s="169" t="s">
        <v>1</v>
      </c>
      <c r="N142" s="170" t="s">
        <v>41</v>
      </c>
      <c r="O142" s="55"/>
      <c r="P142" s="156">
        <f t="shared" si="1"/>
        <v>0</v>
      </c>
      <c r="Q142" s="156">
        <v>0</v>
      </c>
      <c r="R142" s="156">
        <f t="shared" si="2"/>
        <v>0</v>
      </c>
      <c r="S142" s="156">
        <v>0</v>
      </c>
      <c r="T142" s="157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8" t="s">
        <v>194</v>
      </c>
      <c r="AT142" s="158" t="s">
        <v>281</v>
      </c>
      <c r="AU142" s="158" t="s">
        <v>82</v>
      </c>
      <c r="AY142" s="14" t="s">
        <v>179</v>
      </c>
      <c r="BE142" s="159">
        <f t="shared" si="4"/>
        <v>0</v>
      </c>
      <c r="BF142" s="159">
        <f t="shared" si="5"/>
        <v>0</v>
      </c>
      <c r="BG142" s="159">
        <f t="shared" si="6"/>
        <v>0</v>
      </c>
      <c r="BH142" s="159">
        <f t="shared" si="7"/>
        <v>0</v>
      </c>
      <c r="BI142" s="159">
        <f t="shared" si="8"/>
        <v>0</v>
      </c>
      <c r="BJ142" s="14" t="s">
        <v>87</v>
      </c>
      <c r="BK142" s="160">
        <f t="shared" si="9"/>
        <v>0</v>
      </c>
      <c r="BL142" s="14" t="s">
        <v>185</v>
      </c>
      <c r="BM142" s="158" t="s">
        <v>243</v>
      </c>
    </row>
    <row r="143" spans="1:65" s="2" customFormat="1" ht="24.2" customHeight="1">
      <c r="A143" s="29"/>
      <c r="B143" s="146"/>
      <c r="C143" s="161" t="s">
        <v>240</v>
      </c>
      <c r="D143" s="161" t="s">
        <v>281</v>
      </c>
      <c r="E143" s="162" t="s">
        <v>1484</v>
      </c>
      <c r="F143" s="163" t="s">
        <v>1485</v>
      </c>
      <c r="G143" s="164" t="s">
        <v>1433</v>
      </c>
      <c r="H143" s="165">
        <v>15</v>
      </c>
      <c r="I143" s="166"/>
      <c r="J143" s="165">
        <f t="shared" si="0"/>
        <v>0</v>
      </c>
      <c r="K143" s="167"/>
      <c r="L143" s="168"/>
      <c r="M143" s="169" t="s">
        <v>1</v>
      </c>
      <c r="N143" s="170" t="s">
        <v>41</v>
      </c>
      <c r="O143" s="55"/>
      <c r="P143" s="156">
        <f t="shared" si="1"/>
        <v>0</v>
      </c>
      <c r="Q143" s="156">
        <v>0</v>
      </c>
      <c r="R143" s="156">
        <f t="shared" si="2"/>
        <v>0</v>
      </c>
      <c r="S143" s="156">
        <v>0</v>
      </c>
      <c r="T143" s="157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8" t="s">
        <v>194</v>
      </c>
      <c r="AT143" s="158" t="s">
        <v>281</v>
      </c>
      <c r="AU143" s="158" t="s">
        <v>82</v>
      </c>
      <c r="AY143" s="14" t="s">
        <v>179</v>
      </c>
      <c r="BE143" s="159">
        <f t="shared" si="4"/>
        <v>0</v>
      </c>
      <c r="BF143" s="159">
        <f t="shared" si="5"/>
        <v>0</v>
      </c>
      <c r="BG143" s="159">
        <f t="shared" si="6"/>
        <v>0</v>
      </c>
      <c r="BH143" s="159">
        <f t="shared" si="7"/>
        <v>0</v>
      </c>
      <c r="BI143" s="159">
        <f t="shared" si="8"/>
        <v>0</v>
      </c>
      <c r="BJ143" s="14" t="s">
        <v>87</v>
      </c>
      <c r="BK143" s="160">
        <f t="shared" si="9"/>
        <v>0</v>
      </c>
      <c r="BL143" s="14" t="s">
        <v>185</v>
      </c>
      <c r="BM143" s="158" t="s">
        <v>246</v>
      </c>
    </row>
    <row r="144" spans="1:65" s="2" customFormat="1" ht="24.2" customHeight="1">
      <c r="A144" s="29"/>
      <c r="B144" s="146"/>
      <c r="C144" s="161" t="s">
        <v>212</v>
      </c>
      <c r="D144" s="161" t="s">
        <v>281</v>
      </c>
      <c r="E144" s="162" t="s">
        <v>1486</v>
      </c>
      <c r="F144" s="163" t="s">
        <v>1487</v>
      </c>
      <c r="G144" s="164" t="s">
        <v>253</v>
      </c>
      <c r="H144" s="165">
        <v>1</v>
      </c>
      <c r="I144" s="166"/>
      <c r="J144" s="165">
        <f t="shared" si="0"/>
        <v>0</v>
      </c>
      <c r="K144" s="167"/>
      <c r="L144" s="168"/>
      <c r="M144" s="169" t="s">
        <v>1</v>
      </c>
      <c r="N144" s="170" t="s">
        <v>41</v>
      </c>
      <c r="O144" s="55"/>
      <c r="P144" s="156">
        <f t="shared" si="1"/>
        <v>0</v>
      </c>
      <c r="Q144" s="156">
        <v>0</v>
      </c>
      <c r="R144" s="156">
        <f t="shared" si="2"/>
        <v>0</v>
      </c>
      <c r="S144" s="156">
        <v>0</v>
      </c>
      <c r="T144" s="157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8" t="s">
        <v>194</v>
      </c>
      <c r="AT144" s="158" t="s">
        <v>281</v>
      </c>
      <c r="AU144" s="158" t="s">
        <v>82</v>
      </c>
      <c r="AY144" s="14" t="s">
        <v>179</v>
      </c>
      <c r="BE144" s="159">
        <f t="shared" si="4"/>
        <v>0</v>
      </c>
      <c r="BF144" s="159">
        <f t="shared" si="5"/>
        <v>0</v>
      </c>
      <c r="BG144" s="159">
        <f t="shared" si="6"/>
        <v>0</v>
      </c>
      <c r="BH144" s="159">
        <f t="shared" si="7"/>
        <v>0</v>
      </c>
      <c r="BI144" s="159">
        <f t="shared" si="8"/>
        <v>0</v>
      </c>
      <c r="BJ144" s="14" t="s">
        <v>87</v>
      </c>
      <c r="BK144" s="160">
        <f t="shared" si="9"/>
        <v>0</v>
      </c>
      <c r="BL144" s="14" t="s">
        <v>185</v>
      </c>
      <c r="BM144" s="158" t="s">
        <v>250</v>
      </c>
    </row>
    <row r="145" spans="1:65" s="2" customFormat="1" ht="24.2" customHeight="1">
      <c r="A145" s="29"/>
      <c r="B145" s="146"/>
      <c r="C145" s="161" t="s">
        <v>7</v>
      </c>
      <c r="D145" s="161" t="s">
        <v>281</v>
      </c>
      <c r="E145" s="162" t="s">
        <v>1488</v>
      </c>
      <c r="F145" s="163" t="s">
        <v>1489</v>
      </c>
      <c r="G145" s="164" t="s">
        <v>253</v>
      </c>
      <c r="H145" s="165">
        <v>2</v>
      </c>
      <c r="I145" s="166"/>
      <c r="J145" s="165">
        <f t="shared" si="0"/>
        <v>0</v>
      </c>
      <c r="K145" s="167"/>
      <c r="L145" s="168"/>
      <c r="M145" s="169" t="s">
        <v>1</v>
      </c>
      <c r="N145" s="170" t="s">
        <v>41</v>
      </c>
      <c r="O145" s="55"/>
      <c r="P145" s="156">
        <f t="shared" si="1"/>
        <v>0</v>
      </c>
      <c r="Q145" s="156">
        <v>0</v>
      </c>
      <c r="R145" s="156">
        <f t="shared" si="2"/>
        <v>0</v>
      </c>
      <c r="S145" s="156">
        <v>0</v>
      </c>
      <c r="T145" s="157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8" t="s">
        <v>194</v>
      </c>
      <c r="AT145" s="158" t="s">
        <v>281</v>
      </c>
      <c r="AU145" s="158" t="s">
        <v>82</v>
      </c>
      <c r="AY145" s="14" t="s">
        <v>179</v>
      </c>
      <c r="BE145" s="159">
        <f t="shared" si="4"/>
        <v>0</v>
      </c>
      <c r="BF145" s="159">
        <f t="shared" si="5"/>
        <v>0</v>
      </c>
      <c r="BG145" s="159">
        <f t="shared" si="6"/>
        <v>0</v>
      </c>
      <c r="BH145" s="159">
        <f t="shared" si="7"/>
        <v>0</v>
      </c>
      <c r="BI145" s="159">
        <f t="shared" si="8"/>
        <v>0</v>
      </c>
      <c r="BJ145" s="14" t="s">
        <v>87</v>
      </c>
      <c r="BK145" s="160">
        <f t="shared" si="9"/>
        <v>0</v>
      </c>
      <c r="BL145" s="14" t="s">
        <v>185</v>
      </c>
      <c r="BM145" s="158" t="s">
        <v>254</v>
      </c>
    </row>
    <row r="146" spans="1:65" s="2" customFormat="1" ht="24.2" customHeight="1">
      <c r="A146" s="29"/>
      <c r="B146" s="146"/>
      <c r="C146" s="161" t="s">
        <v>255</v>
      </c>
      <c r="D146" s="161" t="s">
        <v>281</v>
      </c>
      <c r="E146" s="162" t="s">
        <v>1490</v>
      </c>
      <c r="F146" s="163" t="s">
        <v>1491</v>
      </c>
      <c r="G146" s="164" t="s">
        <v>253</v>
      </c>
      <c r="H146" s="165">
        <v>2</v>
      </c>
      <c r="I146" s="166"/>
      <c r="J146" s="165">
        <f t="shared" si="0"/>
        <v>0</v>
      </c>
      <c r="K146" s="167"/>
      <c r="L146" s="168"/>
      <c r="M146" s="169" t="s">
        <v>1</v>
      </c>
      <c r="N146" s="170" t="s">
        <v>41</v>
      </c>
      <c r="O146" s="55"/>
      <c r="P146" s="156">
        <f t="shared" si="1"/>
        <v>0</v>
      </c>
      <c r="Q146" s="156">
        <v>0</v>
      </c>
      <c r="R146" s="156">
        <f t="shared" si="2"/>
        <v>0</v>
      </c>
      <c r="S146" s="156">
        <v>0</v>
      </c>
      <c r="T146" s="157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8" t="s">
        <v>194</v>
      </c>
      <c r="AT146" s="158" t="s">
        <v>281</v>
      </c>
      <c r="AU146" s="158" t="s">
        <v>82</v>
      </c>
      <c r="AY146" s="14" t="s">
        <v>179</v>
      </c>
      <c r="BE146" s="159">
        <f t="shared" si="4"/>
        <v>0</v>
      </c>
      <c r="BF146" s="159">
        <f t="shared" si="5"/>
        <v>0</v>
      </c>
      <c r="BG146" s="159">
        <f t="shared" si="6"/>
        <v>0</v>
      </c>
      <c r="BH146" s="159">
        <f t="shared" si="7"/>
        <v>0</v>
      </c>
      <c r="BI146" s="159">
        <f t="shared" si="8"/>
        <v>0</v>
      </c>
      <c r="BJ146" s="14" t="s">
        <v>87</v>
      </c>
      <c r="BK146" s="160">
        <f t="shared" si="9"/>
        <v>0</v>
      </c>
      <c r="BL146" s="14" t="s">
        <v>185</v>
      </c>
      <c r="BM146" s="158" t="s">
        <v>258</v>
      </c>
    </row>
    <row r="147" spans="1:65" s="2" customFormat="1" ht="24.2" customHeight="1">
      <c r="A147" s="29"/>
      <c r="B147" s="146"/>
      <c r="C147" s="161" t="s">
        <v>220</v>
      </c>
      <c r="D147" s="161" t="s">
        <v>281</v>
      </c>
      <c r="E147" s="162" t="s">
        <v>1492</v>
      </c>
      <c r="F147" s="163" t="s">
        <v>1493</v>
      </c>
      <c r="G147" s="164" t="s">
        <v>1433</v>
      </c>
      <c r="H147" s="165">
        <v>3</v>
      </c>
      <c r="I147" s="166"/>
      <c r="J147" s="165">
        <f t="shared" si="0"/>
        <v>0</v>
      </c>
      <c r="K147" s="167"/>
      <c r="L147" s="168"/>
      <c r="M147" s="169" t="s">
        <v>1</v>
      </c>
      <c r="N147" s="170" t="s">
        <v>41</v>
      </c>
      <c r="O147" s="55"/>
      <c r="P147" s="156">
        <f t="shared" si="1"/>
        <v>0</v>
      </c>
      <c r="Q147" s="156">
        <v>0</v>
      </c>
      <c r="R147" s="156">
        <f t="shared" si="2"/>
        <v>0</v>
      </c>
      <c r="S147" s="156">
        <v>0</v>
      </c>
      <c r="T147" s="157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8" t="s">
        <v>194</v>
      </c>
      <c r="AT147" s="158" t="s">
        <v>281</v>
      </c>
      <c r="AU147" s="158" t="s">
        <v>82</v>
      </c>
      <c r="AY147" s="14" t="s">
        <v>179</v>
      </c>
      <c r="BE147" s="159">
        <f t="shared" si="4"/>
        <v>0</v>
      </c>
      <c r="BF147" s="159">
        <f t="shared" si="5"/>
        <v>0</v>
      </c>
      <c r="BG147" s="159">
        <f t="shared" si="6"/>
        <v>0</v>
      </c>
      <c r="BH147" s="159">
        <f t="shared" si="7"/>
        <v>0</v>
      </c>
      <c r="BI147" s="159">
        <f t="shared" si="8"/>
        <v>0</v>
      </c>
      <c r="BJ147" s="14" t="s">
        <v>87</v>
      </c>
      <c r="BK147" s="160">
        <f t="shared" si="9"/>
        <v>0</v>
      </c>
      <c r="BL147" s="14" t="s">
        <v>185</v>
      </c>
      <c r="BM147" s="158" t="s">
        <v>261</v>
      </c>
    </row>
    <row r="148" spans="1:65" s="2" customFormat="1" ht="14.45" customHeight="1">
      <c r="A148" s="29"/>
      <c r="B148" s="146"/>
      <c r="C148" s="161" t="s">
        <v>262</v>
      </c>
      <c r="D148" s="161" t="s">
        <v>281</v>
      </c>
      <c r="E148" s="162" t="s">
        <v>1494</v>
      </c>
      <c r="F148" s="163" t="s">
        <v>1495</v>
      </c>
      <c r="G148" s="164" t="s">
        <v>253</v>
      </c>
      <c r="H148" s="165">
        <v>2</v>
      </c>
      <c r="I148" s="166"/>
      <c r="J148" s="165">
        <f t="shared" si="0"/>
        <v>0</v>
      </c>
      <c r="K148" s="167"/>
      <c r="L148" s="168"/>
      <c r="M148" s="169" t="s">
        <v>1</v>
      </c>
      <c r="N148" s="170" t="s">
        <v>41</v>
      </c>
      <c r="O148" s="55"/>
      <c r="P148" s="156">
        <f t="shared" si="1"/>
        <v>0</v>
      </c>
      <c r="Q148" s="156">
        <v>0</v>
      </c>
      <c r="R148" s="156">
        <f t="shared" si="2"/>
        <v>0</v>
      </c>
      <c r="S148" s="156">
        <v>0</v>
      </c>
      <c r="T148" s="157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8" t="s">
        <v>194</v>
      </c>
      <c r="AT148" s="158" t="s">
        <v>281</v>
      </c>
      <c r="AU148" s="158" t="s">
        <v>82</v>
      </c>
      <c r="AY148" s="14" t="s">
        <v>179</v>
      </c>
      <c r="BE148" s="159">
        <f t="shared" si="4"/>
        <v>0</v>
      </c>
      <c r="BF148" s="159">
        <f t="shared" si="5"/>
        <v>0</v>
      </c>
      <c r="BG148" s="159">
        <f t="shared" si="6"/>
        <v>0</v>
      </c>
      <c r="BH148" s="159">
        <f t="shared" si="7"/>
        <v>0</v>
      </c>
      <c r="BI148" s="159">
        <f t="shared" si="8"/>
        <v>0</v>
      </c>
      <c r="BJ148" s="14" t="s">
        <v>87</v>
      </c>
      <c r="BK148" s="160">
        <f t="shared" si="9"/>
        <v>0</v>
      </c>
      <c r="BL148" s="14" t="s">
        <v>185</v>
      </c>
      <c r="BM148" s="158" t="s">
        <v>265</v>
      </c>
    </row>
    <row r="149" spans="1:65" s="2" customFormat="1" ht="14.45" customHeight="1">
      <c r="A149" s="29"/>
      <c r="B149" s="146"/>
      <c r="C149" s="161" t="s">
        <v>223</v>
      </c>
      <c r="D149" s="161" t="s">
        <v>281</v>
      </c>
      <c r="E149" s="162" t="s">
        <v>1496</v>
      </c>
      <c r="F149" s="163" t="s">
        <v>1497</v>
      </c>
      <c r="G149" s="164" t="s">
        <v>253</v>
      </c>
      <c r="H149" s="165">
        <v>2</v>
      </c>
      <c r="I149" s="166"/>
      <c r="J149" s="165">
        <f t="shared" si="0"/>
        <v>0</v>
      </c>
      <c r="K149" s="167"/>
      <c r="L149" s="168"/>
      <c r="M149" s="169" t="s">
        <v>1</v>
      </c>
      <c r="N149" s="170" t="s">
        <v>41</v>
      </c>
      <c r="O149" s="55"/>
      <c r="P149" s="156">
        <f t="shared" si="1"/>
        <v>0</v>
      </c>
      <c r="Q149" s="156">
        <v>0</v>
      </c>
      <c r="R149" s="156">
        <f t="shared" si="2"/>
        <v>0</v>
      </c>
      <c r="S149" s="156">
        <v>0</v>
      </c>
      <c r="T149" s="157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8" t="s">
        <v>194</v>
      </c>
      <c r="AT149" s="158" t="s">
        <v>281</v>
      </c>
      <c r="AU149" s="158" t="s">
        <v>82</v>
      </c>
      <c r="AY149" s="14" t="s">
        <v>179</v>
      </c>
      <c r="BE149" s="159">
        <f t="shared" si="4"/>
        <v>0</v>
      </c>
      <c r="BF149" s="159">
        <f t="shared" si="5"/>
        <v>0</v>
      </c>
      <c r="BG149" s="159">
        <f t="shared" si="6"/>
        <v>0</v>
      </c>
      <c r="BH149" s="159">
        <f t="shared" si="7"/>
        <v>0</v>
      </c>
      <c r="BI149" s="159">
        <f t="shared" si="8"/>
        <v>0</v>
      </c>
      <c r="BJ149" s="14" t="s">
        <v>87</v>
      </c>
      <c r="BK149" s="160">
        <f t="shared" si="9"/>
        <v>0</v>
      </c>
      <c r="BL149" s="14" t="s">
        <v>185</v>
      </c>
      <c r="BM149" s="158" t="s">
        <v>268</v>
      </c>
    </row>
    <row r="150" spans="1:65" s="2" customFormat="1" ht="24.2" customHeight="1">
      <c r="A150" s="29"/>
      <c r="B150" s="146"/>
      <c r="C150" s="161" t="s">
        <v>269</v>
      </c>
      <c r="D150" s="161" t="s">
        <v>281</v>
      </c>
      <c r="E150" s="162" t="s">
        <v>1498</v>
      </c>
      <c r="F150" s="163" t="s">
        <v>1499</v>
      </c>
      <c r="G150" s="164" t="s">
        <v>1433</v>
      </c>
      <c r="H150" s="165">
        <v>4</v>
      </c>
      <c r="I150" s="166"/>
      <c r="J150" s="165">
        <f t="shared" si="0"/>
        <v>0</v>
      </c>
      <c r="K150" s="167"/>
      <c r="L150" s="168"/>
      <c r="M150" s="169" t="s">
        <v>1</v>
      </c>
      <c r="N150" s="170" t="s">
        <v>41</v>
      </c>
      <c r="O150" s="55"/>
      <c r="P150" s="156">
        <f t="shared" si="1"/>
        <v>0</v>
      </c>
      <c r="Q150" s="156">
        <v>0</v>
      </c>
      <c r="R150" s="156">
        <f t="shared" si="2"/>
        <v>0</v>
      </c>
      <c r="S150" s="156">
        <v>0</v>
      </c>
      <c r="T150" s="157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8" t="s">
        <v>194</v>
      </c>
      <c r="AT150" s="158" t="s">
        <v>281</v>
      </c>
      <c r="AU150" s="158" t="s">
        <v>82</v>
      </c>
      <c r="AY150" s="14" t="s">
        <v>179</v>
      </c>
      <c r="BE150" s="159">
        <f t="shared" si="4"/>
        <v>0</v>
      </c>
      <c r="BF150" s="159">
        <f t="shared" si="5"/>
        <v>0</v>
      </c>
      <c r="BG150" s="159">
        <f t="shared" si="6"/>
        <v>0</v>
      </c>
      <c r="BH150" s="159">
        <f t="shared" si="7"/>
        <v>0</v>
      </c>
      <c r="BI150" s="159">
        <f t="shared" si="8"/>
        <v>0</v>
      </c>
      <c r="BJ150" s="14" t="s">
        <v>87</v>
      </c>
      <c r="BK150" s="160">
        <f t="shared" si="9"/>
        <v>0</v>
      </c>
      <c r="BL150" s="14" t="s">
        <v>185</v>
      </c>
      <c r="BM150" s="158" t="s">
        <v>272</v>
      </c>
    </row>
    <row r="151" spans="1:65" s="2" customFormat="1" ht="24.2" customHeight="1">
      <c r="A151" s="29"/>
      <c r="B151" s="146"/>
      <c r="C151" s="161" t="s">
        <v>228</v>
      </c>
      <c r="D151" s="161" t="s">
        <v>281</v>
      </c>
      <c r="E151" s="162" t="s">
        <v>1500</v>
      </c>
      <c r="F151" s="163" t="s">
        <v>1501</v>
      </c>
      <c r="G151" s="164" t="s">
        <v>637</v>
      </c>
      <c r="H151" s="165">
        <v>280</v>
      </c>
      <c r="I151" s="166"/>
      <c r="J151" s="165">
        <f t="shared" si="0"/>
        <v>0</v>
      </c>
      <c r="K151" s="167"/>
      <c r="L151" s="168"/>
      <c r="M151" s="169" t="s">
        <v>1</v>
      </c>
      <c r="N151" s="170" t="s">
        <v>41</v>
      </c>
      <c r="O151" s="55"/>
      <c r="P151" s="156">
        <f t="shared" si="1"/>
        <v>0</v>
      </c>
      <c r="Q151" s="156">
        <v>0</v>
      </c>
      <c r="R151" s="156">
        <f t="shared" si="2"/>
        <v>0</v>
      </c>
      <c r="S151" s="156">
        <v>0</v>
      </c>
      <c r="T151" s="157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8" t="s">
        <v>194</v>
      </c>
      <c r="AT151" s="158" t="s">
        <v>281</v>
      </c>
      <c r="AU151" s="158" t="s">
        <v>82</v>
      </c>
      <c r="AY151" s="14" t="s">
        <v>179</v>
      </c>
      <c r="BE151" s="159">
        <f t="shared" si="4"/>
        <v>0</v>
      </c>
      <c r="BF151" s="159">
        <f t="shared" si="5"/>
        <v>0</v>
      </c>
      <c r="BG151" s="159">
        <f t="shared" si="6"/>
        <v>0</v>
      </c>
      <c r="BH151" s="159">
        <f t="shared" si="7"/>
        <v>0</v>
      </c>
      <c r="BI151" s="159">
        <f t="shared" si="8"/>
        <v>0</v>
      </c>
      <c r="BJ151" s="14" t="s">
        <v>87</v>
      </c>
      <c r="BK151" s="160">
        <f t="shared" si="9"/>
        <v>0</v>
      </c>
      <c r="BL151" s="14" t="s">
        <v>185</v>
      </c>
      <c r="BM151" s="158" t="s">
        <v>275</v>
      </c>
    </row>
    <row r="152" spans="1:65" s="2" customFormat="1" ht="14.45" customHeight="1">
      <c r="A152" s="29"/>
      <c r="B152" s="146"/>
      <c r="C152" s="161" t="s">
        <v>277</v>
      </c>
      <c r="D152" s="161" t="s">
        <v>281</v>
      </c>
      <c r="E152" s="162" t="s">
        <v>1502</v>
      </c>
      <c r="F152" s="163" t="s">
        <v>1503</v>
      </c>
      <c r="G152" s="164" t="s">
        <v>1444</v>
      </c>
      <c r="H152" s="165">
        <v>16</v>
      </c>
      <c r="I152" s="166"/>
      <c r="J152" s="165">
        <f t="shared" si="0"/>
        <v>0</v>
      </c>
      <c r="K152" s="167"/>
      <c r="L152" s="168"/>
      <c r="M152" s="169" t="s">
        <v>1</v>
      </c>
      <c r="N152" s="170" t="s">
        <v>41</v>
      </c>
      <c r="O152" s="55"/>
      <c r="P152" s="156">
        <f t="shared" si="1"/>
        <v>0</v>
      </c>
      <c r="Q152" s="156">
        <v>0</v>
      </c>
      <c r="R152" s="156">
        <f t="shared" si="2"/>
        <v>0</v>
      </c>
      <c r="S152" s="156">
        <v>0</v>
      </c>
      <c r="T152" s="157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8" t="s">
        <v>194</v>
      </c>
      <c r="AT152" s="158" t="s">
        <v>281</v>
      </c>
      <c r="AU152" s="158" t="s">
        <v>82</v>
      </c>
      <c r="AY152" s="14" t="s">
        <v>179</v>
      </c>
      <c r="BE152" s="159">
        <f t="shared" si="4"/>
        <v>0</v>
      </c>
      <c r="BF152" s="159">
        <f t="shared" si="5"/>
        <v>0</v>
      </c>
      <c r="BG152" s="159">
        <f t="shared" si="6"/>
        <v>0</v>
      </c>
      <c r="BH152" s="159">
        <f t="shared" si="7"/>
        <v>0</v>
      </c>
      <c r="BI152" s="159">
        <f t="shared" si="8"/>
        <v>0</v>
      </c>
      <c r="BJ152" s="14" t="s">
        <v>87</v>
      </c>
      <c r="BK152" s="160">
        <f t="shared" si="9"/>
        <v>0</v>
      </c>
      <c r="BL152" s="14" t="s">
        <v>185</v>
      </c>
      <c r="BM152" s="158" t="s">
        <v>280</v>
      </c>
    </row>
    <row r="153" spans="1:65" s="2" customFormat="1" ht="62.65" customHeight="1">
      <c r="A153" s="29"/>
      <c r="B153" s="146"/>
      <c r="C153" s="161" t="s">
        <v>231</v>
      </c>
      <c r="D153" s="161" t="s">
        <v>281</v>
      </c>
      <c r="E153" s="162" t="s">
        <v>1504</v>
      </c>
      <c r="F153" s="163" t="s">
        <v>1505</v>
      </c>
      <c r="G153" s="164" t="s">
        <v>253</v>
      </c>
      <c r="H153" s="165">
        <v>1</v>
      </c>
      <c r="I153" s="166"/>
      <c r="J153" s="165">
        <f t="shared" si="0"/>
        <v>0</v>
      </c>
      <c r="K153" s="167"/>
      <c r="L153" s="168"/>
      <c r="M153" s="169" t="s">
        <v>1</v>
      </c>
      <c r="N153" s="170" t="s">
        <v>41</v>
      </c>
      <c r="O153" s="55"/>
      <c r="P153" s="156">
        <f t="shared" si="1"/>
        <v>0</v>
      </c>
      <c r="Q153" s="156">
        <v>0</v>
      </c>
      <c r="R153" s="156">
        <f t="shared" si="2"/>
        <v>0</v>
      </c>
      <c r="S153" s="156">
        <v>0</v>
      </c>
      <c r="T153" s="157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8" t="s">
        <v>194</v>
      </c>
      <c r="AT153" s="158" t="s">
        <v>281</v>
      </c>
      <c r="AU153" s="158" t="s">
        <v>82</v>
      </c>
      <c r="AY153" s="14" t="s">
        <v>179</v>
      </c>
      <c r="BE153" s="159">
        <f t="shared" si="4"/>
        <v>0</v>
      </c>
      <c r="BF153" s="159">
        <f t="shared" si="5"/>
        <v>0</v>
      </c>
      <c r="BG153" s="159">
        <f t="shared" si="6"/>
        <v>0</v>
      </c>
      <c r="BH153" s="159">
        <f t="shared" si="7"/>
        <v>0</v>
      </c>
      <c r="BI153" s="159">
        <f t="shared" si="8"/>
        <v>0</v>
      </c>
      <c r="BJ153" s="14" t="s">
        <v>87</v>
      </c>
      <c r="BK153" s="160">
        <f t="shared" si="9"/>
        <v>0</v>
      </c>
      <c r="BL153" s="14" t="s">
        <v>185</v>
      </c>
      <c r="BM153" s="158" t="s">
        <v>284</v>
      </c>
    </row>
    <row r="154" spans="1:65" s="2" customFormat="1" ht="14.45" customHeight="1">
      <c r="A154" s="29"/>
      <c r="B154" s="146"/>
      <c r="C154" s="161" t="s">
        <v>285</v>
      </c>
      <c r="D154" s="161" t="s">
        <v>281</v>
      </c>
      <c r="E154" s="162" t="s">
        <v>1506</v>
      </c>
      <c r="F154" s="163" t="s">
        <v>1507</v>
      </c>
      <c r="G154" s="164" t="s">
        <v>1444</v>
      </c>
      <c r="H154" s="165">
        <v>400</v>
      </c>
      <c r="I154" s="166"/>
      <c r="J154" s="165">
        <f t="shared" si="0"/>
        <v>0</v>
      </c>
      <c r="K154" s="167"/>
      <c r="L154" s="168"/>
      <c r="M154" s="169" t="s">
        <v>1</v>
      </c>
      <c r="N154" s="170" t="s">
        <v>41</v>
      </c>
      <c r="O154" s="55"/>
      <c r="P154" s="156">
        <f t="shared" si="1"/>
        <v>0</v>
      </c>
      <c r="Q154" s="156">
        <v>0</v>
      </c>
      <c r="R154" s="156">
        <f t="shared" si="2"/>
        <v>0</v>
      </c>
      <c r="S154" s="156">
        <v>0</v>
      </c>
      <c r="T154" s="157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8" t="s">
        <v>194</v>
      </c>
      <c r="AT154" s="158" t="s">
        <v>281</v>
      </c>
      <c r="AU154" s="158" t="s">
        <v>82</v>
      </c>
      <c r="AY154" s="14" t="s">
        <v>179</v>
      </c>
      <c r="BE154" s="159">
        <f t="shared" si="4"/>
        <v>0</v>
      </c>
      <c r="BF154" s="159">
        <f t="shared" si="5"/>
        <v>0</v>
      </c>
      <c r="BG154" s="159">
        <f t="shared" si="6"/>
        <v>0</v>
      </c>
      <c r="BH154" s="159">
        <f t="shared" si="7"/>
        <v>0</v>
      </c>
      <c r="BI154" s="159">
        <f t="shared" si="8"/>
        <v>0</v>
      </c>
      <c r="BJ154" s="14" t="s">
        <v>87</v>
      </c>
      <c r="BK154" s="160">
        <f t="shared" si="9"/>
        <v>0</v>
      </c>
      <c r="BL154" s="14" t="s">
        <v>185</v>
      </c>
      <c r="BM154" s="158" t="s">
        <v>288</v>
      </c>
    </row>
    <row r="155" spans="1:65" s="12" customFormat="1" ht="25.9" customHeight="1">
      <c r="B155" s="133"/>
      <c r="D155" s="134" t="s">
        <v>74</v>
      </c>
      <c r="E155" s="135" t="s">
        <v>954</v>
      </c>
      <c r="F155" s="135" t="s">
        <v>1508</v>
      </c>
      <c r="I155" s="136"/>
      <c r="J155" s="137">
        <f>BK155</f>
        <v>0</v>
      </c>
      <c r="L155" s="133"/>
      <c r="M155" s="138"/>
      <c r="N155" s="139"/>
      <c r="O155" s="139"/>
      <c r="P155" s="140">
        <f>SUM(P156:P161)</f>
        <v>0</v>
      </c>
      <c r="Q155" s="139"/>
      <c r="R155" s="140">
        <f>SUM(R156:R161)</f>
        <v>0</v>
      </c>
      <c r="S155" s="139"/>
      <c r="T155" s="141">
        <f>SUM(T156:T161)</f>
        <v>0</v>
      </c>
      <c r="AR155" s="134" t="s">
        <v>82</v>
      </c>
      <c r="AT155" s="142" t="s">
        <v>74</v>
      </c>
      <c r="AU155" s="142" t="s">
        <v>75</v>
      </c>
      <c r="AY155" s="134" t="s">
        <v>179</v>
      </c>
      <c r="BK155" s="143">
        <f>SUM(BK156:BK161)</f>
        <v>0</v>
      </c>
    </row>
    <row r="156" spans="1:65" s="2" customFormat="1" ht="62.65" customHeight="1">
      <c r="A156" s="29"/>
      <c r="B156" s="146"/>
      <c r="C156" s="161" t="s">
        <v>82</v>
      </c>
      <c r="D156" s="161" t="s">
        <v>281</v>
      </c>
      <c r="E156" s="162" t="s">
        <v>1509</v>
      </c>
      <c r="F156" s="163" t="s">
        <v>1510</v>
      </c>
      <c r="G156" s="164" t="s">
        <v>253</v>
      </c>
      <c r="H156" s="165">
        <v>1</v>
      </c>
      <c r="I156" s="166"/>
      <c r="J156" s="165">
        <f t="shared" ref="J156:J161" si="10">ROUND(I156*H156,3)</f>
        <v>0</v>
      </c>
      <c r="K156" s="167"/>
      <c r="L156" s="168"/>
      <c r="M156" s="169" t="s">
        <v>1</v>
      </c>
      <c r="N156" s="170" t="s">
        <v>41</v>
      </c>
      <c r="O156" s="55"/>
      <c r="P156" s="156">
        <f t="shared" ref="P156:P161" si="11">O156*H156</f>
        <v>0</v>
      </c>
      <c r="Q156" s="156">
        <v>0</v>
      </c>
      <c r="R156" s="156">
        <f t="shared" ref="R156:R161" si="12">Q156*H156</f>
        <v>0</v>
      </c>
      <c r="S156" s="156">
        <v>0</v>
      </c>
      <c r="T156" s="157">
        <f t="shared" ref="T156:T161" si="13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8" t="s">
        <v>194</v>
      </c>
      <c r="AT156" s="158" t="s">
        <v>281</v>
      </c>
      <c r="AU156" s="158" t="s">
        <v>82</v>
      </c>
      <c r="AY156" s="14" t="s">
        <v>179</v>
      </c>
      <c r="BE156" s="159">
        <f t="shared" ref="BE156:BE161" si="14">IF(N156="základná",J156,0)</f>
        <v>0</v>
      </c>
      <c r="BF156" s="159">
        <f t="shared" ref="BF156:BF161" si="15">IF(N156="znížená",J156,0)</f>
        <v>0</v>
      </c>
      <c r="BG156" s="159">
        <f t="shared" ref="BG156:BG161" si="16">IF(N156="zákl. prenesená",J156,0)</f>
        <v>0</v>
      </c>
      <c r="BH156" s="159">
        <f t="shared" ref="BH156:BH161" si="17">IF(N156="zníž. prenesená",J156,0)</f>
        <v>0</v>
      </c>
      <c r="BI156" s="159">
        <f t="shared" ref="BI156:BI161" si="18">IF(N156="nulová",J156,0)</f>
        <v>0</v>
      </c>
      <c r="BJ156" s="14" t="s">
        <v>87</v>
      </c>
      <c r="BK156" s="160">
        <f t="shared" ref="BK156:BK161" si="19">ROUND(I156*H156,3)</f>
        <v>0</v>
      </c>
      <c r="BL156" s="14" t="s">
        <v>185</v>
      </c>
      <c r="BM156" s="158" t="s">
        <v>291</v>
      </c>
    </row>
    <row r="157" spans="1:65" s="2" customFormat="1" ht="14.45" customHeight="1">
      <c r="A157" s="29"/>
      <c r="B157" s="146"/>
      <c r="C157" s="161" t="s">
        <v>87</v>
      </c>
      <c r="D157" s="161" t="s">
        <v>281</v>
      </c>
      <c r="E157" s="162" t="s">
        <v>1511</v>
      </c>
      <c r="F157" s="163" t="s">
        <v>1512</v>
      </c>
      <c r="G157" s="164" t="s">
        <v>253</v>
      </c>
      <c r="H157" s="165">
        <v>1</v>
      </c>
      <c r="I157" s="166"/>
      <c r="J157" s="165">
        <f t="shared" si="10"/>
        <v>0</v>
      </c>
      <c r="K157" s="167"/>
      <c r="L157" s="168"/>
      <c r="M157" s="169" t="s">
        <v>1</v>
      </c>
      <c r="N157" s="170" t="s">
        <v>41</v>
      </c>
      <c r="O157" s="55"/>
      <c r="P157" s="156">
        <f t="shared" si="11"/>
        <v>0</v>
      </c>
      <c r="Q157" s="156">
        <v>0</v>
      </c>
      <c r="R157" s="156">
        <f t="shared" si="12"/>
        <v>0</v>
      </c>
      <c r="S157" s="156">
        <v>0</v>
      </c>
      <c r="T157" s="157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8" t="s">
        <v>194</v>
      </c>
      <c r="AT157" s="158" t="s">
        <v>281</v>
      </c>
      <c r="AU157" s="158" t="s">
        <v>82</v>
      </c>
      <c r="AY157" s="14" t="s">
        <v>179</v>
      </c>
      <c r="BE157" s="159">
        <f t="shared" si="14"/>
        <v>0</v>
      </c>
      <c r="BF157" s="159">
        <f t="shared" si="15"/>
        <v>0</v>
      </c>
      <c r="BG157" s="159">
        <f t="shared" si="16"/>
        <v>0</v>
      </c>
      <c r="BH157" s="159">
        <f t="shared" si="17"/>
        <v>0</v>
      </c>
      <c r="BI157" s="159">
        <f t="shared" si="18"/>
        <v>0</v>
      </c>
      <c r="BJ157" s="14" t="s">
        <v>87</v>
      </c>
      <c r="BK157" s="160">
        <f t="shared" si="19"/>
        <v>0</v>
      </c>
      <c r="BL157" s="14" t="s">
        <v>185</v>
      </c>
      <c r="BM157" s="158" t="s">
        <v>295</v>
      </c>
    </row>
    <row r="158" spans="1:65" s="2" customFormat="1" ht="24.2" customHeight="1">
      <c r="A158" s="29"/>
      <c r="B158" s="146"/>
      <c r="C158" s="161" t="s">
        <v>188</v>
      </c>
      <c r="D158" s="161" t="s">
        <v>281</v>
      </c>
      <c r="E158" s="162" t="s">
        <v>1513</v>
      </c>
      <c r="F158" s="163" t="s">
        <v>1514</v>
      </c>
      <c r="G158" s="164" t="s">
        <v>253</v>
      </c>
      <c r="H158" s="165">
        <v>1</v>
      </c>
      <c r="I158" s="166"/>
      <c r="J158" s="165">
        <f t="shared" si="10"/>
        <v>0</v>
      </c>
      <c r="K158" s="167"/>
      <c r="L158" s="168"/>
      <c r="M158" s="169" t="s">
        <v>1</v>
      </c>
      <c r="N158" s="170" t="s">
        <v>41</v>
      </c>
      <c r="O158" s="55"/>
      <c r="P158" s="156">
        <f t="shared" si="11"/>
        <v>0</v>
      </c>
      <c r="Q158" s="156">
        <v>0</v>
      </c>
      <c r="R158" s="156">
        <f t="shared" si="12"/>
        <v>0</v>
      </c>
      <c r="S158" s="156">
        <v>0</v>
      </c>
      <c r="T158" s="157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8" t="s">
        <v>194</v>
      </c>
      <c r="AT158" s="158" t="s">
        <v>281</v>
      </c>
      <c r="AU158" s="158" t="s">
        <v>82</v>
      </c>
      <c r="AY158" s="14" t="s">
        <v>179</v>
      </c>
      <c r="BE158" s="159">
        <f t="shared" si="14"/>
        <v>0</v>
      </c>
      <c r="BF158" s="159">
        <f t="shared" si="15"/>
        <v>0</v>
      </c>
      <c r="BG158" s="159">
        <f t="shared" si="16"/>
        <v>0</v>
      </c>
      <c r="BH158" s="159">
        <f t="shared" si="17"/>
        <v>0</v>
      </c>
      <c r="BI158" s="159">
        <f t="shared" si="18"/>
        <v>0</v>
      </c>
      <c r="BJ158" s="14" t="s">
        <v>87</v>
      </c>
      <c r="BK158" s="160">
        <f t="shared" si="19"/>
        <v>0</v>
      </c>
      <c r="BL158" s="14" t="s">
        <v>185</v>
      </c>
      <c r="BM158" s="158" t="s">
        <v>298</v>
      </c>
    </row>
    <row r="159" spans="1:65" s="2" customFormat="1" ht="14.45" customHeight="1">
      <c r="A159" s="29"/>
      <c r="B159" s="146"/>
      <c r="C159" s="161" t="s">
        <v>185</v>
      </c>
      <c r="D159" s="161" t="s">
        <v>281</v>
      </c>
      <c r="E159" s="162" t="s">
        <v>1515</v>
      </c>
      <c r="F159" s="163" t="s">
        <v>1516</v>
      </c>
      <c r="G159" s="164" t="s">
        <v>1433</v>
      </c>
      <c r="H159" s="165">
        <v>5</v>
      </c>
      <c r="I159" s="166"/>
      <c r="J159" s="165">
        <f t="shared" si="10"/>
        <v>0</v>
      </c>
      <c r="K159" s="167"/>
      <c r="L159" s="168"/>
      <c r="M159" s="169" t="s">
        <v>1</v>
      </c>
      <c r="N159" s="170" t="s">
        <v>41</v>
      </c>
      <c r="O159" s="55"/>
      <c r="P159" s="156">
        <f t="shared" si="11"/>
        <v>0</v>
      </c>
      <c r="Q159" s="156">
        <v>0</v>
      </c>
      <c r="R159" s="156">
        <f t="shared" si="12"/>
        <v>0</v>
      </c>
      <c r="S159" s="156">
        <v>0</v>
      </c>
      <c r="T159" s="157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8" t="s">
        <v>194</v>
      </c>
      <c r="AT159" s="158" t="s">
        <v>281</v>
      </c>
      <c r="AU159" s="158" t="s">
        <v>82</v>
      </c>
      <c r="AY159" s="14" t="s">
        <v>179</v>
      </c>
      <c r="BE159" s="159">
        <f t="shared" si="14"/>
        <v>0</v>
      </c>
      <c r="BF159" s="159">
        <f t="shared" si="15"/>
        <v>0</v>
      </c>
      <c r="BG159" s="159">
        <f t="shared" si="16"/>
        <v>0</v>
      </c>
      <c r="BH159" s="159">
        <f t="shared" si="17"/>
        <v>0</v>
      </c>
      <c r="BI159" s="159">
        <f t="shared" si="18"/>
        <v>0</v>
      </c>
      <c r="BJ159" s="14" t="s">
        <v>87</v>
      </c>
      <c r="BK159" s="160">
        <f t="shared" si="19"/>
        <v>0</v>
      </c>
      <c r="BL159" s="14" t="s">
        <v>185</v>
      </c>
      <c r="BM159" s="158" t="s">
        <v>302</v>
      </c>
    </row>
    <row r="160" spans="1:65" s="2" customFormat="1" ht="24.2" customHeight="1">
      <c r="A160" s="29"/>
      <c r="B160" s="146"/>
      <c r="C160" s="161" t="s">
        <v>195</v>
      </c>
      <c r="D160" s="161" t="s">
        <v>281</v>
      </c>
      <c r="E160" s="162" t="s">
        <v>1517</v>
      </c>
      <c r="F160" s="163" t="s">
        <v>1518</v>
      </c>
      <c r="G160" s="164" t="s">
        <v>637</v>
      </c>
      <c r="H160" s="165">
        <v>8</v>
      </c>
      <c r="I160" s="166"/>
      <c r="J160" s="165">
        <f t="shared" si="10"/>
        <v>0</v>
      </c>
      <c r="K160" s="167"/>
      <c r="L160" s="168"/>
      <c r="M160" s="169" t="s">
        <v>1</v>
      </c>
      <c r="N160" s="170" t="s">
        <v>41</v>
      </c>
      <c r="O160" s="55"/>
      <c r="P160" s="156">
        <f t="shared" si="11"/>
        <v>0</v>
      </c>
      <c r="Q160" s="156">
        <v>0</v>
      </c>
      <c r="R160" s="156">
        <f t="shared" si="12"/>
        <v>0</v>
      </c>
      <c r="S160" s="156">
        <v>0</v>
      </c>
      <c r="T160" s="157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8" t="s">
        <v>194</v>
      </c>
      <c r="AT160" s="158" t="s">
        <v>281</v>
      </c>
      <c r="AU160" s="158" t="s">
        <v>82</v>
      </c>
      <c r="AY160" s="14" t="s">
        <v>179</v>
      </c>
      <c r="BE160" s="159">
        <f t="shared" si="14"/>
        <v>0</v>
      </c>
      <c r="BF160" s="159">
        <f t="shared" si="15"/>
        <v>0</v>
      </c>
      <c r="BG160" s="159">
        <f t="shared" si="16"/>
        <v>0</v>
      </c>
      <c r="BH160" s="159">
        <f t="shared" si="17"/>
        <v>0</v>
      </c>
      <c r="BI160" s="159">
        <f t="shared" si="18"/>
        <v>0</v>
      </c>
      <c r="BJ160" s="14" t="s">
        <v>87</v>
      </c>
      <c r="BK160" s="160">
        <f t="shared" si="19"/>
        <v>0</v>
      </c>
      <c r="BL160" s="14" t="s">
        <v>185</v>
      </c>
      <c r="BM160" s="158" t="s">
        <v>305</v>
      </c>
    </row>
    <row r="161" spans="1:65" s="2" customFormat="1" ht="24.2" customHeight="1">
      <c r="A161" s="29"/>
      <c r="B161" s="146"/>
      <c r="C161" s="161" t="s">
        <v>191</v>
      </c>
      <c r="D161" s="161" t="s">
        <v>281</v>
      </c>
      <c r="E161" s="162" t="s">
        <v>1519</v>
      </c>
      <c r="F161" s="163" t="s">
        <v>1520</v>
      </c>
      <c r="G161" s="164" t="s">
        <v>1444</v>
      </c>
      <c r="H161" s="165">
        <v>20</v>
      </c>
      <c r="I161" s="166"/>
      <c r="J161" s="165">
        <f t="shared" si="10"/>
        <v>0</v>
      </c>
      <c r="K161" s="167"/>
      <c r="L161" s="168"/>
      <c r="M161" s="176" t="s">
        <v>1</v>
      </c>
      <c r="N161" s="177" t="s">
        <v>41</v>
      </c>
      <c r="O161" s="173"/>
      <c r="P161" s="174">
        <f t="shared" si="11"/>
        <v>0</v>
      </c>
      <c r="Q161" s="174">
        <v>0</v>
      </c>
      <c r="R161" s="174">
        <f t="shared" si="12"/>
        <v>0</v>
      </c>
      <c r="S161" s="174">
        <v>0</v>
      </c>
      <c r="T161" s="175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8" t="s">
        <v>194</v>
      </c>
      <c r="AT161" s="158" t="s">
        <v>281</v>
      </c>
      <c r="AU161" s="158" t="s">
        <v>82</v>
      </c>
      <c r="AY161" s="14" t="s">
        <v>179</v>
      </c>
      <c r="BE161" s="159">
        <f t="shared" si="14"/>
        <v>0</v>
      </c>
      <c r="BF161" s="159">
        <f t="shared" si="15"/>
        <v>0</v>
      </c>
      <c r="BG161" s="159">
        <f t="shared" si="16"/>
        <v>0</v>
      </c>
      <c r="BH161" s="159">
        <f t="shared" si="17"/>
        <v>0</v>
      </c>
      <c r="BI161" s="159">
        <f t="shared" si="18"/>
        <v>0</v>
      </c>
      <c r="BJ161" s="14" t="s">
        <v>87</v>
      </c>
      <c r="BK161" s="160">
        <f t="shared" si="19"/>
        <v>0</v>
      </c>
      <c r="BL161" s="14" t="s">
        <v>185</v>
      </c>
      <c r="BM161" s="158" t="s">
        <v>309</v>
      </c>
    </row>
    <row r="162" spans="1:65" s="2" customFormat="1" ht="6.95" customHeight="1">
      <c r="A162" s="29"/>
      <c r="B162" s="44"/>
      <c r="C162" s="45"/>
      <c r="D162" s="45"/>
      <c r="E162" s="45"/>
      <c r="F162" s="45"/>
      <c r="G162" s="45"/>
      <c r="H162" s="45"/>
      <c r="I162" s="45"/>
      <c r="J162" s="45"/>
      <c r="K162" s="45"/>
      <c r="L162" s="30"/>
      <c r="M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</sheetData>
  <autoFilter ref="C122:K161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8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130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134</v>
      </c>
      <c r="L4" s="17"/>
      <c r="M4" s="9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4" t="str">
        <f>'Rekapitulácia stavby'!K6</f>
        <v>ČOV Dlhé Stráže</v>
      </c>
      <c r="F7" s="225"/>
      <c r="G7" s="225"/>
      <c r="H7" s="225"/>
      <c r="L7" s="17"/>
    </row>
    <row r="8" spans="1:46" s="1" customFormat="1" ht="12" customHeight="1">
      <c r="B8" s="17"/>
      <c r="D8" s="24" t="s">
        <v>135</v>
      </c>
      <c r="L8" s="17"/>
    </row>
    <row r="9" spans="1:46" s="2" customFormat="1" ht="16.5" customHeight="1">
      <c r="A9" s="29"/>
      <c r="B9" s="30"/>
      <c r="C9" s="29"/>
      <c r="D9" s="29"/>
      <c r="E9" s="224" t="s">
        <v>1410</v>
      </c>
      <c r="F9" s="223"/>
      <c r="G9" s="223"/>
      <c r="H9" s="22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137</v>
      </c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82" t="s">
        <v>1521</v>
      </c>
      <c r="F11" s="223"/>
      <c r="G11" s="223"/>
      <c r="H11" s="223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16</v>
      </c>
      <c r="E13" s="29"/>
      <c r="F13" s="22" t="s">
        <v>1</v>
      </c>
      <c r="G13" s="29"/>
      <c r="H13" s="29"/>
      <c r="I13" s="24" t="s">
        <v>17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18</v>
      </c>
      <c r="E14" s="29"/>
      <c r="F14" s="22" t="s">
        <v>19</v>
      </c>
      <c r="G14" s="29"/>
      <c r="H14" s="29"/>
      <c r="I14" s="24" t="s">
        <v>20</v>
      </c>
      <c r="J14" s="52" t="str">
        <f>'Rekapitulácia stavby'!AN8</f>
        <v>27. 4. 2021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24</v>
      </c>
      <c r="F17" s="29"/>
      <c r="G17" s="29"/>
      <c r="H17" s="29"/>
      <c r="I17" s="24" t="s">
        <v>25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26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26" t="str">
        <f>'Rekapitulácia stavby'!E14</f>
        <v>Vyplň údaj</v>
      </c>
      <c r="F20" s="193"/>
      <c r="G20" s="193"/>
      <c r="H20" s="193"/>
      <c r="I20" s="24" t="s">
        <v>25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28</v>
      </c>
      <c r="E22" s="29"/>
      <c r="F22" s="29"/>
      <c r="G22" s="29"/>
      <c r="H22" s="29"/>
      <c r="I22" s="24" t="s">
        <v>23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">
        <v>29</v>
      </c>
      <c r="F23" s="29"/>
      <c r="G23" s="29"/>
      <c r="H23" s="29"/>
      <c r="I23" s="24" t="s">
        <v>25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25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34</v>
      </c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6"/>
      <c r="B29" s="97"/>
      <c r="C29" s="96"/>
      <c r="D29" s="96"/>
      <c r="E29" s="198" t="s">
        <v>1</v>
      </c>
      <c r="F29" s="198"/>
      <c r="G29" s="198"/>
      <c r="H29" s="198"/>
      <c r="I29" s="96"/>
      <c r="J29" s="96"/>
      <c r="K29" s="96"/>
      <c r="L29" s="98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35</v>
      </c>
      <c r="E32" s="29"/>
      <c r="F32" s="29"/>
      <c r="G32" s="29"/>
      <c r="H32" s="29"/>
      <c r="I32" s="29"/>
      <c r="J32" s="68">
        <f>ROUND(J120,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37</v>
      </c>
      <c r="G34" s="29"/>
      <c r="H34" s="29"/>
      <c r="I34" s="33" t="s">
        <v>36</v>
      </c>
      <c r="J34" s="33" t="s">
        <v>38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39</v>
      </c>
      <c r="E35" s="24" t="s">
        <v>40</v>
      </c>
      <c r="F35" s="101">
        <f>ROUND((SUM(BE120:BE127)),  2)</f>
        <v>0</v>
      </c>
      <c r="G35" s="29"/>
      <c r="H35" s="29"/>
      <c r="I35" s="102">
        <v>0.2</v>
      </c>
      <c r="J35" s="101">
        <f>ROUND(((SUM(BE120:BE127))*I35),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41</v>
      </c>
      <c r="F36" s="101">
        <f>ROUND((SUM(BF120:BF127)),  2)</f>
        <v>0</v>
      </c>
      <c r="G36" s="29"/>
      <c r="H36" s="29"/>
      <c r="I36" s="102">
        <v>0.2</v>
      </c>
      <c r="J36" s="101">
        <f>ROUND(((SUM(BF120:BF127))*I36),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101">
        <f>ROUND((SUM(BG120:BG127)),  2)</f>
        <v>0</v>
      </c>
      <c r="G37" s="29"/>
      <c r="H37" s="29"/>
      <c r="I37" s="102">
        <v>0.2</v>
      </c>
      <c r="J37" s="101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43</v>
      </c>
      <c r="F38" s="101">
        <f>ROUND((SUM(BH120:BH127)),  2)</f>
        <v>0</v>
      </c>
      <c r="G38" s="29"/>
      <c r="H38" s="29"/>
      <c r="I38" s="102">
        <v>0.2</v>
      </c>
      <c r="J38" s="101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44</v>
      </c>
      <c r="F39" s="101">
        <f>ROUND((SUM(BI120:BI127)),  2)</f>
        <v>0</v>
      </c>
      <c r="G39" s="29"/>
      <c r="H39" s="29"/>
      <c r="I39" s="102">
        <v>0</v>
      </c>
      <c r="J39" s="101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3"/>
      <c r="D41" s="104" t="s">
        <v>45</v>
      </c>
      <c r="E41" s="57"/>
      <c r="F41" s="57"/>
      <c r="G41" s="105" t="s">
        <v>46</v>
      </c>
      <c r="H41" s="106" t="s">
        <v>47</v>
      </c>
      <c r="I41" s="57"/>
      <c r="J41" s="107">
        <f>SUM(J32:J39)</f>
        <v>0</v>
      </c>
      <c r="K41" s="108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50</v>
      </c>
      <c r="E61" s="32"/>
      <c r="F61" s="109" t="s">
        <v>51</v>
      </c>
      <c r="G61" s="42" t="s">
        <v>50</v>
      </c>
      <c r="H61" s="32"/>
      <c r="I61" s="32"/>
      <c r="J61" s="110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50</v>
      </c>
      <c r="E76" s="32"/>
      <c r="F76" s="109" t="s">
        <v>51</v>
      </c>
      <c r="G76" s="42" t="s">
        <v>50</v>
      </c>
      <c r="H76" s="32"/>
      <c r="I76" s="32"/>
      <c r="J76" s="110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24" t="str">
        <f>E7</f>
        <v>ČOV Dlhé Stráže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135</v>
      </c>
      <c r="L86" s="17"/>
    </row>
    <row r="87" spans="1:31" s="2" customFormat="1" ht="16.5" customHeight="1">
      <c r="A87" s="29"/>
      <c r="B87" s="30"/>
      <c r="C87" s="29"/>
      <c r="D87" s="29"/>
      <c r="E87" s="224" t="s">
        <v>1410</v>
      </c>
      <c r="F87" s="223"/>
      <c r="G87" s="223"/>
      <c r="H87" s="22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137</v>
      </c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82" t="str">
        <f>E11</f>
        <v>07.4 - Kalové hospodárstvo</v>
      </c>
      <c r="F89" s="223"/>
      <c r="G89" s="223"/>
      <c r="H89" s="223"/>
      <c r="I89" s="2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18</v>
      </c>
      <c r="D91" s="29"/>
      <c r="E91" s="29"/>
      <c r="F91" s="22" t="str">
        <f>F14</f>
        <v>Dlhé Stráže</v>
      </c>
      <c r="G91" s="29"/>
      <c r="H91" s="29"/>
      <c r="I91" s="24" t="s">
        <v>20</v>
      </c>
      <c r="J91" s="52" t="str">
        <f>IF(J14="","",J14)</f>
        <v>27. 4. 2021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>Obec Dlhé Stráže</v>
      </c>
      <c r="G93" s="29"/>
      <c r="H93" s="29"/>
      <c r="I93" s="24" t="s">
        <v>28</v>
      </c>
      <c r="J93" s="27" t="str">
        <f>E23</f>
        <v>Ing.Janov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26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3" t="s">
        <v>142</v>
      </c>
      <c r="D98" s="29"/>
      <c r="E98" s="29"/>
      <c r="F98" s="29"/>
      <c r="G98" s="29"/>
      <c r="H98" s="29"/>
      <c r="I98" s="29"/>
      <c r="J98" s="68">
        <f>J120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143</v>
      </c>
    </row>
    <row r="99" spans="1:47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6.95" customHeight="1">
      <c r="A100" s="29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47" s="2" customFormat="1" ht="6.95" customHeight="1">
      <c r="A104" s="29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47" s="2" customFormat="1" ht="24.95" customHeight="1">
      <c r="A105" s="29"/>
      <c r="B105" s="30"/>
      <c r="C105" s="18" t="s">
        <v>165</v>
      </c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47" s="2" customFormat="1" ht="6.9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12" customHeight="1">
      <c r="A107" s="29"/>
      <c r="B107" s="30"/>
      <c r="C107" s="24" t="s">
        <v>14</v>
      </c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16.5" customHeight="1">
      <c r="A108" s="29"/>
      <c r="B108" s="30"/>
      <c r="C108" s="29"/>
      <c r="D108" s="29"/>
      <c r="E108" s="224" t="str">
        <f>E7</f>
        <v>ČOV Dlhé Stráže</v>
      </c>
      <c r="F108" s="225"/>
      <c r="G108" s="225"/>
      <c r="H108" s="225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1" customFormat="1" ht="12" customHeight="1">
      <c r="B109" s="17"/>
      <c r="C109" s="24" t="s">
        <v>135</v>
      </c>
      <c r="L109" s="17"/>
    </row>
    <row r="110" spans="1:47" s="2" customFormat="1" ht="16.5" customHeight="1">
      <c r="A110" s="29"/>
      <c r="B110" s="30"/>
      <c r="C110" s="29"/>
      <c r="D110" s="29"/>
      <c r="E110" s="224" t="s">
        <v>1410</v>
      </c>
      <c r="F110" s="223"/>
      <c r="G110" s="223"/>
      <c r="H110" s="223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2" customHeight="1">
      <c r="A111" s="29"/>
      <c r="B111" s="30"/>
      <c r="C111" s="24" t="s">
        <v>137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6.5" customHeight="1">
      <c r="A112" s="29"/>
      <c r="B112" s="30"/>
      <c r="C112" s="29"/>
      <c r="D112" s="29"/>
      <c r="E112" s="182" t="str">
        <f>E11</f>
        <v>07.4 - Kalové hospodárstvo</v>
      </c>
      <c r="F112" s="223"/>
      <c r="G112" s="223"/>
      <c r="H112" s="223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18</v>
      </c>
      <c r="D114" s="29"/>
      <c r="E114" s="29"/>
      <c r="F114" s="22" t="str">
        <f>F14</f>
        <v>Dlhé Stráže</v>
      </c>
      <c r="G114" s="29"/>
      <c r="H114" s="29"/>
      <c r="I114" s="24" t="s">
        <v>20</v>
      </c>
      <c r="J114" s="52" t="str">
        <f>IF(J14="","",J14)</f>
        <v>27. 4. 2021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22</v>
      </c>
      <c r="D116" s="29"/>
      <c r="E116" s="29"/>
      <c r="F116" s="22" t="str">
        <f>E17</f>
        <v>Obec Dlhé Stráže</v>
      </c>
      <c r="G116" s="29"/>
      <c r="H116" s="29"/>
      <c r="I116" s="24" t="s">
        <v>28</v>
      </c>
      <c r="J116" s="27" t="str">
        <f>E23</f>
        <v>Ing.Janov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26</v>
      </c>
      <c r="D117" s="29"/>
      <c r="E117" s="29"/>
      <c r="F117" s="22" t="str">
        <f>IF(E20="","",E20)</f>
        <v>Vyplň údaj</v>
      </c>
      <c r="G117" s="29"/>
      <c r="H117" s="29"/>
      <c r="I117" s="24" t="s">
        <v>32</v>
      </c>
      <c r="J117" s="27" t="str">
        <f>E26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22"/>
      <c r="B119" s="123"/>
      <c r="C119" s="124" t="s">
        <v>166</v>
      </c>
      <c r="D119" s="125" t="s">
        <v>60</v>
      </c>
      <c r="E119" s="125" t="s">
        <v>56</v>
      </c>
      <c r="F119" s="125" t="s">
        <v>57</v>
      </c>
      <c r="G119" s="125" t="s">
        <v>167</v>
      </c>
      <c r="H119" s="125" t="s">
        <v>168</v>
      </c>
      <c r="I119" s="125" t="s">
        <v>169</v>
      </c>
      <c r="J119" s="126" t="s">
        <v>141</v>
      </c>
      <c r="K119" s="127" t="s">
        <v>170</v>
      </c>
      <c r="L119" s="128"/>
      <c r="M119" s="59" t="s">
        <v>1</v>
      </c>
      <c r="N119" s="60" t="s">
        <v>39</v>
      </c>
      <c r="O119" s="60" t="s">
        <v>171</v>
      </c>
      <c r="P119" s="60" t="s">
        <v>172</v>
      </c>
      <c r="Q119" s="60" t="s">
        <v>173</v>
      </c>
      <c r="R119" s="60" t="s">
        <v>174</v>
      </c>
      <c r="S119" s="60" t="s">
        <v>175</v>
      </c>
      <c r="T119" s="61" t="s">
        <v>176</v>
      </c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</row>
    <row r="120" spans="1:65" s="2" customFormat="1" ht="22.9" customHeight="1">
      <c r="A120" s="29"/>
      <c r="B120" s="30"/>
      <c r="C120" s="66" t="s">
        <v>142</v>
      </c>
      <c r="D120" s="29"/>
      <c r="E120" s="29"/>
      <c r="F120" s="29"/>
      <c r="G120" s="29"/>
      <c r="H120" s="29"/>
      <c r="I120" s="29"/>
      <c r="J120" s="129">
        <f>BK120</f>
        <v>0</v>
      </c>
      <c r="K120" s="29"/>
      <c r="L120" s="30"/>
      <c r="M120" s="62"/>
      <c r="N120" s="53"/>
      <c r="O120" s="63"/>
      <c r="P120" s="130">
        <f>SUM(P121:P127)</f>
        <v>0</v>
      </c>
      <c r="Q120" s="63"/>
      <c r="R120" s="130">
        <f>SUM(R121:R127)</f>
        <v>0</v>
      </c>
      <c r="S120" s="63"/>
      <c r="T120" s="131">
        <f>SUM(T121:T127)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74</v>
      </c>
      <c r="AU120" s="14" t="s">
        <v>143</v>
      </c>
      <c r="BK120" s="132">
        <f>SUM(BK121:BK127)</f>
        <v>0</v>
      </c>
    </row>
    <row r="121" spans="1:65" s="2" customFormat="1" ht="62.65" customHeight="1">
      <c r="A121" s="29"/>
      <c r="B121" s="146"/>
      <c r="C121" s="161" t="s">
        <v>82</v>
      </c>
      <c r="D121" s="161" t="s">
        <v>281</v>
      </c>
      <c r="E121" s="162" t="s">
        <v>1522</v>
      </c>
      <c r="F121" s="163" t="s">
        <v>1475</v>
      </c>
      <c r="G121" s="164" t="s">
        <v>1168</v>
      </c>
      <c r="H121" s="165">
        <v>1</v>
      </c>
      <c r="I121" s="166"/>
      <c r="J121" s="165">
        <f t="shared" ref="J121:J127" si="0">ROUND(I121*H121,3)</f>
        <v>0</v>
      </c>
      <c r="K121" s="167"/>
      <c r="L121" s="168"/>
      <c r="M121" s="169" t="s">
        <v>1</v>
      </c>
      <c r="N121" s="170" t="s">
        <v>41</v>
      </c>
      <c r="O121" s="55"/>
      <c r="P121" s="156">
        <f t="shared" ref="P121:P127" si="1">O121*H121</f>
        <v>0</v>
      </c>
      <c r="Q121" s="156">
        <v>0</v>
      </c>
      <c r="R121" s="156">
        <f t="shared" ref="R121:R127" si="2">Q121*H121</f>
        <v>0</v>
      </c>
      <c r="S121" s="156">
        <v>0</v>
      </c>
      <c r="T121" s="157">
        <f t="shared" ref="T121:T127" si="3"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58" t="s">
        <v>194</v>
      </c>
      <c r="AT121" s="158" t="s">
        <v>281</v>
      </c>
      <c r="AU121" s="158" t="s">
        <v>75</v>
      </c>
      <c r="AY121" s="14" t="s">
        <v>179</v>
      </c>
      <c r="BE121" s="159">
        <f t="shared" ref="BE121:BE127" si="4">IF(N121="základná",J121,0)</f>
        <v>0</v>
      </c>
      <c r="BF121" s="159">
        <f t="shared" ref="BF121:BF127" si="5">IF(N121="znížená",J121,0)</f>
        <v>0</v>
      </c>
      <c r="BG121" s="159">
        <f t="shared" ref="BG121:BG127" si="6">IF(N121="zákl. prenesená",J121,0)</f>
        <v>0</v>
      </c>
      <c r="BH121" s="159">
        <f t="shared" ref="BH121:BH127" si="7">IF(N121="zníž. prenesená",J121,0)</f>
        <v>0</v>
      </c>
      <c r="BI121" s="159">
        <f t="shared" ref="BI121:BI127" si="8">IF(N121="nulová",J121,0)</f>
        <v>0</v>
      </c>
      <c r="BJ121" s="14" t="s">
        <v>87</v>
      </c>
      <c r="BK121" s="160">
        <f t="shared" ref="BK121:BK127" si="9">ROUND(I121*H121,3)</f>
        <v>0</v>
      </c>
      <c r="BL121" s="14" t="s">
        <v>185</v>
      </c>
      <c r="BM121" s="158" t="s">
        <v>87</v>
      </c>
    </row>
    <row r="122" spans="1:65" s="2" customFormat="1" ht="24.2" customHeight="1">
      <c r="A122" s="29"/>
      <c r="B122" s="146"/>
      <c r="C122" s="161" t="s">
        <v>87</v>
      </c>
      <c r="D122" s="161" t="s">
        <v>281</v>
      </c>
      <c r="E122" s="162" t="s">
        <v>1523</v>
      </c>
      <c r="F122" s="163" t="s">
        <v>1524</v>
      </c>
      <c r="G122" s="164" t="s">
        <v>1433</v>
      </c>
      <c r="H122" s="165">
        <v>4</v>
      </c>
      <c r="I122" s="166"/>
      <c r="J122" s="165">
        <f t="shared" si="0"/>
        <v>0</v>
      </c>
      <c r="K122" s="167"/>
      <c r="L122" s="168"/>
      <c r="M122" s="169" t="s">
        <v>1</v>
      </c>
      <c r="N122" s="170" t="s">
        <v>41</v>
      </c>
      <c r="O122" s="55"/>
      <c r="P122" s="156">
        <f t="shared" si="1"/>
        <v>0</v>
      </c>
      <c r="Q122" s="156">
        <v>0</v>
      </c>
      <c r="R122" s="156">
        <f t="shared" si="2"/>
        <v>0</v>
      </c>
      <c r="S122" s="156">
        <v>0</v>
      </c>
      <c r="T122" s="157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8" t="s">
        <v>194</v>
      </c>
      <c r="AT122" s="158" t="s">
        <v>281</v>
      </c>
      <c r="AU122" s="158" t="s">
        <v>75</v>
      </c>
      <c r="AY122" s="14" t="s">
        <v>179</v>
      </c>
      <c r="BE122" s="159">
        <f t="shared" si="4"/>
        <v>0</v>
      </c>
      <c r="BF122" s="159">
        <f t="shared" si="5"/>
        <v>0</v>
      </c>
      <c r="BG122" s="159">
        <f t="shared" si="6"/>
        <v>0</v>
      </c>
      <c r="BH122" s="159">
        <f t="shared" si="7"/>
        <v>0</v>
      </c>
      <c r="BI122" s="159">
        <f t="shared" si="8"/>
        <v>0</v>
      </c>
      <c r="BJ122" s="14" t="s">
        <v>87</v>
      </c>
      <c r="BK122" s="160">
        <f t="shared" si="9"/>
        <v>0</v>
      </c>
      <c r="BL122" s="14" t="s">
        <v>185</v>
      </c>
      <c r="BM122" s="158" t="s">
        <v>185</v>
      </c>
    </row>
    <row r="123" spans="1:65" s="2" customFormat="1" ht="24.2" customHeight="1">
      <c r="A123" s="29"/>
      <c r="B123" s="146"/>
      <c r="C123" s="161" t="s">
        <v>188</v>
      </c>
      <c r="D123" s="161" t="s">
        <v>281</v>
      </c>
      <c r="E123" s="162" t="s">
        <v>1466</v>
      </c>
      <c r="F123" s="163" t="s">
        <v>1467</v>
      </c>
      <c r="G123" s="164" t="s">
        <v>1433</v>
      </c>
      <c r="H123" s="165">
        <v>32</v>
      </c>
      <c r="I123" s="166"/>
      <c r="J123" s="165">
        <f t="shared" si="0"/>
        <v>0</v>
      </c>
      <c r="K123" s="167"/>
      <c r="L123" s="168"/>
      <c r="M123" s="169" t="s">
        <v>1</v>
      </c>
      <c r="N123" s="170" t="s">
        <v>41</v>
      </c>
      <c r="O123" s="55"/>
      <c r="P123" s="156">
        <f t="shared" si="1"/>
        <v>0</v>
      </c>
      <c r="Q123" s="156">
        <v>0</v>
      </c>
      <c r="R123" s="156">
        <f t="shared" si="2"/>
        <v>0</v>
      </c>
      <c r="S123" s="156">
        <v>0</v>
      </c>
      <c r="T123" s="157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8" t="s">
        <v>194</v>
      </c>
      <c r="AT123" s="158" t="s">
        <v>281</v>
      </c>
      <c r="AU123" s="158" t="s">
        <v>75</v>
      </c>
      <c r="AY123" s="14" t="s">
        <v>179</v>
      </c>
      <c r="BE123" s="159">
        <f t="shared" si="4"/>
        <v>0</v>
      </c>
      <c r="BF123" s="159">
        <f t="shared" si="5"/>
        <v>0</v>
      </c>
      <c r="BG123" s="159">
        <f t="shared" si="6"/>
        <v>0</v>
      </c>
      <c r="BH123" s="159">
        <f t="shared" si="7"/>
        <v>0</v>
      </c>
      <c r="BI123" s="159">
        <f t="shared" si="8"/>
        <v>0</v>
      </c>
      <c r="BJ123" s="14" t="s">
        <v>87</v>
      </c>
      <c r="BK123" s="160">
        <f t="shared" si="9"/>
        <v>0</v>
      </c>
      <c r="BL123" s="14" t="s">
        <v>185</v>
      </c>
      <c r="BM123" s="158" t="s">
        <v>191</v>
      </c>
    </row>
    <row r="124" spans="1:65" s="2" customFormat="1" ht="14.45" customHeight="1">
      <c r="A124" s="29"/>
      <c r="B124" s="146"/>
      <c r="C124" s="161" t="s">
        <v>185</v>
      </c>
      <c r="D124" s="161" t="s">
        <v>281</v>
      </c>
      <c r="E124" s="162" t="s">
        <v>1525</v>
      </c>
      <c r="F124" s="163" t="s">
        <v>1526</v>
      </c>
      <c r="G124" s="164" t="s">
        <v>253</v>
      </c>
      <c r="H124" s="165">
        <v>1</v>
      </c>
      <c r="I124" s="166"/>
      <c r="J124" s="165">
        <f t="shared" si="0"/>
        <v>0</v>
      </c>
      <c r="K124" s="167"/>
      <c r="L124" s="168"/>
      <c r="M124" s="169" t="s">
        <v>1</v>
      </c>
      <c r="N124" s="170" t="s">
        <v>41</v>
      </c>
      <c r="O124" s="55"/>
      <c r="P124" s="156">
        <f t="shared" si="1"/>
        <v>0</v>
      </c>
      <c r="Q124" s="156">
        <v>0</v>
      </c>
      <c r="R124" s="156">
        <f t="shared" si="2"/>
        <v>0</v>
      </c>
      <c r="S124" s="156">
        <v>0</v>
      </c>
      <c r="T124" s="157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8" t="s">
        <v>194</v>
      </c>
      <c r="AT124" s="158" t="s">
        <v>281</v>
      </c>
      <c r="AU124" s="158" t="s">
        <v>75</v>
      </c>
      <c r="AY124" s="14" t="s">
        <v>179</v>
      </c>
      <c r="BE124" s="159">
        <f t="shared" si="4"/>
        <v>0</v>
      </c>
      <c r="BF124" s="159">
        <f t="shared" si="5"/>
        <v>0</v>
      </c>
      <c r="BG124" s="159">
        <f t="shared" si="6"/>
        <v>0</v>
      </c>
      <c r="BH124" s="159">
        <f t="shared" si="7"/>
        <v>0</v>
      </c>
      <c r="BI124" s="159">
        <f t="shared" si="8"/>
        <v>0</v>
      </c>
      <c r="BJ124" s="14" t="s">
        <v>87</v>
      </c>
      <c r="BK124" s="160">
        <f t="shared" si="9"/>
        <v>0</v>
      </c>
      <c r="BL124" s="14" t="s">
        <v>185</v>
      </c>
      <c r="BM124" s="158" t="s">
        <v>194</v>
      </c>
    </row>
    <row r="125" spans="1:65" s="2" customFormat="1" ht="24.2" customHeight="1">
      <c r="A125" s="29"/>
      <c r="B125" s="146"/>
      <c r="C125" s="161" t="s">
        <v>195</v>
      </c>
      <c r="D125" s="161" t="s">
        <v>281</v>
      </c>
      <c r="E125" s="162" t="s">
        <v>1527</v>
      </c>
      <c r="F125" s="163" t="s">
        <v>1528</v>
      </c>
      <c r="G125" s="164" t="s">
        <v>1433</v>
      </c>
      <c r="H125" s="165">
        <v>4</v>
      </c>
      <c r="I125" s="166"/>
      <c r="J125" s="165">
        <f t="shared" si="0"/>
        <v>0</v>
      </c>
      <c r="K125" s="167"/>
      <c r="L125" s="168"/>
      <c r="M125" s="169" t="s">
        <v>1</v>
      </c>
      <c r="N125" s="170" t="s">
        <v>41</v>
      </c>
      <c r="O125" s="55"/>
      <c r="P125" s="156">
        <f t="shared" si="1"/>
        <v>0</v>
      </c>
      <c r="Q125" s="156">
        <v>0</v>
      </c>
      <c r="R125" s="156">
        <f t="shared" si="2"/>
        <v>0</v>
      </c>
      <c r="S125" s="156">
        <v>0</v>
      </c>
      <c r="T125" s="157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8" t="s">
        <v>194</v>
      </c>
      <c r="AT125" s="158" t="s">
        <v>281</v>
      </c>
      <c r="AU125" s="158" t="s">
        <v>75</v>
      </c>
      <c r="AY125" s="14" t="s">
        <v>179</v>
      </c>
      <c r="BE125" s="159">
        <f t="shared" si="4"/>
        <v>0</v>
      </c>
      <c r="BF125" s="159">
        <f t="shared" si="5"/>
        <v>0</v>
      </c>
      <c r="BG125" s="159">
        <f t="shared" si="6"/>
        <v>0</v>
      </c>
      <c r="BH125" s="159">
        <f t="shared" si="7"/>
        <v>0</v>
      </c>
      <c r="BI125" s="159">
        <f t="shared" si="8"/>
        <v>0</v>
      </c>
      <c r="BJ125" s="14" t="s">
        <v>87</v>
      </c>
      <c r="BK125" s="160">
        <f t="shared" si="9"/>
        <v>0</v>
      </c>
      <c r="BL125" s="14" t="s">
        <v>185</v>
      </c>
      <c r="BM125" s="158" t="s">
        <v>198</v>
      </c>
    </row>
    <row r="126" spans="1:65" s="2" customFormat="1" ht="24.2" customHeight="1">
      <c r="A126" s="29"/>
      <c r="B126" s="146"/>
      <c r="C126" s="161" t="s">
        <v>191</v>
      </c>
      <c r="D126" s="161" t="s">
        <v>281</v>
      </c>
      <c r="E126" s="162" t="s">
        <v>1529</v>
      </c>
      <c r="F126" s="163" t="s">
        <v>1530</v>
      </c>
      <c r="G126" s="164" t="s">
        <v>637</v>
      </c>
      <c r="H126" s="165">
        <v>20</v>
      </c>
      <c r="I126" s="166"/>
      <c r="J126" s="165">
        <f t="shared" si="0"/>
        <v>0</v>
      </c>
      <c r="K126" s="167"/>
      <c r="L126" s="168"/>
      <c r="M126" s="169" t="s">
        <v>1</v>
      </c>
      <c r="N126" s="170" t="s">
        <v>41</v>
      </c>
      <c r="O126" s="55"/>
      <c r="P126" s="156">
        <f t="shared" si="1"/>
        <v>0</v>
      </c>
      <c r="Q126" s="156">
        <v>0</v>
      </c>
      <c r="R126" s="156">
        <f t="shared" si="2"/>
        <v>0</v>
      </c>
      <c r="S126" s="156">
        <v>0</v>
      </c>
      <c r="T126" s="157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8" t="s">
        <v>194</v>
      </c>
      <c r="AT126" s="158" t="s">
        <v>281</v>
      </c>
      <c r="AU126" s="158" t="s">
        <v>75</v>
      </c>
      <c r="AY126" s="14" t="s">
        <v>179</v>
      </c>
      <c r="BE126" s="159">
        <f t="shared" si="4"/>
        <v>0</v>
      </c>
      <c r="BF126" s="159">
        <f t="shared" si="5"/>
        <v>0</v>
      </c>
      <c r="BG126" s="159">
        <f t="shared" si="6"/>
        <v>0</v>
      </c>
      <c r="BH126" s="159">
        <f t="shared" si="7"/>
        <v>0</v>
      </c>
      <c r="BI126" s="159">
        <f t="shared" si="8"/>
        <v>0</v>
      </c>
      <c r="BJ126" s="14" t="s">
        <v>87</v>
      </c>
      <c r="BK126" s="160">
        <f t="shared" si="9"/>
        <v>0</v>
      </c>
      <c r="BL126" s="14" t="s">
        <v>185</v>
      </c>
      <c r="BM126" s="158" t="s">
        <v>201</v>
      </c>
    </row>
    <row r="127" spans="1:65" s="2" customFormat="1" ht="14.45" customHeight="1">
      <c r="A127" s="29"/>
      <c r="B127" s="146"/>
      <c r="C127" s="147" t="s">
        <v>202</v>
      </c>
      <c r="D127" s="147" t="s">
        <v>181</v>
      </c>
      <c r="E127" s="148" t="s">
        <v>1531</v>
      </c>
      <c r="F127" s="149" t="s">
        <v>1532</v>
      </c>
      <c r="G127" s="150" t="s">
        <v>978</v>
      </c>
      <c r="H127" s="151">
        <v>60</v>
      </c>
      <c r="I127" s="152"/>
      <c r="J127" s="151">
        <f t="shared" si="0"/>
        <v>0</v>
      </c>
      <c r="K127" s="153"/>
      <c r="L127" s="30"/>
      <c r="M127" s="171" t="s">
        <v>1</v>
      </c>
      <c r="N127" s="172" t="s">
        <v>41</v>
      </c>
      <c r="O127" s="173"/>
      <c r="P127" s="174">
        <f t="shared" si="1"/>
        <v>0</v>
      </c>
      <c r="Q127" s="174">
        <v>0</v>
      </c>
      <c r="R127" s="174">
        <f t="shared" si="2"/>
        <v>0</v>
      </c>
      <c r="S127" s="174">
        <v>0</v>
      </c>
      <c r="T127" s="175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8" t="s">
        <v>185</v>
      </c>
      <c r="AT127" s="158" t="s">
        <v>181</v>
      </c>
      <c r="AU127" s="158" t="s">
        <v>75</v>
      </c>
      <c r="AY127" s="14" t="s">
        <v>179</v>
      </c>
      <c r="BE127" s="159">
        <f t="shared" si="4"/>
        <v>0</v>
      </c>
      <c r="BF127" s="159">
        <f t="shared" si="5"/>
        <v>0</v>
      </c>
      <c r="BG127" s="159">
        <f t="shared" si="6"/>
        <v>0</v>
      </c>
      <c r="BH127" s="159">
        <f t="shared" si="7"/>
        <v>0</v>
      </c>
      <c r="BI127" s="159">
        <f t="shared" si="8"/>
        <v>0</v>
      </c>
      <c r="BJ127" s="14" t="s">
        <v>87</v>
      </c>
      <c r="BK127" s="160">
        <f t="shared" si="9"/>
        <v>0</v>
      </c>
      <c r="BL127" s="14" t="s">
        <v>185</v>
      </c>
      <c r="BM127" s="158" t="s">
        <v>205</v>
      </c>
    </row>
    <row r="128" spans="1:65" s="2" customFormat="1" ht="6.95" customHeight="1">
      <c r="A128" s="29"/>
      <c r="B128" s="44"/>
      <c r="C128" s="45"/>
      <c r="D128" s="45"/>
      <c r="E128" s="45"/>
      <c r="F128" s="45"/>
      <c r="G128" s="45"/>
      <c r="H128" s="45"/>
      <c r="I128" s="45"/>
      <c r="J128" s="45"/>
      <c r="K128" s="45"/>
      <c r="L128" s="30"/>
      <c r="M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</sheetData>
  <autoFilter ref="C119:K127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01"/>
  <sheetViews>
    <sheetView showGridLines="0" topLeftCell="A161" workbookViewId="0">
      <selection activeCell="V181" sqref="V18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133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134</v>
      </c>
      <c r="L4" s="17"/>
      <c r="M4" s="9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4" t="str">
        <f>'Rekapitulácia stavby'!K6</f>
        <v>ČOV Dlhé Stráže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135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82" t="s">
        <v>1533</v>
      </c>
      <c r="F9" s="223"/>
      <c r="G9" s="223"/>
      <c r="H9" s="22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27. 4. 2021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193"/>
      <c r="G18" s="193"/>
      <c r="H18" s="193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29</v>
      </c>
      <c r="F21" s="29"/>
      <c r="G21" s="29"/>
      <c r="H21" s="29"/>
      <c r="I21" s="24" t="s">
        <v>25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34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6"/>
      <c r="B27" s="97"/>
      <c r="C27" s="96"/>
      <c r="D27" s="96"/>
      <c r="E27" s="198" t="s">
        <v>1</v>
      </c>
      <c r="F27" s="198"/>
      <c r="G27" s="198"/>
      <c r="H27" s="198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9" t="s">
        <v>35</v>
      </c>
      <c r="E30" s="29"/>
      <c r="F30" s="29"/>
      <c r="G30" s="29"/>
      <c r="H30" s="29"/>
      <c r="I30" s="29"/>
      <c r="J30" s="68">
        <f>ROUND(J125,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0" t="s">
        <v>39</v>
      </c>
      <c r="E33" s="24" t="s">
        <v>40</v>
      </c>
      <c r="F33" s="101">
        <f>ROUND((SUM(BE125:BE200)),  2)</f>
        <v>0</v>
      </c>
      <c r="G33" s="29"/>
      <c r="H33" s="29"/>
      <c r="I33" s="102">
        <v>0.2</v>
      </c>
      <c r="J33" s="101">
        <f>ROUND(((SUM(BE125:BE200))*I33),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41</v>
      </c>
      <c r="F34" s="101">
        <f>ROUND((SUM(BF125:BF200)),  2)</f>
        <v>0</v>
      </c>
      <c r="G34" s="29"/>
      <c r="H34" s="29"/>
      <c r="I34" s="102">
        <v>0.2</v>
      </c>
      <c r="J34" s="101">
        <f>ROUND(((SUM(BF125:BF200))*I34),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1">
        <f>ROUND((SUM(BG125:BG200)),  2)</f>
        <v>0</v>
      </c>
      <c r="G35" s="29"/>
      <c r="H35" s="29"/>
      <c r="I35" s="102">
        <v>0.2</v>
      </c>
      <c r="J35" s="101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1">
        <f>ROUND((SUM(BH125:BH200)),  2)</f>
        <v>0</v>
      </c>
      <c r="G36" s="29"/>
      <c r="H36" s="29"/>
      <c r="I36" s="102">
        <v>0.2</v>
      </c>
      <c r="J36" s="101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44</v>
      </c>
      <c r="F37" s="101">
        <f>ROUND((SUM(BI125:BI200)),  2)</f>
        <v>0</v>
      </c>
      <c r="G37" s="29"/>
      <c r="H37" s="29"/>
      <c r="I37" s="102">
        <v>0</v>
      </c>
      <c r="J37" s="101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3"/>
      <c r="D39" s="104" t="s">
        <v>45</v>
      </c>
      <c r="E39" s="57"/>
      <c r="F39" s="57"/>
      <c r="G39" s="105" t="s">
        <v>46</v>
      </c>
      <c r="H39" s="106" t="s">
        <v>47</v>
      </c>
      <c r="I39" s="57"/>
      <c r="J39" s="107">
        <f>SUM(J30:J37)</f>
        <v>0</v>
      </c>
      <c r="K39" s="108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50</v>
      </c>
      <c r="E61" s="32"/>
      <c r="F61" s="109" t="s">
        <v>51</v>
      </c>
      <c r="G61" s="42" t="s">
        <v>50</v>
      </c>
      <c r="H61" s="32"/>
      <c r="I61" s="32"/>
      <c r="J61" s="110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50</v>
      </c>
      <c r="E76" s="32"/>
      <c r="F76" s="109" t="s">
        <v>51</v>
      </c>
      <c r="G76" s="42" t="s">
        <v>50</v>
      </c>
      <c r="H76" s="32"/>
      <c r="I76" s="32"/>
      <c r="J76" s="110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139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4" t="str">
        <f>E7</f>
        <v>ČOV Dlhé Stráže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135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182" t="str">
        <f>E9</f>
        <v>08 - PJ102 Strojno technologické zariadenie ČOV - NN rozvody pre technológiu ČOV</v>
      </c>
      <c r="F87" s="223"/>
      <c r="G87" s="223"/>
      <c r="H87" s="22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Dlhé Stráže</v>
      </c>
      <c r="G89" s="29"/>
      <c r="H89" s="29"/>
      <c r="I89" s="24" t="s">
        <v>20</v>
      </c>
      <c r="J89" s="52" t="str">
        <f>IF(J12="","",J12)</f>
        <v>27. 4. 2021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Obec Dlhé Stráže</v>
      </c>
      <c r="G91" s="29"/>
      <c r="H91" s="29"/>
      <c r="I91" s="24" t="s">
        <v>28</v>
      </c>
      <c r="J91" s="27" t="str">
        <f>E21</f>
        <v>Ing.Janov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1" t="s">
        <v>140</v>
      </c>
      <c r="D94" s="103"/>
      <c r="E94" s="103"/>
      <c r="F94" s="103"/>
      <c r="G94" s="103"/>
      <c r="H94" s="103"/>
      <c r="I94" s="103"/>
      <c r="J94" s="112" t="s">
        <v>141</v>
      </c>
      <c r="K94" s="103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3" t="s">
        <v>142</v>
      </c>
      <c r="D96" s="29"/>
      <c r="E96" s="29"/>
      <c r="F96" s="29"/>
      <c r="G96" s="29"/>
      <c r="H96" s="29"/>
      <c r="I96" s="29"/>
      <c r="J96" s="68">
        <f>J125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143</v>
      </c>
    </row>
    <row r="97" spans="1:31" s="9" customFormat="1" ht="24.95" customHeight="1">
      <c r="B97" s="114"/>
      <c r="D97" s="115" t="s">
        <v>736</v>
      </c>
      <c r="E97" s="116"/>
      <c r="F97" s="116"/>
      <c r="G97" s="116"/>
      <c r="H97" s="116"/>
      <c r="I97" s="116"/>
      <c r="J97" s="117">
        <f>J126</f>
        <v>0</v>
      </c>
      <c r="L97" s="114"/>
    </row>
    <row r="98" spans="1:31" s="10" customFormat="1" ht="19.899999999999999" customHeight="1">
      <c r="B98" s="118"/>
      <c r="D98" s="119" t="s">
        <v>737</v>
      </c>
      <c r="E98" s="120"/>
      <c r="F98" s="120"/>
      <c r="G98" s="120"/>
      <c r="H98" s="120"/>
      <c r="I98" s="120"/>
      <c r="J98" s="121">
        <f>J127</f>
        <v>0</v>
      </c>
      <c r="L98" s="118"/>
    </row>
    <row r="99" spans="1:31" s="10" customFormat="1" ht="19.899999999999999" customHeight="1">
      <c r="B99" s="118"/>
      <c r="D99" s="119" t="s">
        <v>738</v>
      </c>
      <c r="E99" s="120"/>
      <c r="F99" s="120"/>
      <c r="G99" s="120"/>
      <c r="H99" s="120"/>
      <c r="I99" s="120"/>
      <c r="J99" s="121">
        <f>J147</f>
        <v>0</v>
      </c>
      <c r="L99" s="118"/>
    </row>
    <row r="100" spans="1:31" s="10" customFormat="1" ht="19.899999999999999" customHeight="1">
      <c r="B100" s="118"/>
      <c r="D100" s="119" t="s">
        <v>1534</v>
      </c>
      <c r="E100" s="120"/>
      <c r="F100" s="120"/>
      <c r="G100" s="120"/>
      <c r="H100" s="120"/>
      <c r="I100" s="120"/>
      <c r="J100" s="121">
        <f>J160</f>
        <v>0</v>
      </c>
      <c r="L100" s="118"/>
    </row>
    <row r="101" spans="1:31" s="10" customFormat="1" ht="19.899999999999999" customHeight="1">
      <c r="B101" s="118"/>
      <c r="D101" s="119" t="s">
        <v>1535</v>
      </c>
      <c r="E101" s="120"/>
      <c r="F101" s="120"/>
      <c r="G101" s="120"/>
      <c r="H101" s="120"/>
      <c r="I101" s="120"/>
      <c r="J101" s="121">
        <f>J167</f>
        <v>0</v>
      </c>
      <c r="L101" s="118"/>
    </row>
    <row r="102" spans="1:31" s="10" customFormat="1" ht="19.899999999999999" customHeight="1">
      <c r="B102" s="118"/>
      <c r="D102" s="119" t="s">
        <v>1536</v>
      </c>
      <c r="E102" s="120"/>
      <c r="F102" s="120"/>
      <c r="G102" s="120"/>
      <c r="H102" s="120"/>
      <c r="I102" s="120"/>
      <c r="J102" s="121">
        <f>J171</f>
        <v>0</v>
      </c>
      <c r="L102" s="118"/>
    </row>
    <row r="103" spans="1:31" s="10" customFormat="1" ht="19.899999999999999" customHeight="1">
      <c r="B103" s="118"/>
      <c r="D103" s="119" t="s">
        <v>740</v>
      </c>
      <c r="E103" s="120"/>
      <c r="F103" s="120"/>
      <c r="G103" s="120"/>
      <c r="H103" s="120"/>
      <c r="I103" s="120"/>
      <c r="J103" s="121">
        <f>J179</f>
        <v>0</v>
      </c>
      <c r="L103" s="118"/>
    </row>
    <row r="104" spans="1:31" s="10" customFormat="1" ht="19.899999999999999" customHeight="1">
      <c r="B104" s="118"/>
      <c r="D104" s="119" t="s">
        <v>1537</v>
      </c>
      <c r="E104" s="120"/>
      <c r="F104" s="120"/>
      <c r="G104" s="120"/>
      <c r="H104" s="120"/>
      <c r="I104" s="120"/>
      <c r="J104" s="121">
        <f>J190</f>
        <v>0</v>
      </c>
      <c r="L104" s="118"/>
    </row>
    <row r="105" spans="1:31" s="10" customFormat="1" ht="19.899999999999999" customHeight="1">
      <c r="B105" s="118"/>
      <c r="D105" s="119" t="s">
        <v>742</v>
      </c>
      <c r="E105" s="120"/>
      <c r="F105" s="120"/>
      <c r="G105" s="120"/>
      <c r="H105" s="120"/>
      <c r="I105" s="120"/>
      <c r="J105" s="121">
        <f>J196</f>
        <v>0</v>
      </c>
      <c r="L105" s="118"/>
    </row>
    <row r="106" spans="1:31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>
      <c r="A107" s="29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11" spans="1:31" s="2" customFormat="1" ht="6.95" customHeight="1">
      <c r="A111" s="29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4.95" customHeight="1">
      <c r="A112" s="29"/>
      <c r="B112" s="30"/>
      <c r="C112" s="18" t="s">
        <v>165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14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24" t="str">
        <f>E7</f>
        <v>ČOV Dlhé Stráže</v>
      </c>
      <c r="F115" s="225"/>
      <c r="G115" s="225"/>
      <c r="H115" s="225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135</v>
      </c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30" customHeight="1">
      <c r="A117" s="29"/>
      <c r="B117" s="30"/>
      <c r="C117" s="29"/>
      <c r="D117" s="29"/>
      <c r="E117" s="182" t="str">
        <f>E9</f>
        <v>08 - PJ102 Strojno technologické zariadenie ČOV - NN rozvody pre technológiu ČOV</v>
      </c>
      <c r="F117" s="223"/>
      <c r="G117" s="223"/>
      <c r="H117" s="223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18</v>
      </c>
      <c r="D119" s="29"/>
      <c r="E119" s="29"/>
      <c r="F119" s="22" t="str">
        <f>F12</f>
        <v>Dlhé Stráže</v>
      </c>
      <c r="G119" s="29"/>
      <c r="H119" s="29"/>
      <c r="I119" s="24" t="s">
        <v>20</v>
      </c>
      <c r="J119" s="52" t="str">
        <f>IF(J12="","",J12)</f>
        <v>27. 4. 2021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22</v>
      </c>
      <c r="D121" s="29"/>
      <c r="E121" s="29"/>
      <c r="F121" s="22" t="str">
        <f>E15</f>
        <v>Obec Dlhé Stráže</v>
      </c>
      <c r="G121" s="29"/>
      <c r="H121" s="29"/>
      <c r="I121" s="24" t="s">
        <v>28</v>
      </c>
      <c r="J121" s="27" t="str">
        <f>E21</f>
        <v>Ing.Janov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26</v>
      </c>
      <c r="D122" s="29"/>
      <c r="E122" s="29"/>
      <c r="F122" s="22" t="str">
        <f>IF(E18="","",E18)</f>
        <v>Vyplň údaj</v>
      </c>
      <c r="G122" s="29"/>
      <c r="H122" s="29"/>
      <c r="I122" s="24" t="s">
        <v>32</v>
      </c>
      <c r="J122" s="27" t="str">
        <f>E24</f>
        <v xml:space="preserve"> 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22"/>
      <c r="B124" s="123"/>
      <c r="C124" s="124" t="s">
        <v>166</v>
      </c>
      <c r="D124" s="125" t="s">
        <v>60</v>
      </c>
      <c r="E124" s="125" t="s">
        <v>56</v>
      </c>
      <c r="F124" s="125" t="s">
        <v>57</v>
      </c>
      <c r="G124" s="125" t="s">
        <v>167</v>
      </c>
      <c r="H124" s="125" t="s">
        <v>168</v>
      </c>
      <c r="I124" s="125" t="s">
        <v>169</v>
      </c>
      <c r="J124" s="126" t="s">
        <v>141</v>
      </c>
      <c r="K124" s="127" t="s">
        <v>170</v>
      </c>
      <c r="L124" s="128"/>
      <c r="M124" s="59" t="s">
        <v>1</v>
      </c>
      <c r="N124" s="60" t="s">
        <v>39</v>
      </c>
      <c r="O124" s="60" t="s">
        <v>171</v>
      </c>
      <c r="P124" s="60" t="s">
        <v>172</v>
      </c>
      <c r="Q124" s="60" t="s">
        <v>173</v>
      </c>
      <c r="R124" s="60" t="s">
        <v>174</v>
      </c>
      <c r="S124" s="60" t="s">
        <v>175</v>
      </c>
      <c r="T124" s="61" t="s">
        <v>176</v>
      </c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22"/>
      <c r="AE124" s="122"/>
    </row>
    <row r="125" spans="1:65" s="2" customFormat="1" ht="22.9" customHeight="1">
      <c r="A125" s="29"/>
      <c r="B125" s="30"/>
      <c r="C125" s="66" t="s">
        <v>142</v>
      </c>
      <c r="D125" s="29"/>
      <c r="E125" s="29"/>
      <c r="F125" s="29"/>
      <c r="G125" s="29"/>
      <c r="H125" s="29"/>
      <c r="I125" s="29"/>
      <c r="J125" s="129">
        <f>BK125</f>
        <v>0</v>
      </c>
      <c r="K125" s="29"/>
      <c r="L125" s="30"/>
      <c r="M125" s="62"/>
      <c r="N125" s="53"/>
      <c r="O125" s="63"/>
      <c r="P125" s="130">
        <f>P126</f>
        <v>0</v>
      </c>
      <c r="Q125" s="63"/>
      <c r="R125" s="130">
        <f>R126</f>
        <v>0</v>
      </c>
      <c r="S125" s="63"/>
      <c r="T125" s="131">
        <f>T126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74</v>
      </c>
      <c r="AU125" s="14" t="s">
        <v>143</v>
      </c>
      <c r="BK125" s="132">
        <f>BK126</f>
        <v>0</v>
      </c>
    </row>
    <row r="126" spans="1:65" s="12" customFormat="1" ht="25.9" customHeight="1">
      <c r="B126" s="133"/>
      <c r="D126" s="134" t="s">
        <v>74</v>
      </c>
      <c r="E126" s="135" t="s">
        <v>743</v>
      </c>
      <c r="F126" s="135" t="s">
        <v>744</v>
      </c>
      <c r="I126" s="136"/>
      <c r="J126" s="137">
        <f>BK126</f>
        <v>0</v>
      </c>
      <c r="L126" s="133"/>
      <c r="M126" s="138"/>
      <c r="N126" s="139"/>
      <c r="O126" s="139"/>
      <c r="P126" s="140">
        <f>P127+P147+P160+P167+P171+P179+P190+P196</f>
        <v>0</v>
      </c>
      <c r="Q126" s="139"/>
      <c r="R126" s="140">
        <f>R127+R147+R160+R167+R171+R179+R190+R196</f>
        <v>0</v>
      </c>
      <c r="S126" s="139"/>
      <c r="T126" s="141">
        <f>T127+T147+T160+T167+T171+T179+T190+T196</f>
        <v>0</v>
      </c>
      <c r="AR126" s="134" t="s">
        <v>188</v>
      </c>
      <c r="AT126" s="142" t="s">
        <v>74</v>
      </c>
      <c r="AU126" s="142" t="s">
        <v>75</v>
      </c>
      <c r="AY126" s="134" t="s">
        <v>179</v>
      </c>
      <c r="BK126" s="143">
        <f>BK127+BK147+BK160+BK167+BK171+BK179+BK190+BK196</f>
        <v>0</v>
      </c>
    </row>
    <row r="127" spans="1:65" s="12" customFormat="1" ht="22.9" customHeight="1">
      <c r="B127" s="133"/>
      <c r="D127" s="134" t="s">
        <v>74</v>
      </c>
      <c r="E127" s="144" t="s">
        <v>745</v>
      </c>
      <c r="F127" s="144" t="s">
        <v>746</v>
      </c>
      <c r="I127" s="136"/>
      <c r="J127" s="145">
        <f>BK127</f>
        <v>0</v>
      </c>
      <c r="L127" s="133"/>
      <c r="M127" s="138"/>
      <c r="N127" s="139"/>
      <c r="O127" s="139"/>
      <c r="P127" s="140">
        <f>SUM(P128:P146)</f>
        <v>0</v>
      </c>
      <c r="Q127" s="139"/>
      <c r="R127" s="140">
        <f>SUM(R128:R146)</f>
        <v>0</v>
      </c>
      <c r="S127" s="139"/>
      <c r="T127" s="141">
        <f>SUM(T128:T146)</f>
        <v>0</v>
      </c>
      <c r="AR127" s="134" t="s">
        <v>82</v>
      </c>
      <c r="AT127" s="142" t="s">
        <v>74</v>
      </c>
      <c r="AU127" s="142" t="s">
        <v>82</v>
      </c>
      <c r="AY127" s="134" t="s">
        <v>179</v>
      </c>
      <c r="BK127" s="143">
        <f>SUM(BK128:BK146)</f>
        <v>0</v>
      </c>
    </row>
    <row r="128" spans="1:65" s="2" customFormat="1" ht="14.45" customHeight="1">
      <c r="A128" s="29"/>
      <c r="B128" s="146"/>
      <c r="C128" s="147" t="s">
        <v>82</v>
      </c>
      <c r="D128" s="147" t="s">
        <v>181</v>
      </c>
      <c r="E128" s="148" t="s">
        <v>751</v>
      </c>
      <c r="F128" s="149" t="s">
        <v>752</v>
      </c>
      <c r="G128" s="150" t="s">
        <v>478</v>
      </c>
      <c r="H128" s="151">
        <v>27</v>
      </c>
      <c r="I128" s="152"/>
      <c r="J128" s="151">
        <f t="shared" ref="J128:J146" si="0">ROUND(I128*H128,3)</f>
        <v>0</v>
      </c>
      <c r="K128" s="153"/>
      <c r="L128" s="30"/>
      <c r="M128" s="154" t="s">
        <v>1</v>
      </c>
      <c r="N128" s="155" t="s">
        <v>41</v>
      </c>
      <c r="O128" s="55"/>
      <c r="P128" s="156">
        <f t="shared" ref="P128:P146" si="1">O128*H128</f>
        <v>0</v>
      </c>
      <c r="Q128" s="156">
        <v>0</v>
      </c>
      <c r="R128" s="156">
        <f t="shared" ref="R128:R146" si="2">Q128*H128</f>
        <v>0</v>
      </c>
      <c r="S128" s="156">
        <v>0</v>
      </c>
      <c r="T128" s="157">
        <f t="shared" ref="T128:T146" si="3"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8" t="s">
        <v>185</v>
      </c>
      <c r="AT128" s="158" t="s">
        <v>181</v>
      </c>
      <c r="AU128" s="158" t="s">
        <v>87</v>
      </c>
      <c r="AY128" s="14" t="s">
        <v>179</v>
      </c>
      <c r="BE128" s="159">
        <f t="shared" ref="BE128:BE146" si="4">IF(N128="základná",J128,0)</f>
        <v>0</v>
      </c>
      <c r="BF128" s="159">
        <f t="shared" ref="BF128:BF146" si="5">IF(N128="znížená",J128,0)</f>
        <v>0</v>
      </c>
      <c r="BG128" s="159">
        <f t="shared" ref="BG128:BG146" si="6">IF(N128="zákl. prenesená",J128,0)</f>
        <v>0</v>
      </c>
      <c r="BH128" s="159">
        <f t="shared" ref="BH128:BH146" si="7">IF(N128="zníž. prenesená",J128,0)</f>
        <v>0</v>
      </c>
      <c r="BI128" s="159">
        <f t="shared" ref="BI128:BI146" si="8">IF(N128="nulová",J128,0)</f>
        <v>0</v>
      </c>
      <c r="BJ128" s="14" t="s">
        <v>87</v>
      </c>
      <c r="BK128" s="160">
        <f t="shared" ref="BK128:BK146" si="9">ROUND(I128*H128,3)</f>
        <v>0</v>
      </c>
      <c r="BL128" s="14" t="s">
        <v>185</v>
      </c>
      <c r="BM128" s="158" t="s">
        <v>87</v>
      </c>
    </row>
    <row r="129" spans="1:65" s="2" customFormat="1" ht="14.45" customHeight="1">
      <c r="A129" s="29"/>
      <c r="B129" s="146"/>
      <c r="C129" s="147" t="s">
        <v>87</v>
      </c>
      <c r="D129" s="147" t="s">
        <v>181</v>
      </c>
      <c r="E129" s="148" t="s">
        <v>1538</v>
      </c>
      <c r="F129" s="149" t="s">
        <v>1539</v>
      </c>
      <c r="G129" s="150" t="s">
        <v>478</v>
      </c>
      <c r="H129" s="151">
        <v>50</v>
      </c>
      <c r="I129" s="152"/>
      <c r="J129" s="151">
        <f t="shared" si="0"/>
        <v>0</v>
      </c>
      <c r="K129" s="153"/>
      <c r="L129" s="30"/>
      <c r="M129" s="154" t="s">
        <v>1</v>
      </c>
      <c r="N129" s="155" t="s">
        <v>41</v>
      </c>
      <c r="O129" s="55"/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8" t="s">
        <v>185</v>
      </c>
      <c r="AT129" s="158" t="s">
        <v>181</v>
      </c>
      <c r="AU129" s="158" t="s">
        <v>87</v>
      </c>
      <c r="AY129" s="14" t="s">
        <v>179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4" t="s">
        <v>87</v>
      </c>
      <c r="BK129" s="160">
        <f t="shared" si="9"/>
        <v>0</v>
      </c>
      <c r="BL129" s="14" t="s">
        <v>185</v>
      </c>
      <c r="BM129" s="158" t="s">
        <v>185</v>
      </c>
    </row>
    <row r="130" spans="1:65" s="2" customFormat="1" ht="14.45" customHeight="1">
      <c r="A130" s="29"/>
      <c r="B130" s="146"/>
      <c r="C130" s="147" t="s">
        <v>188</v>
      </c>
      <c r="D130" s="147" t="s">
        <v>181</v>
      </c>
      <c r="E130" s="148" t="s">
        <v>755</v>
      </c>
      <c r="F130" s="149" t="s">
        <v>756</v>
      </c>
      <c r="G130" s="150" t="s">
        <v>478</v>
      </c>
      <c r="H130" s="151">
        <v>6</v>
      </c>
      <c r="I130" s="152"/>
      <c r="J130" s="151">
        <f t="shared" si="0"/>
        <v>0</v>
      </c>
      <c r="K130" s="153"/>
      <c r="L130" s="30"/>
      <c r="M130" s="154" t="s">
        <v>1</v>
      </c>
      <c r="N130" s="155" t="s">
        <v>41</v>
      </c>
      <c r="O130" s="55"/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8" t="s">
        <v>185</v>
      </c>
      <c r="AT130" s="158" t="s">
        <v>181</v>
      </c>
      <c r="AU130" s="158" t="s">
        <v>87</v>
      </c>
      <c r="AY130" s="14" t="s">
        <v>179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4" t="s">
        <v>87</v>
      </c>
      <c r="BK130" s="160">
        <f t="shared" si="9"/>
        <v>0</v>
      </c>
      <c r="BL130" s="14" t="s">
        <v>185</v>
      </c>
      <c r="BM130" s="158" t="s">
        <v>191</v>
      </c>
    </row>
    <row r="131" spans="1:65" s="2" customFormat="1" ht="14.45" customHeight="1">
      <c r="A131" s="29"/>
      <c r="B131" s="146"/>
      <c r="C131" s="147" t="s">
        <v>185</v>
      </c>
      <c r="D131" s="147" t="s">
        <v>181</v>
      </c>
      <c r="E131" s="148" t="s">
        <v>1540</v>
      </c>
      <c r="F131" s="149" t="s">
        <v>1541</v>
      </c>
      <c r="G131" s="150" t="s">
        <v>478</v>
      </c>
      <c r="H131" s="151">
        <v>63</v>
      </c>
      <c r="I131" s="152"/>
      <c r="J131" s="151">
        <f t="shared" si="0"/>
        <v>0</v>
      </c>
      <c r="K131" s="153"/>
      <c r="L131" s="30"/>
      <c r="M131" s="154" t="s">
        <v>1</v>
      </c>
      <c r="N131" s="155" t="s">
        <v>41</v>
      </c>
      <c r="O131" s="55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8" t="s">
        <v>185</v>
      </c>
      <c r="AT131" s="158" t="s">
        <v>181</v>
      </c>
      <c r="AU131" s="158" t="s">
        <v>87</v>
      </c>
      <c r="AY131" s="14" t="s">
        <v>179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4" t="s">
        <v>87</v>
      </c>
      <c r="BK131" s="160">
        <f t="shared" si="9"/>
        <v>0</v>
      </c>
      <c r="BL131" s="14" t="s">
        <v>185</v>
      </c>
      <c r="BM131" s="158" t="s">
        <v>194</v>
      </c>
    </row>
    <row r="132" spans="1:65" s="2" customFormat="1" ht="14.45" customHeight="1">
      <c r="A132" s="29"/>
      <c r="B132" s="146"/>
      <c r="C132" s="147" t="s">
        <v>195</v>
      </c>
      <c r="D132" s="147" t="s">
        <v>181</v>
      </c>
      <c r="E132" s="148" t="s">
        <v>1542</v>
      </c>
      <c r="F132" s="149" t="s">
        <v>1543</v>
      </c>
      <c r="G132" s="150" t="s">
        <v>478</v>
      </c>
      <c r="H132" s="151">
        <v>118</v>
      </c>
      <c r="I132" s="152"/>
      <c r="J132" s="151">
        <f t="shared" si="0"/>
        <v>0</v>
      </c>
      <c r="K132" s="153"/>
      <c r="L132" s="30"/>
      <c r="M132" s="154" t="s">
        <v>1</v>
      </c>
      <c r="N132" s="155" t="s">
        <v>41</v>
      </c>
      <c r="O132" s="55"/>
      <c r="P132" s="156">
        <f t="shared" si="1"/>
        <v>0</v>
      </c>
      <c r="Q132" s="156">
        <v>0</v>
      </c>
      <c r="R132" s="156">
        <f t="shared" si="2"/>
        <v>0</v>
      </c>
      <c r="S132" s="156">
        <v>0</v>
      </c>
      <c r="T132" s="157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8" t="s">
        <v>185</v>
      </c>
      <c r="AT132" s="158" t="s">
        <v>181</v>
      </c>
      <c r="AU132" s="158" t="s">
        <v>87</v>
      </c>
      <c r="AY132" s="14" t="s">
        <v>179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4" t="s">
        <v>87</v>
      </c>
      <c r="BK132" s="160">
        <f t="shared" si="9"/>
        <v>0</v>
      </c>
      <c r="BL132" s="14" t="s">
        <v>185</v>
      </c>
      <c r="BM132" s="158" t="s">
        <v>198</v>
      </c>
    </row>
    <row r="133" spans="1:65" s="2" customFormat="1" ht="14.45" customHeight="1">
      <c r="A133" s="29"/>
      <c r="B133" s="146"/>
      <c r="C133" s="147" t="s">
        <v>191</v>
      </c>
      <c r="D133" s="147" t="s">
        <v>181</v>
      </c>
      <c r="E133" s="148" t="s">
        <v>765</v>
      </c>
      <c r="F133" s="149" t="s">
        <v>766</v>
      </c>
      <c r="G133" s="150" t="s">
        <v>478</v>
      </c>
      <c r="H133" s="151">
        <v>14</v>
      </c>
      <c r="I133" s="152"/>
      <c r="J133" s="151">
        <f t="shared" si="0"/>
        <v>0</v>
      </c>
      <c r="K133" s="153"/>
      <c r="L133" s="30"/>
      <c r="M133" s="154" t="s">
        <v>1</v>
      </c>
      <c r="N133" s="155" t="s">
        <v>41</v>
      </c>
      <c r="O133" s="55"/>
      <c r="P133" s="156">
        <f t="shared" si="1"/>
        <v>0</v>
      </c>
      <c r="Q133" s="156">
        <v>0</v>
      </c>
      <c r="R133" s="156">
        <f t="shared" si="2"/>
        <v>0</v>
      </c>
      <c r="S133" s="156">
        <v>0</v>
      </c>
      <c r="T133" s="157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8" t="s">
        <v>185</v>
      </c>
      <c r="AT133" s="158" t="s">
        <v>181</v>
      </c>
      <c r="AU133" s="158" t="s">
        <v>87</v>
      </c>
      <c r="AY133" s="14" t="s">
        <v>179</v>
      </c>
      <c r="BE133" s="159">
        <f t="shared" si="4"/>
        <v>0</v>
      </c>
      <c r="BF133" s="159">
        <f t="shared" si="5"/>
        <v>0</v>
      </c>
      <c r="BG133" s="159">
        <f t="shared" si="6"/>
        <v>0</v>
      </c>
      <c r="BH133" s="159">
        <f t="shared" si="7"/>
        <v>0</v>
      </c>
      <c r="BI133" s="159">
        <f t="shared" si="8"/>
        <v>0</v>
      </c>
      <c r="BJ133" s="14" t="s">
        <v>87</v>
      </c>
      <c r="BK133" s="160">
        <f t="shared" si="9"/>
        <v>0</v>
      </c>
      <c r="BL133" s="14" t="s">
        <v>185</v>
      </c>
      <c r="BM133" s="158" t="s">
        <v>201</v>
      </c>
    </row>
    <row r="134" spans="1:65" s="2" customFormat="1" ht="14.45" customHeight="1">
      <c r="A134" s="29"/>
      <c r="B134" s="146"/>
      <c r="C134" s="147" t="s">
        <v>202</v>
      </c>
      <c r="D134" s="147" t="s">
        <v>181</v>
      </c>
      <c r="E134" s="148" t="s">
        <v>1544</v>
      </c>
      <c r="F134" s="149" t="s">
        <v>1545</v>
      </c>
      <c r="G134" s="150" t="s">
        <v>478</v>
      </c>
      <c r="H134" s="151">
        <v>30</v>
      </c>
      <c r="I134" s="152"/>
      <c r="J134" s="151">
        <f t="shared" si="0"/>
        <v>0</v>
      </c>
      <c r="K134" s="153"/>
      <c r="L134" s="30"/>
      <c r="M134" s="154" t="s">
        <v>1</v>
      </c>
      <c r="N134" s="155" t="s">
        <v>41</v>
      </c>
      <c r="O134" s="55"/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8" t="s">
        <v>185</v>
      </c>
      <c r="AT134" s="158" t="s">
        <v>181</v>
      </c>
      <c r="AU134" s="158" t="s">
        <v>87</v>
      </c>
      <c r="AY134" s="14" t="s">
        <v>179</v>
      </c>
      <c r="BE134" s="159">
        <f t="shared" si="4"/>
        <v>0</v>
      </c>
      <c r="BF134" s="159">
        <f t="shared" si="5"/>
        <v>0</v>
      </c>
      <c r="BG134" s="159">
        <f t="shared" si="6"/>
        <v>0</v>
      </c>
      <c r="BH134" s="159">
        <f t="shared" si="7"/>
        <v>0</v>
      </c>
      <c r="BI134" s="159">
        <f t="shared" si="8"/>
        <v>0</v>
      </c>
      <c r="BJ134" s="14" t="s">
        <v>87</v>
      </c>
      <c r="BK134" s="160">
        <f t="shared" si="9"/>
        <v>0</v>
      </c>
      <c r="BL134" s="14" t="s">
        <v>185</v>
      </c>
      <c r="BM134" s="158" t="s">
        <v>205</v>
      </c>
    </row>
    <row r="135" spans="1:65" s="2" customFormat="1" ht="14.45" customHeight="1">
      <c r="A135" s="29"/>
      <c r="B135" s="146"/>
      <c r="C135" s="147" t="s">
        <v>194</v>
      </c>
      <c r="D135" s="147" t="s">
        <v>181</v>
      </c>
      <c r="E135" s="148" t="s">
        <v>1546</v>
      </c>
      <c r="F135" s="149" t="s">
        <v>1547</v>
      </c>
      <c r="G135" s="150" t="s">
        <v>253</v>
      </c>
      <c r="H135" s="151">
        <v>1</v>
      </c>
      <c r="I135" s="152"/>
      <c r="J135" s="151">
        <f t="shared" si="0"/>
        <v>0</v>
      </c>
      <c r="K135" s="153"/>
      <c r="L135" s="30"/>
      <c r="M135" s="154" t="s">
        <v>1</v>
      </c>
      <c r="N135" s="155" t="s">
        <v>41</v>
      </c>
      <c r="O135" s="55"/>
      <c r="P135" s="156">
        <f t="shared" si="1"/>
        <v>0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8" t="s">
        <v>185</v>
      </c>
      <c r="AT135" s="158" t="s">
        <v>181</v>
      </c>
      <c r="AU135" s="158" t="s">
        <v>87</v>
      </c>
      <c r="AY135" s="14" t="s">
        <v>179</v>
      </c>
      <c r="BE135" s="159">
        <f t="shared" si="4"/>
        <v>0</v>
      </c>
      <c r="BF135" s="159">
        <f t="shared" si="5"/>
        <v>0</v>
      </c>
      <c r="BG135" s="159">
        <f t="shared" si="6"/>
        <v>0</v>
      </c>
      <c r="BH135" s="159">
        <f t="shared" si="7"/>
        <v>0</v>
      </c>
      <c r="BI135" s="159">
        <f t="shared" si="8"/>
        <v>0</v>
      </c>
      <c r="BJ135" s="14" t="s">
        <v>87</v>
      </c>
      <c r="BK135" s="160">
        <f t="shared" si="9"/>
        <v>0</v>
      </c>
      <c r="BL135" s="14" t="s">
        <v>185</v>
      </c>
      <c r="BM135" s="158" t="s">
        <v>208</v>
      </c>
    </row>
    <row r="136" spans="1:65" s="2" customFormat="1" ht="14.45" customHeight="1">
      <c r="A136" s="29"/>
      <c r="B136" s="146"/>
      <c r="C136" s="147" t="s">
        <v>209</v>
      </c>
      <c r="D136" s="147" t="s">
        <v>181</v>
      </c>
      <c r="E136" s="148" t="s">
        <v>797</v>
      </c>
      <c r="F136" s="149" t="s">
        <v>798</v>
      </c>
      <c r="G136" s="150" t="s">
        <v>253</v>
      </c>
      <c r="H136" s="151">
        <v>7</v>
      </c>
      <c r="I136" s="152"/>
      <c r="J136" s="151">
        <f t="shared" si="0"/>
        <v>0</v>
      </c>
      <c r="K136" s="153"/>
      <c r="L136" s="30"/>
      <c r="M136" s="154" t="s">
        <v>1</v>
      </c>
      <c r="N136" s="155" t="s">
        <v>41</v>
      </c>
      <c r="O136" s="55"/>
      <c r="P136" s="156">
        <f t="shared" si="1"/>
        <v>0</v>
      </c>
      <c r="Q136" s="156">
        <v>0</v>
      </c>
      <c r="R136" s="156">
        <f t="shared" si="2"/>
        <v>0</v>
      </c>
      <c r="S136" s="156">
        <v>0</v>
      </c>
      <c r="T136" s="157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8" t="s">
        <v>185</v>
      </c>
      <c r="AT136" s="158" t="s">
        <v>181</v>
      </c>
      <c r="AU136" s="158" t="s">
        <v>87</v>
      </c>
      <c r="AY136" s="14" t="s">
        <v>179</v>
      </c>
      <c r="BE136" s="159">
        <f t="shared" si="4"/>
        <v>0</v>
      </c>
      <c r="BF136" s="159">
        <f t="shared" si="5"/>
        <v>0</v>
      </c>
      <c r="BG136" s="159">
        <f t="shared" si="6"/>
        <v>0</v>
      </c>
      <c r="BH136" s="159">
        <f t="shared" si="7"/>
        <v>0</v>
      </c>
      <c r="BI136" s="159">
        <f t="shared" si="8"/>
        <v>0</v>
      </c>
      <c r="BJ136" s="14" t="s">
        <v>87</v>
      </c>
      <c r="BK136" s="160">
        <f t="shared" si="9"/>
        <v>0</v>
      </c>
      <c r="BL136" s="14" t="s">
        <v>185</v>
      </c>
      <c r="BM136" s="158" t="s">
        <v>212</v>
      </c>
    </row>
    <row r="137" spans="1:65" s="2" customFormat="1" ht="14.45" customHeight="1">
      <c r="A137" s="29"/>
      <c r="B137" s="146"/>
      <c r="C137" s="147" t="s">
        <v>198</v>
      </c>
      <c r="D137" s="147" t="s">
        <v>181</v>
      </c>
      <c r="E137" s="148" t="s">
        <v>799</v>
      </c>
      <c r="F137" s="149" t="s">
        <v>800</v>
      </c>
      <c r="G137" s="150" t="s">
        <v>478</v>
      </c>
      <c r="H137" s="151">
        <v>60</v>
      </c>
      <c r="I137" s="152"/>
      <c r="J137" s="151">
        <f t="shared" si="0"/>
        <v>0</v>
      </c>
      <c r="K137" s="153"/>
      <c r="L137" s="30"/>
      <c r="M137" s="154" t="s">
        <v>1</v>
      </c>
      <c r="N137" s="155" t="s">
        <v>41</v>
      </c>
      <c r="O137" s="55"/>
      <c r="P137" s="156">
        <f t="shared" si="1"/>
        <v>0</v>
      </c>
      <c r="Q137" s="156">
        <v>0</v>
      </c>
      <c r="R137" s="156">
        <f t="shared" si="2"/>
        <v>0</v>
      </c>
      <c r="S137" s="156">
        <v>0</v>
      </c>
      <c r="T137" s="157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8" t="s">
        <v>185</v>
      </c>
      <c r="AT137" s="158" t="s">
        <v>181</v>
      </c>
      <c r="AU137" s="158" t="s">
        <v>87</v>
      </c>
      <c r="AY137" s="14" t="s">
        <v>179</v>
      </c>
      <c r="BE137" s="159">
        <f t="shared" si="4"/>
        <v>0</v>
      </c>
      <c r="BF137" s="159">
        <f t="shared" si="5"/>
        <v>0</v>
      </c>
      <c r="BG137" s="159">
        <f t="shared" si="6"/>
        <v>0</v>
      </c>
      <c r="BH137" s="159">
        <f t="shared" si="7"/>
        <v>0</v>
      </c>
      <c r="BI137" s="159">
        <f t="shared" si="8"/>
        <v>0</v>
      </c>
      <c r="BJ137" s="14" t="s">
        <v>87</v>
      </c>
      <c r="BK137" s="160">
        <f t="shared" si="9"/>
        <v>0</v>
      </c>
      <c r="BL137" s="14" t="s">
        <v>185</v>
      </c>
      <c r="BM137" s="158" t="s">
        <v>7</v>
      </c>
    </row>
    <row r="138" spans="1:65" s="2" customFormat="1" ht="14.45" customHeight="1">
      <c r="A138" s="29"/>
      <c r="B138" s="146"/>
      <c r="C138" s="147" t="s">
        <v>216</v>
      </c>
      <c r="D138" s="147" t="s">
        <v>181</v>
      </c>
      <c r="E138" s="148" t="s">
        <v>805</v>
      </c>
      <c r="F138" s="149" t="s">
        <v>1548</v>
      </c>
      <c r="G138" s="150" t="s">
        <v>253</v>
      </c>
      <c r="H138" s="151">
        <v>3</v>
      </c>
      <c r="I138" s="152"/>
      <c r="J138" s="151">
        <f t="shared" si="0"/>
        <v>0</v>
      </c>
      <c r="K138" s="153"/>
      <c r="L138" s="30"/>
      <c r="M138" s="154" t="s">
        <v>1</v>
      </c>
      <c r="N138" s="155" t="s">
        <v>41</v>
      </c>
      <c r="O138" s="55"/>
      <c r="P138" s="156">
        <f t="shared" si="1"/>
        <v>0</v>
      </c>
      <c r="Q138" s="156">
        <v>0</v>
      </c>
      <c r="R138" s="156">
        <f t="shared" si="2"/>
        <v>0</v>
      </c>
      <c r="S138" s="156">
        <v>0</v>
      </c>
      <c r="T138" s="157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8" t="s">
        <v>185</v>
      </c>
      <c r="AT138" s="158" t="s">
        <v>181</v>
      </c>
      <c r="AU138" s="158" t="s">
        <v>87</v>
      </c>
      <c r="AY138" s="14" t="s">
        <v>179</v>
      </c>
      <c r="BE138" s="159">
        <f t="shared" si="4"/>
        <v>0</v>
      </c>
      <c r="BF138" s="159">
        <f t="shared" si="5"/>
        <v>0</v>
      </c>
      <c r="BG138" s="159">
        <f t="shared" si="6"/>
        <v>0</v>
      </c>
      <c r="BH138" s="159">
        <f t="shared" si="7"/>
        <v>0</v>
      </c>
      <c r="BI138" s="159">
        <f t="shared" si="8"/>
        <v>0</v>
      </c>
      <c r="BJ138" s="14" t="s">
        <v>87</v>
      </c>
      <c r="BK138" s="160">
        <f t="shared" si="9"/>
        <v>0</v>
      </c>
      <c r="BL138" s="14" t="s">
        <v>185</v>
      </c>
      <c r="BM138" s="158" t="s">
        <v>220</v>
      </c>
    </row>
    <row r="139" spans="1:65" s="2" customFormat="1" ht="14.45" customHeight="1">
      <c r="A139" s="29"/>
      <c r="B139" s="146"/>
      <c r="C139" s="147" t="s">
        <v>201</v>
      </c>
      <c r="D139" s="147" t="s">
        <v>181</v>
      </c>
      <c r="E139" s="148" t="s">
        <v>1549</v>
      </c>
      <c r="F139" s="149" t="s">
        <v>1550</v>
      </c>
      <c r="G139" s="150" t="s">
        <v>253</v>
      </c>
      <c r="H139" s="151">
        <v>2</v>
      </c>
      <c r="I139" s="152"/>
      <c r="J139" s="151">
        <f t="shared" si="0"/>
        <v>0</v>
      </c>
      <c r="K139" s="153"/>
      <c r="L139" s="30"/>
      <c r="M139" s="154" t="s">
        <v>1</v>
      </c>
      <c r="N139" s="155" t="s">
        <v>41</v>
      </c>
      <c r="O139" s="55"/>
      <c r="P139" s="156">
        <f t="shared" si="1"/>
        <v>0</v>
      </c>
      <c r="Q139" s="156">
        <v>0</v>
      </c>
      <c r="R139" s="156">
        <f t="shared" si="2"/>
        <v>0</v>
      </c>
      <c r="S139" s="156">
        <v>0</v>
      </c>
      <c r="T139" s="157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8" t="s">
        <v>185</v>
      </c>
      <c r="AT139" s="158" t="s">
        <v>181</v>
      </c>
      <c r="AU139" s="158" t="s">
        <v>87</v>
      </c>
      <c r="AY139" s="14" t="s">
        <v>179</v>
      </c>
      <c r="BE139" s="159">
        <f t="shared" si="4"/>
        <v>0</v>
      </c>
      <c r="BF139" s="159">
        <f t="shared" si="5"/>
        <v>0</v>
      </c>
      <c r="BG139" s="159">
        <f t="shared" si="6"/>
        <v>0</v>
      </c>
      <c r="BH139" s="159">
        <f t="shared" si="7"/>
        <v>0</v>
      </c>
      <c r="BI139" s="159">
        <f t="shared" si="8"/>
        <v>0</v>
      </c>
      <c r="BJ139" s="14" t="s">
        <v>87</v>
      </c>
      <c r="BK139" s="160">
        <f t="shared" si="9"/>
        <v>0</v>
      </c>
      <c r="BL139" s="14" t="s">
        <v>185</v>
      </c>
      <c r="BM139" s="158" t="s">
        <v>223</v>
      </c>
    </row>
    <row r="140" spans="1:65" s="2" customFormat="1" ht="14.45" customHeight="1">
      <c r="A140" s="29"/>
      <c r="B140" s="146"/>
      <c r="C140" s="147" t="s">
        <v>224</v>
      </c>
      <c r="D140" s="147" t="s">
        <v>181</v>
      </c>
      <c r="E140" s="148" t="s">
        <v>1551</v>
      </c>
      <c r="F140" s="149" t="s">
        <v>1552</v>
      </c>
      <c r="G140" s="150" t="s">
        <v>253</v>
      </c>
      <c r="H140" s="151">
        <v>2</v>
      </c>
      <c r="I140" s="152"/>
      <c r="J140" s="151">
        <f t="shared" si="0"/>
        <v>0</v>
      </c>
      <c r="K140" s="153"/>
      <c r="L140" s="30"/>
      <c r="M140" s="154" t="s">
        <v>1</v>
      </c>
      <c r="N140" s="155" t="s">
        <v>41</v>
      </c>
      <c r="O140" s="55"/>
      <c r="P140" s="156">
        <f t="shared" si="1"/>
        <v>0</v>
      </c>
      <c r="Q140" s="156">
        <v>0</v>
      </c>
      <c r="R140" s="156">
        <f t="shared" si="2"/>
        <v>0</v>
      </c>
      <c r="S140" s="156">
        <v>0</v>
      </c>
      <c r="T140" s="157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8" t="s">
        <v>185</v>
      </c>
      <c r="AT140" s="158" t="s">
        <v>181</v>
      </c>
      <c r="AU140" s="158" t="s">
        <v>87</v>
      </c>
      <c r="AY140" s="14" t="s">
        <v>179</v>
      </c>
      <c r="BE140" s="159">
        <f t="shared" si="4"/>
        <v>0</v>
      </c>
      <c r="BF140" s="159">
        <f t="shared" si="5"/>
        <v>0</v>
      </c>
      <c r="BG140" s="159">
        <f t="shared" si="6"/>
        <v>0</v>
      </c>
      <c r="BH140" s="159">
        <f t="shared" si="7"/>
        <v>0</v>
      </c>
      <c r="BI140" s="159">
        <f t="shared" si="8"/>
        <v>0</v>
      </c>
      <c r="BJ140" s="14" t="s">
        <v>87</v>
      </c>
      <c r="BK140" s="160">
        <f t="shared" si="9"/>
        <v>0</v>
      </c>
      <c r="BL140" s="14" t="s">
        <v>185</v>
      </c>
      <c r="BM140" s="158" t="s">
        <v>228</v>
      </c>
    </row>
    <row r="141" spans="1:65" s="2" customFormat="1" ht="14.45" customHeight="1">
      <c r="A141" s="29"/>
      <c r="B141" s="146"/>
      <c r="C141" s="147" t="s">
        <v>205</v>
      </c>
      <c r="D141" s="147" t="s">
        <v>181</v>
      </c>
      <c r="E141" s="148" t="s">
        <v>1553</v>
      </c>
      <c r="F141" s="149" t="s">
        <v>1554</v>
      </c>
      <c r="G141" s="150" t="s">
        <v>253</v>
      </c>
      <c r="H141" s="151">
        <v>1</v>
      </c>
      <c r="I141" s="152"/>
      <c r="J141" s="151">
        <f t="shared" si="0"/>
        <v>0</v>
      </c>
      <c r="K141" s="153"/>
      <c r="L141" s="30"/>
      <c r="M141" s="154" t="s">
        <v>1</v>
      </c>
      <c r="N141" s="155" t="s">
        <v>41</v>
      </c>
      <c r="O141" s="55"/>
      <c r="P141" s="156">
        <f t="shared" si="1"/>
        <v>0</v>
      </c>
      <c r="Q141" s="156">
        <v>0</v>
      </c>
      <c r="R141" s="156">
        <f t="shared" si="2"/>
        <v>0</v>
      </c>
      <c r="S141" s="156">
        <v>0</v>
      </c>
      <c r="T141" s="157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8" t="s">
        <v>185</v>
      </c>
      <c r="AT141" s="158" t="s">
        <v>181</v>
      </c>
      <c r="AU141" s="158" t="s">
        <v>87</v>
      </c>
      <c r="AY141" s="14" t="s">
        <v>179</v>
      </c>
      <c r="BE141" s="159">
        <f t="shared" si="4"/>
        <v>0</v>
      </c>
      <c r="BF141" s="159">
        <f t="shared" si="5"/>
        <v>0</v>
      </c>
      <c r="BG141" s="159">
        <f t="shared" si="6"/>
        <v>0</v>
      </c>
      <c r="BH141" s="159">
        <f t="shared" si="7"/>
        <v>0</v>
      </c>
      <c r="BI141" s="159">
        <f t="shared" si="8"/>
        <v>0</v>
      </c>
      <c r="BJ141" s="14" t="s">
        <v>87</v>
      </c>
      <c r="BK141" s="160">
        <f t="shared" si="9"/>
        <v>0</v>
      </c>
      <c r="BL141" s="14" t="s">
        <v>185</v>
      </c>
      <c r="BM141" s="158" t="s">
        <v>231</v>
      </c>
    </row>
    <row r="142" spans="1:65" s="2" customFormat="1" ht="14.45" customHeight="1">
      <c r="A142" s="29"/>
      <c r="B142" s="146"/>
      <c r="C142" s="147" t="s">
        <v>233</v>
      </c>
      <c r="D142" s="147" t="s">
        <v>181</v>
      </c>
      <c r="E142" s="148" t="s">
        <v>1555</v>
      </c>
      <c r="F142" s="149" t="s">
        <v>1556</v>
      </c>
      <c r="G142" s="150" t="s">
        <v>253</v>
      </c>
      <c r="H142" s="151">
        <v>6</v>
      </c>
      <c r="I142" s="152"/>
      <c r="J142" s="151">
        <f t="shared" si="0"/>
        <v>0</v>
      </c>
      <c r="K142" s="153"/>
      <c r="L142" s="30"/>
      <c r="M142" s="154" t="s">
        <v>1</v>
      </c>
      <c r="N142" s="155" t="s">
        <v>41</v>
      </c>
      <c r="O142" s="55"/>
      <c r="P142" s="156">
        <f t="shared" si="1"/>
        <v>0</v>
      </c>
      <c r="Q142" s="156">
        <v>0</v>
      </c>
      <c r="R142" s="156">
        <f t="shared" si="2"/>
        <v>0</v>
      </c>
      <c r="S142" s="156">
        <v>0</v>
      </c>
      <c r="T142" s="157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8" t="s">
        <v>185</v>
      </c>
      <c r="AT142" s="158" t="s">
        <v>181</v>
      </c>
      <c r="AU142" s="158" t="s">
        <v>87</v>
      </c>
      <c r="AY142" s="14" t="s">
        <v>179</v>
      </c>
      <c r="BE142" s="159">
        <f t="shared" si="4"/>
        <v>0</v>
      </c>
      <c r="BF142" s="159">
        <f t="shared" si="5"/>
        <v>0</v>
      </c>
      <c r="BG142" s="159">
        <f t="shared" si="6"/>
        <v>0</v>
      </c>
      <c r="BH142" s="159">
        <f t="shared" si="7"/>
        <v>0</v>
      </c>
      <c r="BI142" s="159">
        <f t="shared" si="8"/>
        <v>0</v>
      </c>
      <c r="BJ142" s="14" t="s">
        <v>87</v>
      </c>
      <c r="BK142" s="160">
        <f t="shared" si="9"/>
        <v>0</v>
      </c>
      <c r="BL142" s="14" t="s">
        <v>185</v>
      </c>
      <c r="BM142" s="158" t="s">
        <v>236</v>
      </c>
    </row>
    <row r="143" spans="1:65" s="2" customFormat="1" ht="14.45" customHeight="1">
      <c r="A143" s="29"/>
      <c r="B143" s="146"/>
      <c r="C143" s="147" t="s">
        <v>208</v>
      </c>
      <c r="D143" s="147" t="s">
        <v>181</v>
      </c>
      <c r="E143" s="148" t="s">
        <v>827</v>
      </c>
      <c r="F143" s="149" t="s">
        <v>828</v>
      </c>
      <c r="G143" s="150" t="s">
        <v>253</v>
      </c>
      <c r="H143" s="151">
        <v>2</v>
      </c>
      <c r="I143" s="152"/>
      <c r="J143" s="151">
        <f t="shared" si="0"/>
        <v>0</v>
      </c>
      <c r="K143" s="153"/>
      <c r="L143" s="30"/>
      <c r="M143" s="154" t="s">
        <v>1</v>
      </c>
      <c r="N143" s="155" t="s">
        <v>41</v>
      </c>
      <c r="O143" s="55"/>
      <c r="P143" s="156">
        <f t="shared" si="1"/>
        <v>0</v>
      </c>
      <c r="Q143" s="156">
        <v>0</v>
      </c>
      <c r="R143" s="156">
        <f t="shared" si="2"/>
        <v>0</v>
      </c>
      <c r="S143" s="156">
        <v>0</v>
      </c>
      <c r="T143" s="157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8" t="s">
        <v>185</v>
      </c>
      <c r="AT143" s="158" t="s">
        <v>181</v>
      </c>
      <c r="AU143" s="158" t="s">
        <v>87</v>
      </c>
      <c r="AY143" s="14" t="s">
        <v>179</v>
      </c>
      <c r="BE143" s="159">
        <f t="shared" si="4"/>
        <v>0</v>
      </c>
      <c r="BF143" s="159">
        <f t="shared" si="5"/>
        <v>0</v>
      </c>
      <c r="BG143" s="159">
        <f t="shared" si="6"/>
        <v>0</v>
      </c>
      <c r="BH143" s="159">
        <f t="shared" si="7"/>
        <v>0</v>
      </c>
      <c r="BI143" s="159">
        <f t="shared" si="8"/>
        <v>0</v>
      </c>
      <c r="BJ143" s="14" t="s">
        <v>87</v>
      </c>
      <c r="BK143" s="160">
        <f t="shared" si="9"/>
        <v>0</v>
      </c>
      <c r="BL143" s="14" t="s">
        <v>185</v>
      </c>
      <c r="BM143" s="158" t="s">
        <v>239</v>
      </c>
    </row>
    <row r="144" spans="1:65" s="2" customFormat="1" ht="14.45" customHeight="1">
      <c r="A144" s="29"/>
      <c r="B144" s="146"/>
      <c r="C144" s="147" t="s">
        <v>240</v>
      </c>
      <c r="D144" s="147" t="s">
        <v>181</v>
      </c>
      <c r="E144" s="148" t="s">
        <v>1557</v>
      </c>
      <c r="F144" s="149" t="s">
        <v>1558</v>
      </c>
      <c r="G144" s="150" t="s">
        <v>253</v>
      </c>
      <c r="H144" s="151">
        <v>6</v>
      </c>
      <c r="I144" s="152"/>
      <c r="J144" s="151">
        <f t="shared" si="0"/>
        <v>0</v>
      </c>
      <c r="K144" s="153"/>
      <c r="L144" s="30"/>
      <c r="M144" s="154" t="s">
        <v>1</v>
      </c>
      <c r="N144" s="155" t="s">
        <v>41</v>
      </c>
      <c r="O144" s="55"/>
      <c r="P144" s="156">
        <f t="shared" si="1"/>
        <v>0</v>
      </c>
      <c r="Q144" s="156">
        <v>0</v>
      </c>
      <c r="R144" s="156">
        <f t="shared" si="2"/>
        <v>0</v>
      </c>
      <c r="S144" s="156">
        <v>0</v>
      </c>
      <c r="T144" s="157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8" t="s">
        <v>185</v>
      </c>
      <c r="AT144" s="158" t="s">
        <v>181</v>
      </c>
      <c r="AU144" s="158" t="s">
        <v>87</v>
      </c>
      <c r="AY144" s="14" t="s">
        <v>179</v>
      </c>
      <c r="BE144" s="159">
        <f t="shared" si="4"/>
        <v>0</v>
      </c>
      <c r="BF144" s="159">
        <f t="shared" si="5"/>
        <v>0</v>
      </c>
      <c r="BG144" s="159">
        <f t="shared" si="6"/>
        <v>0</v>
      </c>
      <c r="BH144" s="159">
        <f t="shared" si="7"/>
        <v>0</v>
      </c>
      <c r="BI144" s="159">
        <f t="shared" si="8"/>
        <v>0</v>
      </c>
      <c r="BJ144" s="14" t="s">
        <v>87</v>
      </c>
      <c r="BK144" s="160">
        <f t="shared" si="9"/>
        <v>0</v>
      </c>
      <c r="BL144" s="14" t="s">
        <v>185</v>
      </c>
      <c r="BM144" s="158" t="s">
        <v>243</v>
      </c>
    </row>
    <row r="145" spans="1:65" s="2" customFormat="1" ht="14.45" customHeight="1">
      <c r="A145" s="29"/>
      <c r="B145" s="146"/>
      <c r="C145" s="147" t="s">
        <v>212</v>
      </c>
      <c r="D145" s="147" t="s">
        <v>181</v>
      </c>
      <c r="E145" s="148" t="s">
        <v>829</v>
      </c>
      <c r="F145" s="149" t="s">
        <v>830</v>
      </c>
      <c r="G145" s="150" t="s">
        <v>253</v>
      </c>
      <c r="H145" s="151">
        <v>20</v>
      </c>
      <c r="I145" s="152"/>
      <c r="J145" s="151">
        <f t="shared" si="0"/>
        <v>0</v>
      </c>
      <c r="K145" s="153"/>
      <c r="L145" s="30"/>
      <c r="M145" s="154" t="s">
        <v>1</v>
      </c>
      <c r="N145" s="155" t="s">
        <v>41</v>
      </c>
      <c r="O145" s="55"/>
      <c r="P145" s="156">
        <f t="shared" si="1"/>
        <v>0</v>
      </c>
      <c r="Q145" s="156">
        <v>0</v>
      </c>
      <c r="R145" s="156">
        <f t="shared" si="2"/>
        <v>0</v>
      </c>
      <c r="S145" s="156">
        <v>0</v>
      </c>
      <c r="T145" s="157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8" t="s">
        <v>185</v>
      </c>
      <c r="AT145" s="158" t="s">
        <v>181</v>
      </c>
      <c r="AU145" s="158" t="s">
        <v>87</v>
      </c>
      <c r="AY145" s="14" t="s">
        <v>179</v>
      </c>
      <c r="BE145" s="159">
        <f t="shared" si="4"/>
        <v>0</v>
      </c>
      <c r="BF145" s="159">
        <f t="shared" si="5"/>
        <v>0</v>
      </c>
      <c r="BG145" s="159">
        <f t="shared" si="6"/>
        <v>0</v>
      </c>
      <c r="BH145" s="159">
        <f t="shared" si="7"/>
        <v>0</v>
      </c>
      <c r="BI145" s="159">
        <f t="shared" si="8"/>
        <v>0</v>
      </c>
      <c r="BJ145" s="14" t="s">
        <v>87</v>
      </c>
      <c r="BK145" s="160">
        <f t="shared" si="9"/>
        <v>0</v>
      </c>
      <c r="BL145" s="14" t="s">
        <v>185</v>
      </c>
      <c r="BM145" s="158" t="s">
        <v>246</v>
      </c>
    </row>
    <row r="146" spans="1:65" s="2" customFormat="1" ht="14.45" customHeight="1">
      <c r="A146" s="29"/>
      <c r="B146" s="146"/>
      <c r="C146" s="147" t="s">
        <v>247</v>
      </c>
      <c r="D146" s="147" t="s">
        <v>181</v>
      </c>
      <c r="E146" s="148" t="s">
        <v>1559</v>
      </c>
      <c r="F146" s="149" t="s">
        <v>832</v>
      </c>
      <c r="G146" s="150" t="s">
        <v>456</v>
      </c>
      <c r="H146" s="152"/>
      <c r="I146" s="152"/>
      <c r="J146" s="151">
        <f t="shared" si="0"/>
        <v>0</v>
      </c>
      <c r="K146" s="153"/>
      <c r="L146" s="30"/>
      <c r="M146" s="154" t="s">
        <v>1</v>
      </c>
      <c r="N146" s="155" t="s">
        <v>41</v>
      </c>
      <c r="O146" s="55"/>
      <c r="P146" s="156">
        <f t="shared" si="1"/>
        <v>0</v>
      </c>
      <c r="Q146" s="156">
        <v>0</v>
      </c>
      <c r="R146" s="156">
        <f t="shared" si="2"/>
        <v>0</v>
      </c>
      <c r="S146" s="156">
        <v>0</v>
      </c>
      <c r="T146" s="157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8" t="s">
        <v>185</v>
      </c>
      <c r="AT146" s="158" t="s">
        <v>181</v>
      </c>
      <c r="AU146" s="158" t="s">
        <v>87</v>
      </c>
      <c r="AY146" s="14" t="s">
        <v>179</v>
      </c>
      <c r="BE146" s="159">
        <f t="shared" si="4"/>
        <v>0</v>
      </c>
      <c r="BF146" s="159">
        <f t="shared" si="5"/>
        <v>0</v>
      </c>
      <c r="BG146" s="159">
        <f t="shared" si="6"/>
        <v>0</v>
      </c>
      <c r="BH146" s="159">
        <f t="shared" si="7"/>
        <v>0</v>
      </c>
      <c r="BI146" s="159">
        <f t="shared" si="8"/>
        <v>0</v>
      </c>
      <c r="BJ146" s="14" t="s">
        <v>87</v>
      </c>
      <c r="BK146" s="160">
        <f t="shared" si="9"/>
        <v>0</v>
      </c>
      <c r="BL146" s="14" t="s">
        <v>185</v>
      </c>
      <c r="BM146" s="158" t="s">
        <v>250</v>
      </c>
    </row>
    <row r="147" spans="1:65" s="12" customFormat="1" ht="22.9" customHeight="1">
      <c r="B147" s="133"/>
      <c r="D147" s="134" t="s">
        <v>74</v>
      </c>
      <c r="E147" s="144" t="s">
        <v>833</v>
      </c>
      <c r="F147" s="144" t="s">
        <v>834</v>
      </c>
      <c r="I147" s="136"/>
      <c r="J147" s="145">
        <f>BK147</f>
        <v>0</v>
      </c>
      <c r="L147" s="133"/>
      <c r="M147" s="138"/>
      <c r="N147" s="139"/>
      <c r="O147" s="139"/>
      <c r="P147" s="140">
        <f>SUM(P148:P159)</f>
        <v>0</v>
      </c>
      <c r="Q147" s="139"/>
      <c r="R147" s="140">
        <f>SUM(R148:R159)</f>
        <v>0</v>
      </c>
      <c r="S147" s="139"/>
      <c r="T147" s="141">
        <f>SUM(T148:T159)</f>
        <v>0</v>
      </c>
      <c r="AR147" s="134" t="s">
        <v>82</v>
      </c>
      <c r="AT147" s="142" t="s">
        <v>74</v>
      </c>
      <c r="AU147" s="142" t="s">
        <v>82</v>
      </c>
      <c r="AY147" s="134" t="s">
        <v>179</v>
      </c>
      <c r="BK147" s="143">
        <f>SUM(BK148:BK159)</f>
        <v>0</v>
      </c>
    </row>
    <row r="148" spans="1:65" s="2" customFormat="1" ht="14.45" customHeight="1">
      <c r="A148" s="29"/>
      <c r="B148" s="146"/>
      <c r="C148" s="161" t="s">
        <v>7</v>
      </c>
      <c r="D148" s="161" t="s">
        <v>281</v>
      </c>
      <c r="E148" s="162" t="s">
        <v>813</v>
      </c>
      <c r="F148" s="163" t="s">
        <v>839</v>
      </c>
      <c r="G148" s="164" t="s">
        <v>478</v>
      </c>
      <c r="H148" s="165">
        <v>28</v>
      </c>
      <c r="I148" s="166"/>
      <c r="J148" s="165">
        <f t="shared" ref="J148:J159" si="10">ROUND(I148*H148,3)</f>
        <v>0</v>
      </c>
      <c r="K148" s="167"/>
      <c r="L148" s="168"/>
      <c r="M148" s="169" t="s">
        <v>1</v>
      </c>
      <c r="N148" s="170" t="s">
        <v>41</v>
      </c>
      <c r="O148" s="55"/>
      <c r="P148" s="156">
        <f t="shared" ref="P148:P159" si="11">O148*H148</f>
        <v>0</v>
      </c>
      <c r="Q148" s="156">
        <v>0</v>
      </c>
      <c r="R148" s="156">
        <f t="shared" ref="R148:R159" si="12">Q148*H148</f>
        <v>0</v>
      </c>
      <c r="S148" s="156">
        <v>0</v>
      </c>
      <c r="T148" s="157">
        <f t="shared" ref="T148:T159" si="13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8" t="s">
        <v>194</v>
      </c>
      <c r="AT148" s="158" t="s">
        <v>281</v>
      </c>
      <c r="AU148" s="158" t="s">
        <v>87</v>
      </c>
      <c r="AY148" s="14" t="s">
        <v>179</v>
      </c>
      <c r="BE148" s="159">
        <f t="shared" ref="BE148:BE159" si="14">IF(N148="základná",J148,0)</f>
        <v>0</v>
      </c>
      <c r="BF148" s="159">
        <f t="shared" ref="BF148:BF159" si="15">IF(N148="znížená",J148,0)</f>
        <v>0</v>
      </c>
      <c r="BG148" s="159">
        <f t="shared" ref="BG148:BG159" si="16">IF(N148="zákl. prenesená",J148,0)</f>
        <v>0</v>
      </c>
      <c r="BH148" s="159">
        <f t="shared" ref="BH148:BH159" si="17">IF(N148="zníž. prenesená",J148,0)</f>
        <v>0</v>
      </c>
      <c r="BI148" s="159">
        <f t="shared" ref="BI148:BI159" si="18">IF(N148="nulová",J148,0)</f>
        <v>0</v>
      </c>
      <c r="BJ148" s="14" t="s">
        <v>87</v>
      </c>
      <c r="BK148" s="160">
        <f t="shared" ref="BK148:BK159" si="19">ROUND(I148*H148,3)</f>
        <v>0</v>
      </c>
      <c r="BL148" s="14" t="s">
        <v>185</v>
      </c>
      <c r="BM148" s="158" t="s">
        <v>254</v>
      </c>
    </row>
    <row r="149" spans="1:65" s="2" customFormat="1" ht="14.45" customHeight="1">
      <c r="A149" s="29"/>
      <c r="B149" s="146"/>
      <c r="C149" s="161" t="s">
        <v>255</v>
      </c>
      <c r="D149" s="161" t="s">
        <v>281</v>
      </c>
      <c r="E149" s="162" t="s">
        <v>836</v>
      </c>
      <c r="F149" s="163" t="s">
        <v>1560</v>
      </c>
      <c r="G149" s="164" t="s">
        <v>478</v>
      </c>
      <c r="H149" s="165">
        <v>53</v>
      </c>
      <c r="I149" s="166"/>
      <c r="J149" s="165">
        <f t="shared" si="10"/>
        <v>0</v>
      </c>
      <c r="K149" s="167"/>
      <c r="L149" s="168"/>
      <c r="M149" s="169" t="s">
        <v>1</v>
      </c>
      <c r="N149" s="170" t="s">
        <v>41</v>
      </c>
      <c r="O149" s="55"/>
      <c r="P149" s="156">
        <f t="shared" si="11"/>
        <v>0</v>
      </c>
      <c r="Q149" s="156">
        <v>0</v>
      </c>
      <c r="R149" s="156">
        <f t="shared" si="12"/>
        <v>0</v>
      </c>
      <c r="S149" s="156">
        <v>0</v>
      </c>
      <c r="T149" s="157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8" t="s">
        <v>194</v>
      </c>
      <c r="AT149" s="158" t="s">
        <v>281</v>
      </c>
      <c r="AU149" s="158" t="s">
        <v>87</v>
      </c>
      <c r="AY149" s="14" t="s">
        <v>179</v>
      </c>
      <c r="BE149" s="159">
        <f t="shared" si="14"/>
        <v>0</v>
      </c>
      <c r="BF149" s="159">
        <f t="shared" si="15"/>
        <v>0</v>
      </c>
      <c r="BG149" s="159">
        <f t="shared" si="16"/>
        <v>0</v>
      </c>
      <c r="BH149" s="159">
        <f t="shared" si="17"/>
        <v>0</v>
      </c>
      <c r="BI149" s="159">
        <f t="shared" si="18"/>
        <v>0</v>
      </c>
      <c r="BJ149" s="14" t="s">
        <v>87</v>
      </c>
      <c r="BK149" s="160">
        <f t="shared" si="19"/>
        <v>0</v>
      </c>
      <c r="BL149" s="14" t="s">
        <v>185</v>
      </c>
      <c r="BM149" s="158" t="s">
        <v>258</v>
      </c>
    </row>
    <row r="150" spans="1:65" s="2" customFormat="1" ht="14.45" customHeight="1">
      <c r="A150" s="29"/>
      <c r="B150" s="146"/>
      <c r="C150" s="161" t="s">
        <v>220</v>
      </c>
      <c r="D150" s="161" t="s">
        <v>281</v>
      </c>
      <c r="E150" s="162" t="s">
        <v>838</v>
      </c>
      <c r="F150" s="163" t="s">
        <v>843</v>
      </c>
      <c r="G150" s="164" t="s">
        <v>478</v>
      </c>
      <c r="H150" s="165">
        <v>6</v>
      </c>
      <c r="I150" s="166"/>
      <c r="J150" s="165">
        <f t="shared" si="10"/>
        <v>0</v>
      </c>
      <c r="K150" s="167"/>
      <c r="L150" s="168"/>
      <c r="M150" s="169" t="s">
        <v>1</v>
      </c>
      <c r="N150" s="170" t="s">
        <v>41</v>
      </c>
      <c r="O150" s="55"/>
      <c r="P150" s="156">
        <f t="shared" si="11"/>
        <v>0</v>
      </c>
      <c r="Q150" s="156">
        <v>0</v>
      </c>
      <c r="R150" s="156">
        <f t="shared" si="12"/>
        <v>0</v>
      </c>
      <c r="S150" s="156">
        <v>0</v>
      </c>
      <c r="T150" s="157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8" t="s">
        <v>194</v>
      </c>
      <c r="AT150" s="158" t="s">
        <v>281</v>
      </c>
      <c r="AU150" s="158" t="s">
        <v>87</v>
      </c>
      <c r="AY150" s="14" t="s">
        <v>179</v>
      </c>
      <c r="BE150" s="159">
        <f t="shared" si="14"/>
        <v>0</v>
      </c>
      <c r="BF150" s="159">
        <f t="shared" si="15"/>
        <v>0</v>
      </c>
      <c r="BG150" s="159">
        <f t="shared" si="16"/>
        <v>0</v>
      </c>
      <c r="BH150" s="159">
        <f t="shared" si="17"/>
        <v>0</v>
      </c>
      <c r="BI150" s="159">
        <f t="shared" si="18"/>
        <v>0</v>
      </c>
      <c r="BJ150" s="14" t="s">
        <v>87</v>
      </c>
      <c r="BK150" s="160">
        <f t="shared" si="19"/>
        <v>0</v>
      </c>
      <c r="BL150" s="14" t="s">
        <v>185</v>
      </c>
      <c r="BM150" s="158" t="s">
        <v>261</v>
      </c>
    </row>
    <row r="151" spans="1:65" s="2" customFormat="1" ht="14.45" customHeight="1">
      <c r="A151" s="29"/>
      <c r="B151" s="146"/>
      <c r="C151" s="161" t="s">
        <v>262</v>
      </c>
      <c r="D151" s="161" t="s">
        <v>281</v>
      </c>
      <c r="E151" s="162" t="s">
        <v>840</v>
      </c>
      <c r="F151" s="163" t="s">
        <v>845</v>
      </c>
      <c r="G151" s="164" t="s">
        <v>478</v>
      </c>
      <c r="H151" s="165">
        <v>53</v>
      </c>
      <c r="I151" s="166"/>
      <c r="J151" s="165">
        <f t="shared" si="10"/>
        <v>0</v>
      </c>
      <c r="K151" s="167"/>
      <c r="L151" s="168"/>
      <c r="M151" s="169" t="s">
        <v>1</v>
      </c>
      <c r="N151" s="170" t="s">
        <v>41</v>
      </c>
      <c r="O151" s="55"/>
      <c r="P151" s="156">
        <f t="shared" si="11"/>
        <v>0</v>
      </c>
      <c r="Q151" s="156">
        <v>0</v>
      </c>
      <c r="R151" s="156">
        <f t="shared" si="12"/>
        <v>0</v>
      </c>
      <c r="S151" s="156">
        <v>0</v>
      </c>
      <c r="T151" s="157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8" t="s">
        <v>194</v>
      </c>
      <c r="AT151" s="158" t="s">
        <v>281</v>
      </c>
      <c r="AU151" s="158" t="s">
        <v>87</v>
      </c>
      <c r="AY151" s="14" t="s">
        <v>179</v>
      </c>
      <c r="BE151" s="159">
        <f t="shared" si="14"/>
        <v>0</v>
      </c>
      <c r="BF151" s="159">
        <f t="shared" si="15"/>
        <v>0</v>
      </c>
      <c r="BG151" s="159">
        <f t="shared" si="16"/>
        <v>0</v>
      </c>
      <c r="BH151" s="159">
        <f t="shared" si="17"/>
        <v>0</v>
      </c>
      <c r="BI151" s="159">
        <f t="shared" si="18"/>
        <v>0</v>
      </c>
      <c r="BJ151" s="14" t="s">
        <v>87</v>
      </c>
      <c r="BK151" s="160">
        <f t="shared" si="19"/>
        <v>0</v>
      </c>
      <c r="BL151" s="14" t="s">
        <v>185</v>
      </c>
      <c r="BM151" s="158" t="s">
        <v>265</v>
      </c>
    </row>
    <row r="152" spans="1:65" s="2" customFormat="1" ht="14.45" customHeight="1">
      <c r="A152" s="29"/>
      <c r="B152" s="146"/>
      <c r="C152" s="161" t="s">
        <v>223</v>
      </c>
      <c r="D152" s="161" t="s">
        <v>281</v>
      </c>
      <c r="E152" s="162" t="s">
        <v>842</v>
      </c>
      <c r="F152" s="163" t="s">
        <v>1561</v>
      </c>
      <c r="G152" s="164" t="s">
        <v>478</v>
      </c>
      <c r="H152" s="165">
        <v>66</v>
      </c>
      <c r="I152" s="166"/>
      <c r="J152" s="165">
        <f t="shared" si="10"/>
        <v>0</v>
      </c>
      <c r="K152" s="167"/>
      <c r="L152" s="168"/>
      <c r="M152" s="169" t="s">
        <v>1</v>
      </c>
      <c r="N152" s="170" t="s">
        <v>41</v>
      </c>
      <c r="O152" s="55"/>
      <c r="P152" s="156">
        <f t="shared" si="11"/>
        <v>0</v>
      </c>
      <c r="Q152" s="156">
        <v>0</v>
      </c>
      <c r="R152" s="156">
        <f t="shared" si="12"/>
        <v>0</v>
      </c>
      <c r="S152" s="156">
        <v>0</v>
      </c>
      <c r="T152" s="157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8" t="s">
        <v>194</v>
      </c>
      <c r="AT152" s="158" t="s">
        <v>281</v>
      </c>
      <c r="AU152" s="158" t="s">
        <v>87</v>
      </c>
      <c r="AY152" s="14" t="s">
        <v>179</v>
      </c>
      <c r="BE152" s="159">
        <f t="shared" si="14"/>
        <v>0</v>
      </c>
      <c r="BF152" s="159">
        <f t="shared" si="15"/>
        <v>0</v>
      </c>
      <c r="BG152" s="159">
        <f t="shared" si="16"/>
        <v>0</v>
      </c>
      <c r="BH152" s="159">
        <f t="shared" si="17"/>
        <v>0</v>
      </c>
      <c r="BI152" s="159">
        <f t="shared" si="18"/>
        <v>0</v>
      </c>
      <c r="BJ152" s="14" t="s">
        <v>87</v>
      </c>
      <c r="BK152" s="160">
        <f t="shared" si="19"/>
        <v>0</v>
      </c>
      <c r="BL152" s="14" t="s">
        <v>185</v>
      </c>
      <c r="BM152" s="158" t="s">
        <v>268</v>
      </c>
    </row>
    <row r="153" spans="1:65" s="2" customFormat="1" ht="14.45" customHeight="1">
      <c r="A153" s="29"/>
      <c r="B153" s="146"/>
      <c r="C153" s="161" t="s">
        <v>269</v>
      </c>
      <c r="D153" s="161" t="s">
        <v>281</v>
      </c>
      <c r="E153" s="162" t="s">
        <v>844</v>
      </c>
      <c r="F153" s="163" t="s">
        <v>1562</v>
      </c>
      <c r="G153" s="164" t="s">
        <v>478</v>
      </c>
      <c r="H153" s="165">
        <v>61</v>
      </c>
      <c r="I153" s="166"/>
      <c r="J153" s="165">
        <f t="shared" si="10"/>
        <v>0</v>
      </c>
      <c r="K153" s="167"/>
      <c r="L153" s="168"/>
      <c r="M153" s="169" t="s">
        <v>1</v>
      </c>
      <c r="N153" s="170" t="s">
        <v>41</v>
      </c>
      <c r="O153" s="55"/>
      <c r="P153" s="156">
        <f t="shared" si="11"/>
        <v>0</v>
      </c>
      <c r="Q153" s="156">
        <v>0</v>
      </c>
      <c r="R153" s="156">
        <f t="shared" si="12"/>
        <v>0</v>
      </c>
      <c r="S153" s="156">
        <v>0</v>
      </c>
      <c r="T153" s="157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8" t="s">
        <v>194</v>
      </c>
      <c r="AT153" s="158" t="s">
        <v>281</v>
      </c>
      <c r="AU153" s="158" t="s">
        <v>87</v>
      </c>
      <c r="AY153" s="14" t="s">
        <v>179</v>
      </c>
      <c r="BE153" s="159">
        <f t="shared" si="14"/>
        <v>0</v>
      </c>
      <c r="BF153" s="159">
        <f t="shared" si="15"/>
        <v>0</v>
      </c>
      <c r="BG153" s="159">
        <f t="shared" si="16"/>
        <v>0</v>
      </c>
      <c r="BH153" s="159">
        <f t="shared" si="17"/>
        <v>0</v>
      </c>
      <c r="BI153" s="159">
        <f t="shared" si="18"/>
        <v>0</v>
      </c>
      <c r="BJ153" s="14" t="s">
        <v>87</v>
      </c>
      <c r="BK153" s="160">
        <f t="shared" si="19"/>
        <v>0</v>
      </c>
      <c r="BL153" s="14" t="s">
        <v>185</v>
      </c>
      <c r="BM153" s="158" t="s">
        <v>272</v>
      </c>
    </row>
    <row r="154" spans="1:65" s="2" customFormat="1" ht="14.45" customHeight="1">
      <c r="A154" s="29"/>
      <c r="B154" s="146"/>
      <c r="C154" s="161" t="s">
        <v>228</v>
      </c>
      <c r="D154" s="161" t="s">
        <v>281</v>
      </c>
      <c r="E154" s="162" t="s">
        <v>846</v>
      </c>
      <c r="F154" s="163" t="s">
        <v>1563</v>
      </c>
      <c r="G154" s="164" t="s">
        <v>478</v>
      </c>
      <c r="H154" s="165">
        <v>15</v>
      </c>
      <c r="I154" s="166"/>
      <c r="J154" s="165">
        <f t="shared" si="10"/>
        <v>0</v>
      </c>
      <c r="K154" s="167"/>
      <c r="L154" s="168"/>
      <c r="M154" s="169" t="s">
        <v>1</v>
      </c>
      <c r="N154" s="170" t="s">
        <v>41</v>
      </c>
      <c r="O154" s="55"/>
      <c r="P154" s="156">
        <f t="shared" si="11"/>
        <v>0</v>
      </c>
      <c r="Q154" s="156">
        <v>0</v>
      </c>
      <c r="R154" s="156">
        <f t="shared" si="12"/>
        <v>0</v>
      </c>
      <c r="S154" s="156">
        <v>0</v>
      </c>
      <c r="T154" s="157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8" t="s">
        <v>194</v>
      </c>
      <c r="AT154" s="158" t="s">
        <v>281</v>
      </c>
      <c r="AU154" s="158" t="s">
        <v>87</v>
      </c>
      <c r="AY154" s="14" t="s">
        <v>179</v>
      </c>
      <c r="BE154" s="159">
        <f t="shared" si="14"/>
        <v>0</v>
      </c>
      <c r="BF154" s="159">
        <f t="shared" si="15"/>
        <v>0</v>
      </c>
      <c r="BG154" s="159">
        <f t="shared" si="16"/>
        <v>0</v>
      </c>
      <c r="BH154" s="159">
        <f t="shared" si="17"/>
        <v>0</v>
      </c>
      <c r="BI154" s="159">
        <f t="shared" si="18"/>
        <v>0</v>
      </c>
      <c r="BJ154" s="14" t="s">
        <v>87</v>
      </c>
      <c r="BK154" s="160">
        <f t="shared" si="19"/>
        <v>0</v>
      </c>
      <c r="BL154" s="14" t="s">
        <v>185</v>
      </c>
      <c r="BM154" s="158" t="s">
        <v>275</v>
      </c>
    </row>
    <row r="155" spans="1:65" s="2" customFormat="1" ht="14.45" customHeight="1">
      <c r="A155" s="29"/>
      <c r="B155" s="146"/>
      <c r="C155" s="161" t="s">
        <v>277</v>
      </c>
      <c r="D155" s="161" t="s">
        <v>281</v>
      </c>
      <c r="E155" s="162" t="s">
        <v>848</v>
      </c>
      <c r="F155" s="163" t="s">
        <v>1564</v>
      </c>
      <c r="G155" s="164" t="s">
        <v>253</v>
      </c>
      <c r="H155" s="165">
        <v>1</v>
      </c>
      <c r="I155" s="166"/>
      <c r="J155" s="165">
        <f t="shared" si="10"/>
        <v>0</v>
      </c>
      <c r="K155" s="167"/>
      <c r="L155" s="168"/>
      <c r="M155" s="169" t="s">
        <v>1</v>
      </c>
      <c r="N155" s="170" t="s">
        <v>41</v>
      </c>
      <c r="O155" s="55"/>
      <c r="P155" s="156">
        <f t="shared" si="11"/>
        <v>0</v>
      </c>
      <c r="Q155" s="156">
        <v>0</v>
      </c>
      <c r="R155" s="156">
        <f t="shared" si="12"/>
        <v>0</v>
      </c>
      <c r="S155" s="156">
        <v>0</v>
      </c>
      <c r="T155" s="157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8" t="s">
        <v>194</v>
      </c>
      <c r="AT155" s="158" t="s">
        <v>281</v>
      </c>
      <c r="AU155" s="158" t="s">
        <v>87</v>
      </c>
      <c r="AY155" s="14" t="s">
        <v>179</v>
      </c>
      <c r="BE155" s="159">
        <f t="shared" si="14"/>
        <v>0</v>
      </c>
      <c r="BF155" s="159">
        <f t="shared" si="15"/>
        <v>0</v>
      </c>
      <c r="BG155" s="159">
        <f t="shared" si="16"/>
        <v>0</v>
      </c>
      <c r="BH155" s="159">
        <f t="shared" si="17"/>
        <v>0</v>
      </c>
      <c r="BI155" s="159">
        <f t="shared" si="18"/>
        <v>0</v>
      </c>
      <c r="BJ155" s="14" t="s">
        <v>87</v>
      </c>
      <c r="BK155" s="160">
        <f t="shared" si="19"/>
        <v>0</v>
      </c>
      <c r="BL155" s="14" t="s">
        <v>185</v>
      </c>
      <c r="BM155" s="158" t="s">
        <v>280</v>
      </c>
    </row>
    <row r="156" spans="1:65" s="2" customFormat="1" ht="14.45" customHeight="1">
      <c r="A156" s="29"/>
      <c r="B156" s="146"/>
      <c r="C156" s="161" t="s">
        <v>231</v>
      </c>
      <c r="D156" s="161" t="s">
        <v>281</v>
      </c>
      <c r="E156" s="162" t="s">
        <v>850</v>
      </c>
      <c r="F156" s="163" t="s">
        <v>798</v>
      </c>
      <c r="G156" s="164" t="s">
        <v>253</v>
      </c>
      <c r="H156" s="165">
        <v>7</v>
      </c>
      <c r="I156" s="166"/>
      <c r="J156" s="165">
        <f t="shared" si="10"/>
        <v>0</v>
      </c>
      <c r="K156" s="167"/>
      <c r="L156" s="168"/>
      <c r="M156" s="169" t="s">
        <v>1</v>
      </c>
      <c r="N156" s="170" t="s">
        <v>41</v>
      </c>
      <c r="O156" s="55"/>
      <c r="P156" s="156">
        <f t="shared" si="11"/>
        <v>0</v>
      </c>
      <c r="Q156" s="156">
        <v>0</v>
      </c>
      <c r="R156" s="156">
        <f t="shared" si="12"/>
        <v>0</v>
      </c>
      <c r="S156" s="156">
        <v>0</v>
      </c>
      <c r="T156" s="157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8" t="s">
        <v>194</v>
      </c>
      <c r="AT156" s="158" t="s">
        <v>281</v>
      </c>
      <c r="AU156" s="158" t="s">
        <v>87</v>
      </c>
      <c r="AY156" s="14" t="s">
        <v>179</v>
      </c>
      <c r="BE156" s="159">
        <f t="shared" si="14"/>
        <v>0</v>
      </c>
      <c r="BF156" s="159">
        <f t="shared" si="15"/>
        <v>0</v>
      </c>
      <c r="BG156" s="159">
        <f t="shared" si="16"/>
        <v>0</v>
      </c>
      <c r="BH156" s="159">
        <f t="shared" si="17"/>
        <v>0</v>
      </c>
      <c r="BI156" s="159">
        <f t="shared" si="18"/>
        <v>0</v>
      </c>
      <c r="BJ156" s="14" t="s">
        <v>87</v>
      </c>
      <c r="BK156" s="160">
        <f t="shared" si="19"/>
        <v>0</v>
      </c>
      <c r="BL156" s="14" t="s">
        <v>185</v>
      </c>
      <c r="BM156" s="158" t="s">
        <v>284</v>
      </c>
    </row>
    <row r="157" spans="1:65" s="2" customFormat="1" ht="14.45" customHeight="1">
      <c r="A157" s="29"/>
      <c r="B157" s="146"/>
      <c r="C157" s="161" t="s">
        <v>285</v>
      </c>
      <c r="D157" s="161" t="s">
        <v>281</v>
      </c>
      <c r="E157" s="162" t="s">
        <v>852</v>
      </c>
      <c r="F157" s="163" t="s">
        <v>800</v>
      </c>
      <c r="G157" s="164" t="s">
        <v>478</v>
      </c>
      <c r="H157" s="165">
        <v>63</v>
      </c>
      <c r="I157" s="166"/>
      <c r="J157" s="165">
        <f t="shared" si="10"/>
        <v>0</v>
      </c>
      <c r="K157" s="167"/>
      <c r="L157" s="168"/>
      <c r="M157" s="169" t="s">
        <v>1</v>
      </c>
      <c r="N157" s="170" t="s">
        <v>41</v>
      </c>
      <c r="O157" s="55"/>
      <c r="P157" s="156">
        <f t="shared" si="11"/>
        <v>0</v>
      </c>
      <c r="Q157" s="156">
        <v>0</v>
      </c>
      <c r="R157" s="156">
        <f t="shared" si="12"/>
        <v>0</v>
      </c>
      <c r="S157" s="156">
        <v>0</v>
      </c>
      <c r="T157" s="157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8" t="s">
        <v>194</v>
      </c>
      <c r="AT157" s="158" t="s">
        <v>281</v>
      </c>
      <c r="AU157" s="158" t="s">
        <v>87</v>
      </c>
      <c r="AY157" s="14" t="s">
        <v>179</v>
      </c>
      <c r="BE157" s="159">
        <f t="shared" si="14"/>
        <v>0</v>
      </c>
      <c r="BF157" s="159">
        <f t="shared" si="15"/>
        <v>0</v>
      </c>
      <c r="BG157" s="159">
        <f t="shared" si="16"/>
        <v>0</v>
      </c>
      <c r="BH157" s="159">
        <f t="shared" si="17"/>
        <v>0</v>
      </c>
      <c r="BI157" s="159">
        <f t="shared" si="18"/>
        <v>0</v>
      </c>
      <c r="BJ157" s="14" t="s">
        <v>87</v>
      </c>
      <c r="BK157" s="160">
        <f t="shared" si="19"/>
        <v>0</v>
      </c>
      <c r="BL157" s="14" t="s">
        <v>185</v>
      </c>
      <c r="BM157" s="158" t="s">
        <v>288</v>
      </c>
    </row>
    <row r="158" spans="1:65" s="2" customFormat="1" ht="14.45" customHeight="1">
      <c r="A158" s="29"/>
      <c r="B158" s="146"/>
      <c r="C158" s="147" t="s">
        <v>236</v>
      </c>
      <c r="D158" s="147" t="s">
        <v>181</v>
      </c>
      <c r="E158" s="148" t="s">
        <v>1565</v>
      </c>
      <c r="F158" s="149" t="s">
        <v>887</v>
      </c>
      <c r="G158" s="150" t="s">
        <v>456</v>
      </c>
      <c r="H158" s="152"/>
      <c r="I158" s="152"/>
      <c r="J158" s="151">
        <f t="shared" si="10"/>
        <v>0</v>
      </c>
      <c r="K158" s="153"/>
      <c r="L158" s="30"/>
      <c r="M158" s="154" t="s">
        <v>1</v>
      </c>
      <c r="N158" s="155" t="s">
        <v>41</v>
      </c>
      <c r="O158" s="55"/>
      <c r="P158" s="156">
        <f t="shared" si="11"/>
        <v>0</v>
      </c>
      <c r="Q158" s="156">
        <v>0</v>
      </c>
      <c r="R158" s="156">
        <f t="shared" si="12"/>
        <v>0</v>
      </c>
      <c r="S158" s="156">
        <v>0</v>
      </c>
      <c r="T158" s="157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8" t="s">
        <v>185</v>
      </c>
      <c r="AT158" s="158" t="s">
        <v>181</v>
      </c>
      <c r="AU158" s="158" t="s">
        <v>87</v>
      </c>
      <c r="AY158" s="14" t="s">
        <v>179</v>
      </c>
      <c r="BE158" s="159">
        <f t="shared" si="14"/>
        <v>0</v>
      </c>
      <c r="BF158" s="159">
        <f t="shared" si="15"/>
        <v>0</v>
      </c>
      <c r="BG158" s="159">
        <f t="shared" si="16"/>
        <v>0</v>
      </c>
      <c r="BH158" s="159">
        <f t="shared" si="17"/>
        <v>0</v>
      </c>
      <c r="BI158" s="159">
        <f t="shared" si="18"/>
        <v>0</v>
      </c>
      <c r="BJ158" s="14" t="s">
        <v>87</v>
      </c>
      <c r="BK158" s="160">
        <f t="shared" si="19"/>
        <v>0</v>
      </c>
      <c r="BL158" s="14" t="s">
        <v>185</v>
      </c>
      <c r="BM158" s="158" t="s">
        <v>291</v>
      </c>
    </row>
    <row r="159" spans="1:65" s="2" customFormat="1" ht="14.45" customHeight="1">
      <c r="A159" s="29"/>
      <c r="B159" s="146"/>
      <c r="C159" s="147" t="s">
        <v>292</v>
      </c>
      <c r="D159" s="147" t="s">
        <v>181</v>
      </c>
      <c r="E159" s="148" t="s">
        <v>1566</v>
      </c>
      <c r="F159" s="149" t="s">
        <v>832</v>
      </c>
      <c r="G159" s="150" t="s">
        <v>456</v>
      </c>
      <c r="H159" s="152"/>
      <c r="I159" s="152"/>
      <c r="J159" s="151">
        <f t="shared" si="10"/>
        <v>0</v>
      </c>
      <c r="K159" s="153"/>
      <c r="L159" s="30"/>
      <c r="M159" s="154" t="s">
        <v>1</v>
      </c>
      <c r="N159" s="155" t="s">
        <v>41</v>
      </c>
      <c r="O159" s="55"/>
      <c r="P159" s="156">
        <f t="shared" si="11"/>
        <v>0</v>
      </c>
      <c r="Q159" s="156">
        <v>0</v>
      </c>
      <c r="R159" s="156">
        <f t="shared" si="12"/>
        <v>0</v>
      </c>
      <c r="S159" s="156">
        <v>0</v>
      </c>
      <c r="T159" s="157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8" t="s">
        <v>185</v>
      </c>
      <c r="AT159" s="158" t="s">
        <v>181</v>
      </c>
      <c r="AU159" s="158" t="s">
        <v>87</v>
      </c>
      <c r="AY159" s="14" t="s">
        <v>179</v>
      </c>
      <c r="BE159" s="159">
        <f t="shared" si="14"/>
        <v>0</v>
      </c>
      <c r="BF159" s="159">
        <f t="shared" si="15"/>
        <v>0</v>
      </c>
      <c r="BG159" s="159">
        <f t="shared" si="16"/>
        <v>0</v>
      </c>
      <c r="BH159" s="159">
        <f t="shared" si="17"/>
        <v>0</v>
      </c>
      <c r="BI159" s="159">
        <f t="shared" si="18"/>
        <v>0</v>
      </c>
      <c r="BJ159" s="14" t="s">
        <v>87</v>
      </c>
      <c r="BK159" s="160">
        <f t="shared" si="19"/>
        <v>0</v>
      </c>
      <c r="BL159" s="14" t="s">
        <v>185</v>
      </c>
      <c r="BM159" s="158" t="s">
        <v>295</v>
      </c>
    </row>
    <row r="160" spans="1:65" s="12" customFormat="1" ht="22.9" customHeight="1">
      <c r="B160" s="133"/>
      <c r="D160" s="134" t="s">
        <v>74</v>
      </c>
      <c r="E160" s="144" t="s">
        <v>1567</v>
      </c>
      <c r="F160" s="144" t="s">
        <v>1568</v>
      </c>
      <c r="I160" s="136"/>
      <c r="J160" s="145">
        <f>BK160</f>
        <v>0</v>
      </c>
      <c r="L160" s="133"/>
      <c r="M160" s="138"/>
      <c r="N160" s="139"/>
      <c r="O160" s="139"/>
      <c r="P160" s="140">
        <f>SUM(P161:P166)</f>
        <v>0</v>
      </c>
      <c r="Q160" s="139"/>
      <c r="R160" s="140">
        <f>SUM(R161:R166)</f>
        <v>0</v>
      </c>
      <c r="S160" s="139"/>
      <c r="T160" s="141">
        <f>SUM(T161:T166)</f>
        <v>0</v>
      </c>
      <c r="AR160" s="134" t="s">
        <v>82</v>
      </c>
      <c r="AT160" s="142" t="s">
        <v>74</v>
      </c>
      <c r="AU160" s="142" t="s">
        <v>82</v>
      </c>
      <c r="AY160" s="134" t="s">
        <v>179</v>
      </c>
      <c r="BK160" s="143">
        <f>SUM(BK161:BK166)</f>
        <v>0</v>
      </c>
    </row>
    <row r="161" spans="1:65" s="2" customFormat="1" ht="14.45" customHeight="1">
      <c r="A161" s="29"/>
      <c r="B161" s="146"/>
      <c r="C161" s="147" t="s">
        <v>239</v>
      </c>
      <c r="D161" s="147" t="s">
        <v>181</v>
      </c>
      <c r="E161" s="148" t="s">
        <v>1569</v>
      </c>
      <c r="F161" s="149" t="s">
        <v>1570</v>
      </c>
      <c r="G161" s="150" t="s">
        <v>253</v>
      </c>
      <c r="H161" s="151">
        <v>6</v>
      </c>
      <c r="I161" s="152"/>
      <c r="J161" s="151">
        <f t="shared" ref="J161:J166" si="20">ROUND(I161*H161,3)</f>
        <v>0</v>
      </c>
      <c r="K161" s="153"/>
      <c r="L161" s="30"/>
      <c r="M161" s="154" t="s">
        <v>1</v>
      </c>
      <c r="N161" s="155" t="s">
        <v>41</v>
      </c>
      <c r="O161" s="55"/>
      <c r="P161" s="156">
        <f t="shared" ref="P161:P166" si="21">O161*H161</f>
        <v>0</v>
      </c>
      <c r="Q161" s="156">
        <v>0</v>
      </c>
      <c r="R161" s="156">
        <f t="shared" ref="R161:R166" si="22">Q161*H161</f>
        <v>0</v>
      </c>
      <c r="S161" s="156">
        <v>0</v>
      </c>
      <c r="T161" s="157">
        <f t="shared" ref="T161:T166" si="23"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8" t="s">
        <v>185</v>
      </c>
      <c r="AT161" s="158" t="s">
        <v>181</v>
      </c>
      <c r="AU161" s="158" t="s">
        <v>87</v>
      </c>
      <c r="AY161" s="14" t="s">
        <v>179</v>
      </c>
      <c r="BE161" s="159">
        <f t="shared" ref="BE161:BE166" si="24">IF(N161="základná",J161,0)</f>
        <v>0</v>
      </c>
      <c r="BF161" s="159">
        <f t="shared" ref="BF161:BF166" si="25">IF(N161="znížená",J161,0)</f>
        <v>0</v>
      </c>
      <c r="BG161" s="159">
        <f t="shared" ref="BG161:BG166" si="26">IF(N161="zákl. prenesená",J161,0)</f>
        <v>0</v>
      </c>
      <c r="BH161" s="159">
        <f t="shared" ref="BH161:BH166" si="27">IF(N161="zníž. prenesená",J161,0)</f>
        <v>0</v>
      </c>
      <c r="BI161" s="159">
        <f t="shared" ref="BI161:BI166" si="28">IF(N161="nulová",J161,0)</f>
        <v>0</v>
      </c>
      <c r="BJ161" s="14" t="s">
        <v>87</v>
      </c>
      <c r="BK161" s="160">
        <f t="shared" ref="BK161:BK166" si="29">ROUND(I161*H161,3)</f>
        <v>0</v>
      </c>
      <c r="BL161" s="14" t="s">
        <v>185</v>
      </c>
      <c r="BM161" s="158" t="s">
        <v>298</v>
      </c>
    </row>
    <row r="162" spans="1:65" s="2" customFormat="1" ht="14.45" customHeight="1">
      <c r="A162" s="29"/>
      <c r="B162" s="146"/>
      <c r="C162" s="147" t="s">
        <v>299</v>
      </c>
      <c r="D162" s="147" t="s">
        <v>181</v>
      </c>
      <c r="E162" s="148" t="s">
        <v>1571</v>
      </c>
      <c r="F162" s="149" t="s">
        <v>1572</v>
      </c>
      <c r="G162" s="150" t="s">
        <v>253</v>
      </c>
      <c r="H162" s="151">
        <v>1</v>
      </c>
      <c r="I162" s="152"/>
      <c r="J162" s="151">
        <f t="shared" si="20"/>
        <v>0</v>
      </c>
      <c r="K162" s="153"/>
      <c r="L162" s="30"/>
      <c r="M162" s="154" t="s">
        <v>1</v>
      </c>
      <c r="N162" s="155" t="s">
        <v>41</v>
      </c>
      <c r="O162" s="55"/>
      <c r="P162" s="156">
        <f t="shared" si="21"/>
        <v>0</v>
      </c>
      <c r="Q162" s="156">
        <v>0</v>
      </c>
      <c r="R162" s="156">
        <f t="shared" si="22"/>
        <v>0</v>
      </c>
      <c r="S162" s="156">
        <v>0</v>
      </c>
      <c r="T162" s="157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8" t="s">
        <v>185</v>
      </c>
      <c r="AT162" s="158" t="s">
        <v>181</v>
      </c>
      <c r="AU162" s="158" t="s">
        <v>87</v>
      </c>
      <c r="AY162" s="14" t="s">
        <v>179</v>
      </c>
      <c r="BE162" s="159">
        <f t="shared" si="24"/>
        <v>0</v>
      </c>
      <c r="BF162" s="159">
        <f t="shared" si="25"/>
        <v>0</v>
      </c>
      <c r="BG162" s="159">
        <f t="shared" si="26"/>
        <v>0</v>
      </c>
      <c r="BH162" s="159">
        <f t="shared" si="27"/>
        <v>0</v>
      </c>
      <c r="BI162" s="159">
        <f t="shared" si="28"/>
        <v>0</v>
      </c>
      <c r="BJ162" s="14" t="s">
        <v>87</v>
      </c>
      <c r="BK162" s="160">
        <f t="shared" si="29"/>
        <v>0</v>
      </c>
      <c r="BL162" s="14" t="s">
        <v>185</v>
      </c>
      <c r="BM162" s="158" t="s">
        <v>302</v>
      </c>
    </row>
    <row r="163" spans="1:65" s="2" customFormat="1" ht="14.45" customHeight="1">
      <c r="A163" s="29"/>
      <c r="B163" s="146"/>
      <c r="C163" s="147" t="s">
        <v>243</v>
      </c>
      <c r="D163" s="147" t="s">
        <v>181</v>
      </c>
      <c r="E163" s="148" t="s">
        <v>1573</v>
      </c>
      <c r="F163" s="149" t="s">
        <v>1574</v>
      </c>
      <c r="G163" s="150" t="s">
        <v>253</v>
      </c>
      <c r="H163" s="151">
        <v>1</v>
      </c>
      <c r="I163" s="152"/>
      <c r="J163" s="151">
        <f t="shared" si="20"/>
        <v>0</v>
      </c>
      <c r="K163" s="153"/>
      <c r="L163" s="30"/>
      <c r="M163" s="154" t="s">
        <v>1</v>
      </c>
      <c r="N163" s="155" t="s">
        <v>41</v>
      </c>
      <c r="O163" s="55"/>
      <c r="P163" s="156">
        <f t="shared" si="21"/>
        <v>0</v>
      </c>
      <c r="Q163" s="156">
        <v>0</v>
      </c>
      <c r="R163" s="156">
        <f t="shared" si="22"/>
        <v>0</v>
      </c>
      <c r="S163" s="156">
        <v>0</v>
      </c>
      <c r="T163" s="157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8" t="s">
        <v>185</v>
      </c>
      <c r="AT163" s="158" t="s">
        <v>181</v>
      </c>
      <c r="AU163" s="158" t="s">
        <v>87</v>
      </c>
      <c r="AY163" s="14" t="s">
        <v>179</v>
      </c>
      <c r="BE163" s="159">
        <f t="shared" si="24"/>
        <v>0</v>
      </c>
      <c r="BF163" s="159">
        <f t="shared" si="25"/>
        <v>0</v>
      </c>
      <c r="BG163" s="159">
        <f t="shared" si="26"/>
        <v>0</v>
      </c>
      <c r="BH163" s="159">
        <f t="shared" si="27"/>
        <v>0</v>
      </c>
      <c r="BI163" s="159">
        <f t="shared" si="28"/>
        <v>0</v>
      </c>
      <c r="BJ163" s="14" t="s">
        <v>87</v>
      </c>
      <c r="BK163" s="160">
        <f t="shared" si="29"/>
        <v>0</v>
      </c>
      <c r="BL163" s="14" t="s">
        <v>185</v>
      </c>
      <c r="BM163" s="158" t="s">
        <v>305</v>
      </c>
    </row>
    <row r="164" spans="1:65" s="2" customFormat="1" ht="14.45" customHeight="1">
      <c r="A164" s="29"/>
      <c r="B164" s="146"/>
      <c r="C164" s="147" t="s">
        <v>306</v>
      </c>
      <c r="D164" s="147" t="s">
        <v>181</v>
      </c>
      <c r="E164" s="148" t="s">
        <v>1575</v>
      </c>
      <c r="F164" s="149" t="s">
        <v>1576</v>
      </c>
      <c r="G164" s="150" t="s">
        <v>253</v>
      </c>
      <c r="H164" s="151">
        <v>1</v>
      </c>
      <c r="I164" s="152"/>
      <c r="J164" s="151">
        <f t="shared" si="20"/>
        <v>0</v>
      </c>
      <c r="K164" s="153"/>
      <c r="L164" s="30"/>
      <c r="M164" s="154" t="s">
        <v>1</v>
      </c>
      <c r="N164" s="155" t="s">
        <v>41</v>
      </c>
      <c r="O164" s="55"/>
      <c r="P164" s="156">
        <f t="shared" si="21"/>
        <v>0</v>
      </c>
      <c r="Q164" s="156">
        <v>0</v>
      </c>
      <c r="R164" s="156">
        <f t="shared" si="22"/>
        <v>0</v>
      </c>
      <c r="S164" s="156">
        <v>0</v>
      </c>
      <c r="T164" s="157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8" t="s">
        <v>185</v>
      </c>
      <c r="AT164" s="158" t="s">
        <v>181</v>
      </c>
      <c r="AU164" s="158" t="s">
        <v>87</v>
      </c>
      <c r="AY164" s="14" t="s">
        <v>179</v>
      </c>
      <c r="BE164" s="159">
        <f t="shared" si="24"/>
        <v>0</v>
      </c>
      <c r="BF164" s="159">
        <f t="shared" si="25"/>
        <v>0</v>
      </c>
      <c r="BG164" s="159">
        <f t="shared" si="26"/>
        <v>0</v>
      </c>
      <c r="BH164" s="159">
        <f t="shared" si="27"/>
        <v>0</v>
      </c>
      <c r="BI164" s="159">
        <f t="shared" si="28"/>
        <v>0</v>
      </c>
      <c r="BJ164" s="14" t="s">
        <v>87</v>
      </c>
      <c r="BK164" s="160">
        <f t="shared" si="29"/>
        <v>0</v>
      </c>
      <c r="BL164" s="14" t="s">
        <v>185</v>
      </c>
      <c r="BM164" s="158" t="s">
        <v>309</v>
      </c>
    </row>
    <row r="165" spans="1:65" s="2" customFormat="1" ht="14.45" customHeight="1">
      <c r="A165" s="29"/>
      <c r="B165" s="146"/>
      <c r="C165" s="147" t="s">
        <v>246</v>
      </c>
      <c r="D165" s="147" t="s">
        <v>181</v>
      </c>
      <c r="E165" s="148" t="s">
        <v>813</v>
      </c>
      <c r="F165" s="149" t="s">
        <v>1577</v>
      </c>
      <c r="G165" s="150" t="s">
        <v>253</v>
      </c>
      <c r="H165" s="151">
        <v>2</v>
      </c>
      <c r="I165" s="152"/>
      <c r="J165" s="151">
        <f t="shared" si="20"/>
        <v>0</v>
      </c>
      <c r="K165" s="153"/>
      <c r="L165" s="30"/>
      <c r="M165" s="154" t="s">
        <v>1</v>
      </c>
      <c r="N165" s="155" t="s">
        <v>41</v>
      </c>
      <c r="O165" s="55"/>
      <c r="P165" s="156">
        <f t="shared" si="21"/>
        <v>0</v>
      </c>
      <c r="Q165" s="156">
        <v>0</v>
      </c>
      <c r="R165" s="156">
        <f t="shared" si="22"/>
        <v>0</v>
      </c>
      <c r="S165" s="156">
        <v>0</v>
      </c>
      <c r="T165" s="157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8" t="s">
        <v>185</v>
      </c>
      <c r="AT165" s="158" t="s">
        <v>181</v>
      </c>
      <c r="AU165" s="158" t="s">
        <v>87</v>
      </c>
      <c r="AY165" s="14" t="s">
        <v>179</v>
      </c>
      <c r="BE165" s="159">
        <f t="shared" si="24"/>
        <v>0</v>
      </c>
      <c r="BF165" s="159">
        <f t="shared" si="25"/>
        <v>0</v>
      </c>
      <c r="BG165" s="159">
        <f t="shared" si="26"/>
        <v>0</v>
      </c>
      <c r="BH165" s="159">
        <f t="shared" si="27"/>
        <v>0</v>
      </c>
      <c r="BI165" s="159">
        <f t="shared" si="28"/>
        <v>0</v>
      </c>
      <c r="BJ165" s="14" t="s">
        <v>87</v>
      </c>
      <c r="BK165" s="160">
        <f t="shared" si="29"/>
        <v>0</v>
      </c>
      <c r="BL165" s="14" t="s">
        <v>185</v>
      </c>
      <c r="BM165" s="158" t="s">
        <v>312</v>
      </c>
    </row>
    <row r="166" spans="1:65" s="2" customFormat="1" ht="14.45" customHeight="1">
      <c r="A166" s="29"/>
      <c r="B166" s="146"/>
      <c r="C166" s="147" t="s">
        <v>313</v>
      </c>
      <c r="D166" s="147" t="s">
        <v>181</v>
      </c>
      <c r="E166" s="148" t="s">
        <v>1578</v>
      </c>
      <c r="F166" s="149" t="s">
        <v>832</v>
      </c>
      <c r="G166" s="150" t="s">
        <v>456</v>
      </c>
      <c r="H166" s="152"/>
      <c r="I166" s="152"/>
      <c r="J166" s="151">
        <f t="shared" si="20"/>
        <v>0</v>
      </c>
      <c r="K166" s="153"/>
      <c r="L166" s="30"/>
      <c r="M166" s="154" t="s">
        <v>1</v>
      </c>
      <c r="N166" s="155" t="s">
        <v>41</v>
      </c>
      <c r="O166" s="55"/>
      <c r="P166" s="156">
        <f t="shared" si="21"/>
        <v>0</v>
      </c>
      <c r="Q166" s="156">
        <v>0</v>
      </c>
      <c r="R166" s="156">
        <f t="shared" si="22"/>
        <v>0</v>
      </c>
      <c r="S166" s="156">
        <v>0</v>
      </c>
      <c r="T166" s="157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8" t="s">
        <v>185</v>
      </c>
      <c r="AT166" s="158" t="s">
        <v>181</v>
      </c>
      <c r="AU166" s="158" t="s">
        <v>87</v>
      </c>
      <c r="AY166" s="14" t="s">
        <v>179</v>
      </c>
      <c r="BE166" s="159">
        <f t="shared" si="24"/>
        <v>0</v>
      </c>
      <c r="BF166" s="159">
        <f t="shared" si="25"/>
        <v>0</v>
      </c>
      <c r="BG166" s="159">
        <f t="shared" si="26"/>
        <v>0</v>
      </c>
      <c r="BH166" s="159">
        <f t="shared" si="27"/>
        <v>0</v>
      </c>
      <c r="BI166" s="159">
        <f t="shared" si="28"/>
        <v>0</v>
      </c>
      <c r="BJ166" s="14" t="s">
        <v>87</v>
      </c>
      <c r="BK166" s="160">
        <f t="shared" si="29"/>
        <v>0</v>
      </c>
      <c r="BL166" s="14" t="s">
        <v>185</v>
      </c>
      <c r="BM166" s="158" t="s">
        <v>316</v>
      </c>
    </row>
    <row r="167" spans="1:65" s="12" customFormat="1" ht="22.9" customHeight="1">
      <c r="B167" s="133"/>
      <c r="D167" s="134" t="s">
        <v>74</v>
      </c>
      <c r="E167" s="144" t="s">
        <v>889</v>
      </c>
      <c r="F167" s="144" t="s">
        <v>1579</v>
      </c>
      <c r="I167" s="136"/>
      <c r="J167" s="145">
        <f>BK167</f>
        <v>0</v>
      </c>
      <c r="L167" s="133"/>
      <c r="M167" s="138"/>
      <c r="N167" s="139"/>
      <c r="O167" s="139"/>
      <c r="P167" s="140">
        <f>SUM(P168:P170)</f>
        <v>0</v>
      </c>
      <c r="Q167" s="139"/>
      <c r="R167" s="140">
        <f>SUM(R168:R170)</f>
        <v>0</v>
      </c>
      <c r="S167" s="139"/>
      <c r="T167" s="141">
        <f>SUM(T168:T170)</f>
        <v>0</v>
      </c>
      <c r="AR167" s="134" t="s">
        <v>82</v>
      </c>
      <c r="AT167" s="142" t="s">
        <v>74</v>
      </c>
      <c r="AU167" s="142" t="s">
        <v>82</v>
      </c>
      <c r="AY167" s="134" t="s">
        <v>179</v>
      </c>
      <c r="BK167" s="143">
        <f>SUM(BK168:BK170)</f>
        <v>0</v>
      </c>
    </row>
    <row r="168" spans="1:65" s="2" customFormat="1" ht="14.45" customHeight="1">
      <c r="A168" s="29"/>
      <c r="B168" s="146"/>
      <c r="C168" s="161" t="s">
        <v>250</v>
      </c>
      <c r="D168" s="161" t="s">
        <v>281</v>
      </c>
      <c r="E168" s="162" t="s">
        <v>1580</v>
      </c>
      <c r="F168" s="163" t="s">
        <v>1581</v>
      </c>
      <c r="G168" s="164" t="s">
        <v>253</v>
      </c>
      <c r="H168" s="165">
        <v>6</v>
      </c>
      <c r="I168" s="166"/>
      <c r="J168" s="165">
        <f>ROUND(I168*H168,3)</f>
        <v>0</v>
      </c>
      <c r="K168" s="167"/>
      <c r="L168" s="168"/>
      <c r="M168" s="169" t="s">
        <v>1</v>
      </c>
      <c r="N168" s="170" t="s">
        <v>41</v>
      </c>
      <c r="O168" s="55"/>
      <c r="P168" s="156">
        <f>O168*H168</f>
        <v>0</v>
      </c>
      <c r="Q168" s="156">
        <v>0</v>
      </c>
      <c r="R168" s="156">
        <f>Q168*H168</f>
        <v>0</v>
      </c>
      <c r="S168" s="156">
        <v>0</v>
      </c>
      <c r="T168" s="157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8" t="s">
        <v>194</v>
      </c>
      <c r="AT168" s="158" t="s">
        <v>281</v>
      </c>
      <c r="AU168" s="158" t="s">
        <v>87</v>
      </c>
      <c r="AY168" s="14" t="s">
        <v>179</v>
      </c>
      <c r="BE168" s="159">
        <f>IF(N168="základná",J168,0)</f>
        <v>0</v>
      </c>
      <c r="BF168" s="159">
        <f>IF(N168="znížená",J168,0)</f>
        <v>0</v>
      </c>
      <c r="BG168" s="159">
        <f>IF(N168="zákl. prenesená",J168,0)</f>
        <v>0</v>
      </c>
      <c r="BH168" s="159">
        <f>IF(N168="zníž. prenesená",J168,0)</f>
        <v>0</v>
      </c>
      <c r="BI168" s="159">
        <f>IF(N168="nulová",J168,0)</f>
        <v>0</v>
      </c>
      <c r="BJ168" s="14" t="s">
        <v>87</v>
      </c>
      <c r="BK168" s="160">
        <f>ROUND(I168*H168,3)</f>
        <v>0</v>
      </c>
      <c r="BL168" s="14" t="s">
        <v>185</v>
      </c>
      <c r="BM168" s="158" t="s">
        <v>319</v>
      </c>
    </row>
    <row r="169" spans="1:65" s="2" customFormat="1" ht="14.45" customHeight="1">
      <c r="A169" s="29"/>
      <c r="B169" s="146"/>
      <c r="C169" s="147" t="s">
        <v>254</v>
      </c>
      <c r="D169" s="147" t="s">
        <v>181</v>
      </c>
      <c r="E169" s="148" t="s">
        <v>970</v>
      </c>
      <c r="F169" s="149" t="s">
        <v>971</v>
      </c>
      <c r="G169" s="150" t="s">
        <v>456</v>
      </c>
      <c r="H169" s="152"/>
      <c r="I169" s="152"/>
      <c r="J169" s="151">
        <f>ROUND(I169*H169,3)</f>
        <v>0</v>
      </c>
      <c r="K169" s="153"/>
      <c r="L169" s="30"/>
      <c r="M169" s="154" t="s">
        <v>1</v>
      </c>
      <c r="N169" s="155" t="s">
        <v>41</v>
      </c>
      <c r="O169" s="55"/>
      <c r="P169" s="156">
        <f>O169*H169</f>
        <v>0</v>
      </c>
      <c r="Q169" s="156">
        <v>0</v>
      </c>
      <c r="R169" s="156">
        <f>Q169*H169</f>
        <v>0</v>
      </c>
      <c r="S169" s="156">
        <v>0</v>
      </c>
      <c r="T169" s="157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8" t="s">
        <v>185</v>
      </c>
      <c r="AT169" s="158" t="s">
        <v>181</v>
      </c>
      <c r="AU169" s="158" t="s">
        <v>87</v>
      </c>
      <c r="AY169" s="14" t="s">
        <v>179</v>
      </c>
      <c r="BE169" s="159">
        <f>IF(N169="základná",J169,0)</f>
        <v>0</v>
      </c>
      <c r="BF169" s="159">
        <f>IF(N169="znížená",J169,0)</f>
        <v>0</v>
      </c>
      <c r="BG169" s="159">
        <f>IF(N169="zákl. prenesená",J169,0)</f>
        <v>0</v>
      </c>
      <c r="BH169" s="159">
        <f>IF(N169="zníž. prenesená",J169,0)</f>
        <v>0</v>
      </c>
      <c r="BI169" s="159">
        <f>IF(N169="nulová",J169,0)</f>
        <v>0</v>
      </c>
      <c r="BJ169" s="14" t="s">
        <v>87</v>
      </c>
      <c r="BK169" s="160">
        <f>ROUND(I169*H169,3)</f>
        <v>0</v>
      </c>
      <c r="BL169" s="14" t="s">
        <v>185</v>
      </c>
      <c r="BM169" s="158" t="s">
        <v>327</v>
      </c>
    </row>
    <row r="170" spans="1:65" s="2" customFormat="1" ht="14.45" customHeight="1">
      <c r="A170" s="29"/>
      <c r="B170" s="146"/>
      <c r="C170" s="147" t="s">
        <v>328</v>
      </c>
      <c r="D170" s="147" t="s">
        <v>181</v>
      </c>
      <c r="E170" s="148" t="s">
        <v>1582</v>
      </c>
      <c r="F170" s="149" t="s">
        <v>973</v>
      </c>
      <c r="G170" s="150" t="s">
        <v>456</v>
      </c>
      <c r="H170" s="152"/>
      <c r="I170" s="152"/>
      <c r="J170" s="151">
        <f>ROUND(I170*H170,3)</f>
        <v>0</v>
      </c>
      <c r="K170" s="153"/>
      <c r="L170" s="30"/>
      <c r="M170" s="154" t="s">
        <v>1</v>
      </c>
      <c r="N170" s="155" t="s">
        <v>41</v>
      </c>
      <c r="O170" s="55"/>
      <c r="P170" s="156">
        <f>O170*H170</f>
        <v>0</v>
      </c>
      <c r="Q170" s="156">
        <v>0</v>
      </c>
      <c r="R170" s="156">
        <f>Q170*H170</f>
        <v>0</v>
      </c>
      <c r="S170" s="156">
        <v>0</v>
      </c>
      <c r="T170" s="157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8" t="s">
        <v>185</v>
      </c>
      <c r="AT170" s="158" t="s">
        <v>181</v>
      </c>
      <c r="AU170" s="158" t="s">
        <v>87</v>
      </c>
      <c r="AY170" s="14" t="s">
        <v>179</v>
      </c>
      <c r="BE170" s="159">
        <f>IF(N170="základná",J170,0)</f>
        <v>0</v>
      </c>
      <c r="BF170" s="159">
        <f>IF(N170="znížená",J170,0)</f>
        <v>0</v>
      </c>
      <c r="BG170" s="159">
        <f>IF(N170="zákl. prenesená",J170,0)</f>
        <v>0</v>
      </c>
      <c r="BH170" s="159">
        <f>IF(N170="zníž. prenesená",J170,0)</f>
        <v>0</v>
      </c>
      <c r="BI170" s="159">
        <f>IF(N170="nulová",J170,0)</f>
        <v>0</v>
      </c>
      <c r="BJ170" s="14" t="s">
        <v>87</v>
      </c>
      <c r="BK170" s="160">
        <f>ROUND(I170*H170,3)</f>
        <v>0</v>
      </c>
      <c r="BL170" s="14" t="s">
        <v>185</v>
      </c>
      <c r="BM170" s="158" t="s">
        <v>331</v>
      </c>
    </row>
    <row r="171" spans="1:65" s="12" customFormat="1" ht="22.9" customHeight="1">
      <c r="B171" s="133"/>
      <c r="D171" s="134" t="s">
        <v>74</v>
      </c>
      <c r="E171" s="144" t="s">
        <v>954</v>
      </c>
      <c r="F171" s="144" t="s">
        <v>1583</v>
      </c>
      <c r="I171" s="136"/>
      <c r="J171" s="145">
        <f>BK171</f>
        <v>0</v>
      </c>
      <c r="L171" s="133"/>
      <c r="M171" s="138"/>
      <c r="N171" s="139"/>
      <c r="O171" s="139"/>
      <c r="P171" s="140">
        <f>SUM(P172:P178)</f>
        <v>0</v>
      </c>
      <c r="Q171" s="139"/>
      <c r="R171" s="140">
        <f>SUM(R172:R178)</f>
        <v>0</v>
      </c>
      <c r="S171" s="139"/>
      <c r="T171" s="141">
        <f>SUM(T172:T178)</f>
        <v>0</v>
      </c>
      <c r="AR171" s="134" t="s">
        <v>82</v>
      </c>
      <c r="AT171" s="142" t="s">
        <v>74</v>
      </c>
      <c r="AU171" s="142" t="s">
        <v>82</v>
      </c>
      <c r="AY171" s="134" t="s">
        <v>179</v>
      </c>
      <c r="BK171" s="143">
        <f>SUM(BK172:BK178)</f>
        <v>0</v>
      </c>
    </row>
    <row r="172" spans="1:65" s="2" customFormat="1" ht="14.45" customHeight="1">
      <c r="A172" s="29"/>
      <c r="B172" s="146"/>
      <c r="C172" s="147" t="s">
        <v>258</v>
      </c>
      <c r="D172" s="147" t="s">
        <v>181</v>
      </c>
      <c r="E172" s="148" t="s">
        <v>836</v>
      </c>
      <c r="F172" s="149" t="s">
        <v>1584</v>
      </c>
      <c r="G172" s="150" t="s">
        <v>253</v>
      </c>
      <c r="H172" s="151">
        <v>1</v>
      </c>
      <c r="I172" s="152"/>
      <c r="J172" s="151">
        <f t="shared" ref="J172:J178" si="30">ROUND(I172*H172,3)</f>
        <v>0</v>
      </c>
      <c r="K172" s="153"/>
      <c r="L172" s="30"/>
      <c r="M172" s="154" t="s">
        <v>1</v>
      </c>
      <c r="N172" s="155" t="s">
        <v>41</v>
      </c>
      <c r="O172" s="55"/>
      <c r="P172" s="156">
        <f t="shared" ref="P172:P178" si="31">O172*H172</f>
        <v>0</v>
      </c>
      <c r="Q172" s="156">
        <v>0</v>
      </c>
      <c r="R172" s="156">
        <f t="shared" ref="R172:R178" si="32">Q172*H172</f>
        <v>0</v>
      </c>
      <c r="S172" s="156">
        <v>0</v>
      </c>
      <c r="T172" s="157">
        <f t="shared" ref="T172:T178" si="33"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8" t="s">
        <v>185</v>
      </c>
      <c r="AT172" s="158" t="s">
        <v>181</v>
      </c>
      <c r="AU172" s="158" t="s">
        <v>87</v>
      </c>
      <c r="AY172" s="14" t="s">
        <v>179</v>
      </c>
      <c r="BE172" s="159">
        <f t="shared" ref="BE172:BE178" si="34">IF(N172="základná",J172,0)</f>
        <v>0</v>
      </c>
      <c r="BF172" s="159">
        <f t="shared" ref="BF172:BF178" si="35">IF(N172="znížená",J172,0)</f>
        <v>0</v>
      </c>
      <c r="BG172" s="159">
        <f t="shared" ref="BG172:BG178" si="36">IF(N172="zákl. prenesená",J172,0)</f>
        <v>0</v>
      </c>
      <c r="BH172" s="159">
        <f t="shared" ref="BH172:BH178" si="37">IF(N172="zníž. prenesená",J172,0)</f>
        <v>0</v>
      </c>
      <c r="BI172" s="159">
        <f t="shared" ref="BI172:BI178" si="38">IF(N172="nulová",J172,0)</f>
        <v>0</v>
      </c>
      <c r="BJ172" s="14" t="s">
        <v>87</v>
      </c>
      <c r="BK172" s="160">
        <f t="shared" ref="BK172:BK178" si="39">ROUND(I172*H172,3)</f>
        <v>0</v>
      </c>
      <c r="BL172" s="14" t="s">
        <v>185</v>
      </c>
      <c r="BM172" s="158" t="s">
        <v>332</v>
      </c>
    </row>
    <row r="173" spans="1:65" s="2" customFormat="1" ht="14.45" customHeight="1">
      <c r="A173" s="29"/>
      <c r="B173" s="146"/>
      <c r="C173" s="147" t="s">
        <v>333</v>
      </c>
      <c r="D173" s="147" t="s">
        <v>181</v>
      </c>
      <c r="E173" s="148" t="s">
        <v>838</v>
      </c>
      <c r="F173" s="149" t="s">
        <v>1585</v>
      </c>
      <c r="G173" s="150" t="s">
        <v>253</v>
      </c>
      <c r="H173" s="151">
        <v>1</v>
      </c>
      <c r="I173" s="152"/>
      <c r="J173" s="151">
        <f t="shared" si="30"/>
        <v>0</v>
      </c>
      <c r="K173" s="153"/>
      <c r="L173" s="30"/>
      <c r="M173" s="154" t="s">
        <v>1</v>
      </c>
      <c r="N173" s="155" t="s">
        <v>41</v>
      </c>
      <c r="O173" s="55"/>
      <c r="P173" s="156">
        <f t="shared" si="31"/>
        <v>0</v>
      </c>
      <c r="Q173" s="156">
        <v>0</v>
      </c>
      <c r="R173" s="156">
        <f t="shared" si="32"/>
        <v>0</v>
      </c>
      <c r="S173" s="156">
        <v>0</v>
      </c>
      <c r="T173" s="157">
        <f t="shared" si="3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8" t="s">
        <v>185</v>
      </c>
      <c r="AT173" s="158" t="s">
        <v>181</v>
      </c>
      <c r="AU173" s="158" t="s">
        <v>87</v>
      </c>
      <c r="AY173" s="14" t="s">
        <v>179</v>
      </c>
      <c r="BE173" s="159">
        <f t="shared" si="34"/>
        <v>0</v>
      </c>
      <c r="BF173" s="159">
        <f t="shared" si="35"/>
        <v>0</v>
      </c>
      <c r="BG173" s="159">
        <f t="shared" si="36"/>
        <v>0</v>
      </c>
      <c r="BH173" s="159">
        <f t="shared" si="37"/>
        <v>0</v>
      </c>
      <c r="BI173" s="159">
        <f t="shared" si="38"/>
        <v>0</v>
      </c>
      <c r="BJ173" s="14" t="s">
        <v>87</v>
      </c>
      <c r="BK173" s="160">
        <f t="shared" si="39"/>
        <v>0</v>
      </c>
      <c r="BL173" s="14" t="s">
        <v>185</v>
      </c>
      <c r="BM173" s="158" t="s">
        <v>336</v>
      </c>
    </row>
    <row r="174" spans="1:65" s="2" customFormat="1" ht="14.45" customHeight="1">
      <c r="A174" s="29"/>
      <c r="B174" s="146"/>
      <c r="C174" s="147" t="s">
        <v>261</v>
      </c>
      <c r="D174" s="147" t="s">
        <v>181</v>
      </c>
      <c r="E174" s="148" t="s">
        <v>840</v>
      </c>
      <c r="F174" s="149" t="s">
        <v>1586</v>
      </c>
      <c r="G174" s="150" t="s">
        <v>253</v>
      </c>
      <c r="H174" s="151">
        <v>1</v>
      </c>
      <c r="I174" s="152"/>
      <c r="J174" s="151">
        <f t="shared" si="30"/>
        <v>0</v>
      </c>
      <c r="K174" s="153"/>
      <c r="L174" s="30"/>
      <c r="M174" s="154" t="s">
        <v>1</v>
      </c>
      <c r="N174" s="155" t="s">
        <v>41</v>
      </c>
      <c r="O174" s="55"/>
      <c r="P174" s="156">
        <f t="shared" si="31"/>
        <v>0</v>
      </c>
      <c r="Q174" s="156">
        <v>0</v>
      </c>
      <c r="R174" s="156">
        <f t="shared" si="32"/>
        <v>0</v>
      </c>
      <c r="S174" s="156">
        <v>0</v>
      </c>
      <c r="T174" s="157">
        <f t="shared" si="3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8" t="s">
        <v>185</v>
      </c>
      <c r="AT174" s="158" t="s">
        <v>181</v>
      </c>
      <c r="AU174" s="158" t="s">
        <v>87</v>
      </c>
      <c r="AY174" s="14" t="s">
        <v>179</v>
      </c>
      <c r="BE174" s="159">
        <f t="shared" si="34"/>
        <v>0</v>
      </c>
      <c r="BF174" s="159">
        <f t="shared" si="35"/>
        <v>0</v>
      </c>
      <c r="BG174" s="159">
        <f t="shared" si="36"/>
        <v>0</v>
      </c>
      <c r="BH174" s="159">
        <f t="shared" si="37"/>
        <v>0</v>
      </c>
      <c r="BI174" s="159">
        <f t="shared" si="38"/>
        <v>0</v>
      </c>
      <c r="BJ174" s="14" t="s">
        <v>87</v>
      </c>
      <c r="BK174" s="160">
        <f t="shared" si="39"/>
        <v>0</v>
      </c>
      <c r="BL174" s="14" t="s">
        <v>185</v>
      </c>
      <c r="BM174" s="158" t="s">
        <v>339</v>
      </c>
    </row>
    <row r="175" spans="1:65" s="2" customFormat="1" ht="14.45" customHeight="1">
      <c r="A175" s="29"/>
      <c r="B175" s="146"/>
      <c r="C175" s="147" t="s">
        <v>341</v>
      </c>
      <c r="D175" s="147" t="s">
        <v>181</v>
      </c>
      <c r="E175" s="148" t="s">
        <v>842</v>
      </c>
      <c r="F175" s="149" t="s">
        <v>1587</v>
      </c>
      <c r="G175" s="150" t="s">
        <v>253</v>
      </c>
      <c r="H175" s="151">
        <v>1</v>
      </c>
      <c r="I175" s="152"/>
      <c r="J175" s="151">
        <f t="shared" si="30"/>
        <v>0</v>
      </c>
      <c r="K175" s="153"/>
      <c r="L175" s="30"/>
      <c r="M175" s="154" t="s">
        <v>1</v>
      </c>
      <c r="N175" s="155" t="s">
        <v>41</v>
      </c>
      <c r="O175" s="55"/>
      <c r="P175" s="156">
        <f t="shared" si="31"/>
        <v>0</v>
      </c>
      <c r="Q175" s="156">
        <v>0</v>
      </c>
      <c r="R175" s="156">
        <f t="shared" si="32"/>
        <v>0</v>
      </c>
      <c r="S175" s="156">
        <v>0</v>
      </c>
      <c r="T175" s="157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8" t="s">
        <v>185</v>
      </c>
      <c r="AT175" s="158" t="s">
        <v>181</v>
      </c>
      <c r="AU175" s="158" t="s">
        <v>87</v>
      </c>
      <c r="AY175" s="14" t="s">
        <v>179</v>
      </c>
      <c r="BE175" s="159">
        <f t="shared" si="34"/>
        <v>0</v>
      </c>
      <c r="BF175" s="159">
        <f t="shared" si="35"/>
        <v>0</v>
      </c>
      <c r="BG175" s="159">
        <f t="shared" si="36"/>
        <v>0</v>
      </c>
      <c r="BH175" s="159">
        <f t="shared" si="37"/>
        <v>0</v>
      </c>
      <c r="BI175" s="159">
        <f t="shared" si="38"/>
        <v>0</v>
      </c>
      <c r="BJ175" s="14" t="s">
        <v>87</v>
      </c>
      <c r="BK175" s="160">
        <f t="shared" si="39"/>
        <v>0</v>
      </c>
      <c r="BL175" s="14" t="s">
        <v>185</v>
      </c>
      <c r="BM175" s="158" t="s">
        <v>344</v>
      </c>
    </row>
    <row r="176" spans="1:65" s="2" customFormat="1" ht="14.45" customHeight="1">
      <c r="A176" s="29"/>
      <c r="B176" s="146"/>
      <c r="C176" s="147" t="s">
        <v>265</v>
      </c>
      <c r="D176" s="147" t="s">
        <v>181</v>
      </c>
      <c r="E176" s="148" t="s">
        <v>844</v>
      </c>
      <c r="F176" s="149" t="s">
        <v>1588</v>
      </c>
      <c r="G176" s="150" t="s">
        <v>253</v>
      </c>
      <c r="H176" s="151">
        <v>1</v>
      </c>
      <c r="I176" s="152"/>
      <c r="J176" s="151">
        <f t="shared" si="30"/>
        <v>0</v>
      </c>
      <c r="K176" s="153"/>
      <c r="L176" s="30"/>
      <c r="M176" s="154" t="s">
        <v>1</v>
      </c>
      <c r="N176" s="155" t="s">
        <v>41</v>
      </c>
      <c r="O176" s="55"/>
      <c r="P176" s="156">
        <f t="shared" si="31"/>
        <v>0</v>
      </c>
      <c r="Q176" s="156">
        <v>0</v>
      </c>
      <c r="R176" s="156">
        <f t="shared" si="32"/>
        <v>0</v>
      </c>
      <c r="S176" s="156">
        <v>0</v>
      </c>
      <c r="T176" s="157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8" t="s">
        <v>185</v>
      </c>
      <c r="AT176" s="158" t="s">
        <v>181</v>
      </c>
      <c r="AU176" s="158" t="s">
        <v>87</v>
      </c>
      <c r="AY176" s="14" t="s">
        <v>179</v>
      </c>
      <c r="BE176" s="159">
        <f t="shared" si="34"/>
        <v>0</v>
      </c>
      <c r="BF176" s="159">
        <f t="shared" si="35"/>
        <v>0</v>
      </c>
      <c r="BG176" s="159">
        <f t="shared" si="36"/>
        <v>0</v>
      </c>
      <c r="BH176" s="159">
        <f t="shared" si="37"/>
        <v>0</v>
      </c>
      <c r="BI176" s="159">
        <f t="shared" si="38"/>
        <v>0</v>
      </c>
      <c r="BJ176" s="14" t="s">
        <v>87</v>
      </c>
      <c r="BK176" s="160">
        <f t="shared" si="39"/>
        <v>0</v>
      </c>
      <c r="BL176" s="14" t="s">
        <v>185</v>
      </c>
      <c r="BM176" s="158" t="s">
        <v>347</v>
      </c>
    </row>
    <row r="177" spans="1:65" s="2" customFormat="1" ht="14.45" customHeight="1">
      <c r="A177" s="29"/>
      <c r="B177" s="146"/>
      <c r="C177" s="147" t="s">
        <v>348</v>
      </c>
      <c r="D177" s="147" t="s">
        <v>181</v>
      </c>
      <c r="E177" s="148" t="s">
        <v>970</v>
      </c>
      <c r="F177" s="149" t="s">
        <v>971</v>
      </c>
      <c r="G177" s="150" t="s">
        <v>456</v>
      </c>
      <c r="H177" s="152"/>
      <c r="I177" s="152"/>
      <c r="J177" s="151">
        <f t="shared" si="30"/>
        <v>0</v>
      </c>
      <c r="K177" s="153"/>
      <c r="L177" s="30"/>
      <c r="M177" s="154" t="s">
        <v>1</v>
      </c>
      <c r="N177" s="155" t="s">
        <v>41</v>
      </c>
      <c r="O177" s="55"/>
      <c r="P177" s="156">
        <f t="shared" si="31"/>
        <v>0</v>
      </c>
      <c r="Q177" s="156">
        <v>0</v>
      </c>
      <c r="R177" s="156">
        <f t="shared" si="32"/>
        <v>0</v>
      </c>
      <c r="S177" s="156">
        <v>0</v>
      </c>
      <c r="T177" s="157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8" t="s">
        <v>185</v>
      </c>
      <c r="AT177" s="158" t="s">
        <v>181</v>
      </c>
      <c r="AU177" s="158" t="s">
        <v>87</v>
      </c>
      <c r="AY177" s="14" t="s">
        <v>179</v>
      </c>
      <c r="BE177" s="159">
        <f t="shared" si="34"/>
        <v>0</v>
      </c>
      <c r="BF177" s="159">
        <f t="shared" si="35"/>
        <v>0</v>
      </c>
      <c r="BG177" s="159">
        <f t="shared" si="36"/>
        <v>0</v>
      </c>
      <c r="BH177" s="159">
        <f t="shared" si="37"/>
        <v>0</v>
      </c>
      <c r="BI177" s="159">
        <f t="shared" si="38"/>
        <v>0</v>
      </c>
      <c r="BJ177" s="14" t="s">
        <v>87</v>
      </c>
      <c r="BK177" s="160">
        <f t="shared" si="39"/>
        <v>0</v>
      </c>
      <c r="BL177" s="14" t="s">
        <v>185</v>
      </c>
      <c r="BM177" s="158" t="s">
        <v>351</v>
      </c>
    </row>
    <row r="178" spans="1:65" s="2" customFormat="1" ht="14.45" customHeight="1">
      <c r="A178" s="29"/>
      <c r="B178" s="146"/>
      <c r="C178" s="147" t="s">
        <v>268</v>
      </c>
      <c r="D178" s="147" t="s">
        <v>181</v>
      </c>
      <c r="E178" s="148" t="s">
        <v>1589</v>
      </c>
      <c r="F178" s="149" t="s">
        <v>973</v>
      </c>
      <c r="G178" s="150" t="s">
        <v>456</v>
      </c>
      <c r="H178" s="152"/>
      <c r="I178" s="152"/>
      <c r="J178" s="151">
        <f t="shared" si="30"/>
        <v>0</v>
      </c>
      <c r="K178" s="153"/>
      <c r="L178" s="30"/>
      <c r="M178" s="154" t="s">
        <v>1</v>
      </c>
      <c r="N178" s="155" t="s">
        <v>41</v>
      </c>
      <c r="O178" s="55"/>
      <c r="P178" s="156">
        <f t="shared" si="31"/>
        <v>0</v>
      </c>
      <c r="Q178" s="156">
        <v>0</v>
      </c>
      <c r="R178" s="156">
        <f t="shared" si="32"/>
        <v>0</v>
      </c>
      <c r="S178" s="156">
        <v>0</v>
      </c>
      <c r="T178" s="157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8" t="s">
        <v>185</v>
      </c>
      <c r="AT178" s="158" t="s">
        <v>181</v>
      </c>
      <c r="AU178" s="158" t="s">
        <v>87</v>
      </c>
      <c r="AY178" s="14" t="s">
        <v>179</v>
      </c>
      <c r="BE178" s="159">
        <f t="shared" si="34"/>
        <v>0</v>
      </c>
      <c r="BF178" s="159">
        <f t="shared" si="35"/>
        <v>0</v>
      </c>
      <c r="BG178" s="159">
        <f t="shared" si="36"/>
        <v>0</v>
      </c>
      <c r="BH178" s="159">
        <f t="shared" si="37"/>
        <v>0</v>
      </c>
      <c r="BI178" s="159">
        <f t="shared" si="38"/>
        <v>0</v>
      </c>
      <c r="BJ178" s="14" t="s">
        <v>87</v>
      </c>
      <c r="BK178" s="160">
        <f t="shared" si="39"/>
        <v>0</v>
      </c>
      <c r="BL178" s="14" t="s">
        <v>185</v>
      </c>
      <c r="BM178" s="158" t="s">
        <v>354</v>
      </c>
    </row>
    <row r="179" spans="1:65" s="12" customFormat="1" ht="22.9" customHeight="1">
      <c r="B179" s="133"/>
      <c r="D179" s="134" t="s">
        <v>74</v>
      </c>
      <c r="E179" s="144" t="s">
        <v>931</v>
      </c>
      <c r="F179" s="144" t="s">
        <v>932</v>
      </c>
      <c r="I179" s="136"/>
      <c r="J179" s="145">
        <f>BK179</f>
        <v>0</v>
      </c>
      <c r="L179" s="133"/>
      <c r="M179" s="138"/>
      <c r="N179" s="139"/>
      <c r="O179" s="139"/>
      <c r="P179" s="140">
        <f>SUM(P180:P189)</f>
        <v>0</v>
      </c>
      <c r="Q179" s="139"/>
      <c r="R179" s="140">
        <f>SUM(R180:R189)</f>
        <v>0</v>
      </c>
      <c r="S179" s="139"/>
      <c r="T179" s="141">
        <f>SUM(T180:T189)</f>
        <v>0</v>
      </c>
      <c r="AR179" s="134" t="s">
        <v>82</v>
      </c>
      <c r="AT179" s="142" t="s">
        <v>74</v>
      </c>
      <c r="AU179" s="142" t="s">
        <v>82</v>
      </c>
      <c r="AY179" s="134" t="s">
        <v>179</v>
      </c>
      <c r="BK179" s="143">
        <f>SUM(BK180:BK189)</f>
        <v>0</v>
      </c>
    </row>
    <row r="180" spans="1:65" s="2" customFormat="1" ht="14.45" customHeight="1">
      <c r="A180" s="29"/>
      <c r="B180" s="146"/>
      <c r="C180" s="147" t="s">
        <v>355</v>
      </c>
      <c r="D180" s="147" t="s">
        <v>181</v>
      </c>
      <c r="E180" s="148" t="s">
        <v>933</v>
      </c>
      <c r="F180" s="149" t="s">
        <v>934</v>
      </c>
      <c r="G180" s="150" t="s">
        <v>935</v>
      </c>
      <c r="H180" s="151">
        <v>1.2E-2</v>
      </c>
      <c r="I180" s="152"/>
      <c r="J180" s="151">
        <f t="shared" ref="J180:J189" si="40">ROUND(I180*H180,3)</f>
        <v>0</v>
      </c>
      <c r="K180" s="153"/>
      <c r="L180" s="30"/>
      <c r="M180" s="154" t="s">
        <v>1</v>
      </c>
      <c r="N180" s="155" t="s">
        <v>41</v>
      </c>
      <c r="O180" s="55"/>
      <c r="P180" s="156">
        <f t="shared" ref="P180:P189" si="41">O180*H180</f>
        <v>0</v>
      </c>
      <c r="Q180" s="156">
        <v>0</v>
      </c>
      <c r="R180" s="156">
        <f t="shared" ref="R180:R189" si="42">Q180*H180</f>
        <v>0</v>
      </c>
      <c r="S180" s="156">
        <v>0</v>
      </c>
      <c r="T180" s="157">
        <f t="shared" ref="T180:T189" si="43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8" t="s">
        <v>185</v>
      </c>
      <c r="AT180" s="158" t="s">
        <v>181</v>
      </c>
      <c r="AU180" s="158" t="s">
        <v>87</v>
      </c>
      <c r="AY180" s="14" t="s">
        <v>179</v>
      </c>
      <c r="BE180" s="159">
        <f t="shared" ref="BE180:BE189" si="44">IF(N180="základná",J180,0)</f>
        <v>0</v>
      </c>
      <c r="BF180" s="159">
        <f t="shared" ref="BF180:BF189" si="45">IF(N180="znížená",J180,0)</f>
        <v>0</v>
      </c>
      <c r="BG180" s="159">
        <f t="shared" ref="BG180:BG189" si="46">IF(N180="zákl. prenesená",J180,0)</f>
        <v>0</v>
      </c>
      <c r="BH180" s="159">
        <f t="shared" ref="BH180:BH189" si="47">IF(N180="zníž. prenesená",J180,0)</f>
        <v>0</v>
      </c>
      <c r="BI180" s="159">
        <f t="shared" ref="BI180:BI189" si="48">IF(N180="nulová",J180,0)</f>
        <v>0</v>
      </c>
      <c r="BJ180" s="14" t="s">
        <v>87</v>
      </c>
      <c r="BK180" s="160">
        <f t="shared" ref="BK180:BK189" si="49">ROUND(I180*H180,3)</f>
        <v>0</v>
      </c>
      <c r="BL180" s="14" t="s">
        <v>185</v>
      </c>
      <c r="BM180" s="158" t="s">
        <v>358</v>
      </c>
    </row>
    <row r="181" spans="1:65" s="2" customFormat="1" ht="14.45" customHeight="1">
      <c r="A181" s="29"/>
      <c r="B181" s="146"/>
      <c r="C181" s="147" t="s">
        <v>272</v>
      </c>
      <c r="D181" s="147" t="s">
        <v>181</v>
      </c>
      <c r="E181" s="148" t="s">
        <v>1590</v>
      </c>
      <c r="F181" s="149" t="s">
        <v>1591</v>
      </c>
      <c r="G181" s="150" t="s">
        <v>478</v>
      </c>
      <c r="H181" s="151">
        <v>12</v>
      </c>
      <c r="I181" s="152"/>
      <c r="J181" s="151">
        <f t="shared" si="40"/>
        <v>0</v>
      </c>
      <c r="K181" s="153"/>
      <c r="L181" s="30"/>
      <c r="M181" s="154" t="s">
        <v>1</v>
      </c>
      <c r="N181" s="155" t="s">
        <v>41</v>
      </c>
      <c r="O181" s="55"/>
      <c r="P181" s="156">
        <f t="shared" si="41"/>
        <v>0</v>
      </c>
      <c r="Q181" s="156">
        <v>0</v>
      </c>
      <c r="R181" s="156">
        <f t="shared" si="42"/>
        <v>0</v>
      </c>
      <c r="S181" s="156">
        <v>0</v>
      </c>
      <c r="T181" s="157">
        <f t="shared" si="4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8" t="s">
        <v>185</v>
      </c>
      <c r="AT181" s="158" t="s">
        <v>181</v>
      </c>
      <c r="AU181" s="158" t="s">
        <v>87</v>
      </c>
      <c r="AY181" s="14" t="s">
        <v>179</v>
      </c>
      <c r="BE181" s="159">
        <f t="shared" si="44"/>
        <v>0</v>
      </c>
      <c r="BF181" s="159">
        <f t="shared" si="45"/>
        <v>0</v>
      </c>
      <c r="BG181" s="159">
        <f t="shared" si="46"/>
        <v>0</v>
      </c>
      <c r="BH181" s="159">
        <f t="shared" si="47"/>
        <v>0</v>
      </c>
      <c r="BI181" s="159">
        <f t="shared" si="48"/>
        <v>0</v>
      </c>
      <c r="BJ181" s="14" t="s">
        <v>87</v>
      </c>
      <c r="BK181" s="160">
        <f t="shared" si="49"/>
        <v>0</v>
      </c>
      <c r="BL181" s="14" t="s">
        <v>185</v>
      </c>
      <c r="BM181" s="158" t="s">
        <v>361</v>
      </c>
    </row>
    <row r="182" spans="1:65" s="2" customFormat="1" ht="14.45" customHeight="1">
      <c r="A182" s="29"/>
      <c r="B182" s="146"/>
      <c r="C182" s="147" t="s">
        <v>362</v>
      </c>
      <c r="D182" s="147" t="s">
        <v>181</v>
      </c>
      <c r="E182" s="148" t="s">
        <v>1592</v>
      </c>
      <c r="F182" s="149" t="s">
        <v>1593</v>
      </c>
      <c r="G182" s="150" t="s">
        <v>478</v>
      </c>
      <c r="H182" s="151">
        <v>12</v>
      </c>
      <c r="I182" s="152"/>
      <c r="J182" s="151">
        <f t="shared" si="40"/>
        <v>0</v>
      </c>
      <c r="K182" s="153"/>
      <c r="L182" s="30"/>
      <c r="M182" s="154" t="s">
        <v>1</v>
      </c>
      <c r="N182" s="155" t="s">
        <v>41</v>
      </c>
      <c r="O182" s="55"/>
      <c r="P182" s="156">
        <f t="shared" si="41"/>
        <v>0</v>
      </c>
      <c r="Q182" s="156">
        <v>0</v>
      </c>
      <c r="R182" s="156">
        <f t="shared" si="42"/>
        <v>0</v>
      </c>
      <c r="S182" s="156">
        <v>0</v>
      </c>
      <c r="T182" s="157">
        <f t="shared" si="4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8" t="s">
        <v>185</v>
      </c>
      <c r="AT182" s="158" t="s">
        <v>181</v>
      </c>
      <c r="AU182" s="158" t="s">
        <v>87</v>
      </c>
      <c r="AY182" s="14" t="s">
        <v>179</v>
      </c>
      <c r="BE182" s="159">
        <f t="shared" si="44"/>
        <v>0</v>
      </c>
      <c r="BF182" s="159">
        <f t="shared" si="45"/>
        <v>0</v>
      </c>
      <c r="BG182" s="159">
        <f t="shared" si="46"/>
        <v>0</v>
      </c>
      <c r="BH182" s="159">
        <f t="shared" si="47"/>
        <v>0</v>
      </c>
      <c r="BI182" s="159">
        <f t="shared" si="48"/>
        <v>0</v>
      </c>
      <c r="BJ182" s="14" t="s">
        <v>87</v>
      </c>
      <c r="BK182" s="160">
        <f t="shared" si="49"/>
        <v>0</v>
      </c>
      <c r="BL182" s="14" t="s">
        <v>185</v>
      </c>
      <c r="BM182" s="158" t="s">
        <v>365</v>
      </c>
    </row>
    <row r="183" spans="1:65" s="2" customFormat="1" ht="14.45" customHeight="1">
      <c r="A183" s="29"/>
      <c r="B183" s="146"/>
      <c r="C183" s="147" t="s">
        <v>275</v>
      </c>
      <c r="D183" s="147" t="s">
        <v>181</v>
      </c>
      <c r="E183" s="148" t="s">
        <v>944</v>
      </c>
      <c r="F183" s="149" t="s">
        <v>945</v>
      </c>
      <c r="G183" s="150" t="s">
        <v>478</v>
      </c>
      <c r="H183" s="151">
        <v>12</v>
      </c>
      <c r="I183" s="152"/>
      <c r="J183" s="151">
        <f t="shared" si="40"/>
        <v>0</v>
      </c>
      <c r="K183" s="153"/>
      <c r="L183" s="30"/>
      <c r="M183" s="154" t="s">
        <v>1</v>
      </c>
      <c r="N183" s="155" t="s">
        <v>41</v>
      </c>
      <c r="O183" s="55"/>
      <c r="P183" s="156">
        <f t="shared" si="41"/>
        <v>0</v>
      </c>
      <c r="Q183" s="156">
        <v>0</v>
      </c>
      <c r="R183" s="156">
        <f t="shared" si="42"/>
        <v>0</v>
      </c>
      <c r="S183" s="156">
        <v>0</v>
      </c>
      <c r="T183" s="157">
        <f t="shared" si="4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8" t="s">
        <v>185</v>
      </c>
      <c r="AT183" s="158" t="s">
        <v>181</v>
      </c>
      <c r="AU183" s="158" t="s">
        <v>87</v>
      </c>
      <c r="AY183" s="14" t="s">
        <v>179</v>
      </c>
      <c r="BE183" s="159">
        <f t="shared" si="44"/>
        <v>0</v>
      </c>
      <c r="BF183" s="159">
        <f t="shared" si="45"/>
        <v>0</v>
      </c>
      <c r="BG183" s="159">
        <f t="shared" si="46"/>
        <v>0</v>
      </c>
      <c r="BH183" s="159">
        <f t="shared" si="47"/>
        <v>0</v>
      </c>
      <c r="BI183" s="159">
        <f t="shared" si="48"/>
        <v>0</v>
      </c>
      <c r="BJ183" s="14" t="s">
        <v>87</v>
      </c>
      <c r="BK183" s="160">
        <f t="shared" si="49"/>
        <v>0</v>
      </c>
      <c r="BL183" s="14" t="s">
        <v>185</v>
      </c>
      <c r="BM183" s="158" t="s">
        <v>368</v>
      </c>
    </row>
    <row r="184" spans="1:65" s="2" customFormat="1" ht="24.2" customHeight="1">
      <c r="A184" s="29"/>
      <c r="B184" s="146"/>
      <c r="C184" s="147" t="s">
        <v>369</v>
      </c>
      <c r="D184" s="147" t="s">
        <v>181</v>
      </c>
      <c r="E184" s="148" t="s">
        <v>946</v>
      </c>
      <c r="F184" s="149" t="s">
        <v>947</v>
      </c>
      <c r="G184" s="150" t="s">
        <v>478</v>
      </c>
      <c r="H184" s="151">
        <v>12</v>
      </c>
      <c r="I184" s="152"/>
      <c r="J184" s="151">
        <f t="shared" si="40"/>
        <v>0</v>
      </c>
      <c r="K184" s="153"/>
      <c r="L184" s="30"/>
      <c r="M184" s="154" t="s">
        <v>1</v>
      </c>
      <c r="N184" s="155" t="s">
        <v>41</v>
      </c>
      <c r="O184" s="55"/>
      <c r="P184" s="156">
        <f t="shared" si="41"/>
        <v>0</v>
      </c>
      <c r="Q184" s="156">
        <v>0</v>
      </c>
      <c r="R184" s="156">
        <f t="shared" si="42"/>
        <v>0</v>
      </c>
      <c r="S184" s="156">
        <v>0</v>
      </c>
      <c r="T184" s="157">
        <f t="shared" si="4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8" t="s">
        <v>185</v>
      </c>
      <c r="AT184" s="158" t="s">
        <v>181</v>
      </c>
      <c r="AU184" s="158" t="s">
        <v>87</v>
      </c>
      <c r="AY184" s="14" t="s">
        <v>179</v>
      </c>
      <c r="BE184" s="159">
        <f t="shared" si="44"/>
        <v>0</v>
      </c>
      <c r="BF184" s="159">
        <f t="shared" si="45"/>
        <v>0</v>
      </c>
      <c r="BG184" s="159">
        <f t="shared" si="46"/>
        <v>0</v>
      </c>
      <c r="BH184" s="159">
        <f t="shared" si="47"/>
        <v>0</v>
      </c>
      <c r="BI184" s="159">
        <f t="shared" si="48"/>
        <v>0</v>
      </c>
      <c r="BJ184" s="14" t="s">
        <v>87</v>
      </c>
      <c r="BK184" s="160">
        <f t="shared" si="49"/>
        <v>0</v>
      </c>
      <c r="BL184" s="14" t="s">
        <v>185</v>
      </c>
      <c r="BM184" s="158" t="s">
        <v>372</v>
      </c>
    </row>
    <row r="185" spans="1:65" s="2" customFormat="1" ht="14.45" customHeight="1">
      <c r="A185" s="29"/>
      <c r="B185" s="146"/>
      <c r="C185" s="147" t="s">
        <v>280</v>
      </c>
      <c r="D185" s="147" t="s">
        <v>181</v>
      </c>
      <c r="E185" s="148" t="s">
        <v>948</v>
      </c>
      <c r="F185" s="149" t="s">
        <v>949</v>
      </c>
      <c r="G185" s="150" t="s">
        <v>253</v>
      </c>
      <c r="H185" s="151">
        <v>2</v>
      </c>
      <c r="I185" s="152"/>
      <c r="J185" s="151">
        <f t="shared" si="40"/>
        <v>0</v>
      </c>
      <c r="K185" s="153"/>
      <c r="L185" s="30"/>
      <c r="M185" s="154" t="s">
        <v>1</v>
      </c>
      <c r="N185" s="155" t="s">
        <v>41</v>
      </c>
      <c r="O185" s="55"/>
      <c r="P185" s="156">
        <f t="shared" si="41"/>
        <v>0</v>
      </c>
      <c r="Q185" s="156">
        <v>0</v>
      </c>
      <c r="R185" s="156">
        <f t="shared" si="42"/>
        <v>0</v>
      </c>
      <c r="S185" s="156">
        <v>0</v>
      </c>
      <c r="T185" s="157">
        <f t="shared" si="4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8" t="s">
        <v>185</v>
      </c>
      <c r="AT185" s="158" t="s">
        <v>181</v>
      </c>
      <c r="AU185" s="158" t="s">
        <v>87</v>
      </c>
      <c r="AY185" s="14" t="s">
        <v>179</v>
      </c>
      <c r="BE185" s="159">
        <f t="shared" si="44"/>
        <v>0</v>
      </c>
      <c r="BF185" s="159">
        <f t="shared" si="45"/>
        <v>0</v>
      </c>
      <c r="BG185" s="159">
        <f t="shared" si="46"/>
        <v>0</v>
      </c>
      <c r="BH185" s="159">
        <f t="shared" si="47"/>
        <v>0</v>
      </c>
      <c r="BI185" s="159">
        <f t="shared" si="48"/>
        <v>0</v>
      </c>
      <c r="BJ185" s="14" t="s">
        <v>87</v>
      </c>
      <c r="BK185" s="160">
        <f t="shared" si="49"/>
        <v>0</v>
      </c>
      <c r="BL185" s="14" t="s">
        <v>185</v>
      </c>
      <c r="BM185" s="158" t="s">
        <v>375</v>
      </c>
    </row>
    <row r="186" spans="1:65" s="2" customFormat="1" ht="14.45" customHeight="1">
      <c r="A186" s="29"/>
      <c r="B186" s="146"/>
      <c r="C186" s="147" t="s">
        <v>376</v>
      </c>
      <c r="D186" s="147" t="s">
        <v>181</v>
      </c>
      <c r="E186" s="148" t="s">
        <v>950</v>
      </c>
      <c r="F186" s="149" t="s">
        <v>951</v>
      </c>
      <c r="G186" s="150" t="s">
        <v>478</v>
      </c>
      <c r="H186" s="151">
        <v>12</v>
      </c>
      <c r="I186" s="152"/>
      <c r="J186" s="151">
        <f t="shared" si="40"/>
        <v>0</v>
      </c>
      <c r="K186" s="153"/>
      <c r="L186" s="30"/>
      <c r="M186" s="154" t="s">
        <v>1</v>
      </c>
      <c r="N186" s="155" t="s">
        <v>41</v>
      </c>
      <c r="O186" s="55"/>
      <c r="P186" s="156">
        <f t="shared" si="41"/>
        <v>0</v>
      </c>
      <c r="Q186" s="156">
        <v>0</v>
      </c>
      <c r="R186" s="156">
        <f t="shared" si="42"/>
        <v>0</v>
      </c>
      <c r="S186" s="156">
        <v>0</v>
      </c>
      <c r="T186" s="157">
        <f t="shared" si="4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8" t="s">
        <v>185</v>
      </c>
      <c r="AT186" s="158" t="s">
        <v>181</v>
      </c>
      <c r="AU186" s="158" t="s">
        <v>87</v>
      </c>
      <c r="AY186" s="14" t="s">
        <v>179</v>
      </c>
      <c r="BE186" s="159">
        <f t="shared" si="44"/>
        <v>0</v>
      </c>
      <c r="BF186" s="159">
        <f t="shared" si="45"/>
        <v>0</v>
      </c>
      <c r="BG186" s="159">
        <f t="shared" si="46"/>
        <v>0</v>
      </c>
      <c r="BH186" s="159">
        <f t="shared" si="47"/>
        <v>0</v>
      </c>
      <c r="BI186" s="159">
        <f t="shared" si="48"/>
        <v>0</v>
      </c>
      <c r="BJ186" s="14" t="s">
        <v>87</v>
      </c>
      <c r="BK186" s="160">
        <f t="shared" si="49"/>
        <v>0</v>
      </c>
      <c r="BL186" s="14" t="s">
        <v>185</v>
      </c>
      <c r="BM186" s="158" t="s">
        <v>379</v>
      </c>
    </row>
    <row r="187" spans="1:65" s="2" customFormat="1" ht="14.45" customHeight="1">
      <c r="A187" s="29"/>
      <c r="B187" s="146"/>
      <c r="C187" s="147" t="s">
        <v>284</v>
      </c>
      <c r="D187" s="147" t="s">
        <v>181</v>
      </c>
      <c r="E187" s="148" t="s">
        <v>846</v>
      </c>
      <c r="F187" s="149" t="s">
        <v>952</v>
      </c>
      <c r="G187" s="150" t="s">
        <v>478</v>
      </c>
      <c r="H187" s="151">
        <v>12</v>
      </c>
      <c r="I187" s="152"/>
      <c r="J187" s="151">
        <f t="shared" si="40"/>
        <v>0</v>
      </c>
      <c r="K187" s="153"/>
      <c r="L187" s="30"/>
      <c r="M187" s="154" t="s">
        <v>1</v>
      </c>
      <c r="N187" s="155" t="s">
        <v>41</v>
      </c>
      <c r="O187" s="55"/>
      <c r="P187" s="156">
        <f t="shared" si="41"/>
        <v>0</v>
      </c>
      <c r="Q187" s="156">
        <v>0</v>
      </c>
      <c r="R187" s="156">
        <f t="shared" si="42"/>
        <v>0</v>
      </c>
      <c r="S187" s="156">
        <v>0</v>
      </c>
      <c r="T187" s="157">
        <f t="shared" si="4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8" t="s">
        <v>185</v>
      </c>
      <c r="AT187" s="158" t="s">
        <v>181</v>
      </c>
      <c r="AU187" s="158" t="s">
        <v>87</v>
      </c>
      <c r="AY187" s="14" t="s">
        <v>179</v>
      </c>
      <c r="BE187" s="159">
        <f t="shared" si="44"/>
        <v>0</v>
      </c>
      <c r="BF187" s="159">
        <f t="shared" si="45"/>
        <v>0</v>
      </c>
      <c r="BG187" s="159">
        <f t="shared" si="46"/>
        <v>0</v>
      </c>
      <c r="BH187" s="159">
        <f t="shared" si="47"/>
        <v>0</v>
      </c>
      <c r="BI187" s="159">
        <f t="shared" si="48"/>
        <v>0</v>
      </c>
      <c r="BJ187" s="14" t="s">
        <v>87</v>
      </c>
      <c r="BK187" s="160">
        <f t="shared" si="49"/>
        <v>0</v>
      </c>
      <c r="BL187" s="14" t="s">
        <v>185</v>
      </c>
      <c r="BM187" s="158" t="s">
        <v>382</v>
      </c>
    </row>
    <row r="188" spans="1:65" s="2" customFormat="1" ht="14.45" customHeight="1">
      <c r="A188" s="29"/>
      <c r="B188" s="146"/>
      <c r="C188" s="147" t="s">
        <v>383</v>
      </c>
      <c r="D188" s="147" t="s">
        <v>181</v>
      </c>
      <c r="E188" s="148" t="s">
        <v>848</v>
      </c>
      <c r="F188" s="149" t="s">
        <v>945</v>
      </c>
      <c r="G188" s="150" t="s">
        <v>478</v>
      </c>
      <c r="H188" s="151">
        <v>12</v>
      </c>
      <c r="I188" s="152"/>
      <c r="J188" s="151">
        <f t="shared" si="40"/>
        <v>0</v>
      </c>
      <c r="K188" s="153"/>
      <c r="L188" s="30"/>
      <c r="M188" s="154" t="s">
        <v>1</v>
      </c>
      <c r="N188" s="155" t="s">
        <v>41</v>
      </c>
      <c r="O188" s="55"/>
      <c r="P188" s="156">
        <f t="shared" si="41"/>
        <v>0</v>
      </c>
      <c r="Q188" s="156">
        <v>0</v>
      </c>
      <c r="R188" s="156">
        <f t="shared" si="42"/>
        <v>0</v>
      </c>
      <c r="S188" s="156">
        <v>0</v>
      </c>
      <c r="T188" s="157">
        <f t="shared" si="4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8" t="s">
        <v>185</v>
      </c>
      <c r="AT188" s="158" t="s">
        <v>181</v>
      </c>
      <c r="AU188" s="158" t="s">
        <v>87</v>
      </c>
      <c r="AY188" s="14" t="s">
        <v>179</v>
      </c>
      <c r="BE188" s="159">
        <f t="shared" si="44"/>
        <v>0</v>
      </c>
      <c r="BF188" s="159">
        <f t="shared" si="45"/>
        <v>0</v>
      </c>
      <c r="BG188" s="159">
        <f t="shared" si="46"/>
        <v>0</v>
      </c>
      <c r="BH188" s="159">
        <f t="shared" si="47"/>
        <v>0</v>
      </c>
      <c r="BI188" s="159">
        <f t="shared" si="48"/>
        <v>0</v>
      </c>
      <c r="BJ188" s="14" t="s">
        <v>87</v>
      </c>
      <c r="BK188" s="160">
        <f t="shared" si="49"/>
        <v>0</v>
      </c>
      <c r="BL188" s="14" t="s">
        <v>185</v>
      </c>
      <c r="BM188" s="158" t="s">
        <v>386</v>
      </c>
    </row>
    <row r="189" spans="1:65" s="2" customFormat="1" ht="14.45" customHeight="1">
      <c r="A189" s="29"/>
      <c r="B189" s="146"/>
      <c r="C189" s="147" t="s">
        <v>288</v>
      </c>
      <c r="D189" s="147" t="s">
        <v>181</v>
      </c>
      <c r="E189" s="148" t="s">
        <v>1594</v>
      </c>
      <c r="F189" s="149" t="s">
        <v>832</v>
      </c>
      <c r="G189" s="150" t="s">
        <v>456</v>
      </c>
      <c r="H189" s="152"/>
      <c r="I189" s="152"/>
      <c r="J189" s="151">
        <f t="shared" si="40"/>
        <v>0</v>
      </c>
      <c r="K189" s="153"/>
      <c r="L189" s="30"/>
      <c r="M189" s="154" t="s">
        <v>1</v>
      </c>
      <c r="N189" s="155" t="s">
        <v>41</v>
      </c>
      <c r="O189" s="55"/>
      <c r="P189" s="156">
        <f t="shared" si="41"/>
        <v>0</v>
      </c>
      <c r="Q189" s="156">
        <v>0</v>
      </c>
      <c r="R189" s="156">
        <f t="shared" si="42"/>
        <v>0</v>
      </c>
      <c r="S189" s="156">
        <v>0</v>
      </c>
      <c r="T189" s="157">
        <f t="shared" si="4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8" t="s">
        <v>185</v>
      </c>
      <c r="AT189" s="158" t="s">
        <v>181</v>
      </c>
      <c r="AU189" s="158" t="s">
        <v>87</v>
      </c>
      <c r="AY189" s="14" t="s">
        <v>179</v>
      </c>
      <c r="BE189" s="159">
        <f t="shared" si="44"/>
        <v>0</v>
      </c>
      <c r="BF189" s="159">
        <f t="shared" si="45"/>
        <v>0</v>
      </c>
      <c r="BG189" s="159">
        <f t="shared" si="46"/>
        <v>0</v>
      </c>
      <c r="BH189" s="159">
        <f t="shared" si="47"/>
        <v>0</v>
      </c>
      <c r="BI189" s="159">
        <f t="shared" si="48"/>
        <v>0</v>
      </c>
      <c r="BJ189" s="14" t="s">
        <v>87</v>
      </c>
      <c r="BK189" s="160">
        <f t="shared" si="49"/>
        <v>0</v>
      </c>
      <c r="BL189" s="14" t="s">
        <v>185</v>
      </c>
      <c r="BM189" s="158" t="s">
        <v>389</v>
      </c>
    </row>
    <row r="190" spans="1:65" s="12" customFormat="1" ht="22.9" customHeight="1">
      <c r="B190" s="133"/>
      <c r="D190" s="134" t="s">
        <v>74</v>
      </c>
      <c r="E190" s="144" t="s">
        <v>1595</v>
      </c>
      <c r="F190" s="144" t="s">
        <v>955</v>
      </c>
      <c r="I190" s="136"/>
      <c r="J190" s="145">
        <f>BK190</f>
        <v>0</v>
      </c>
      <c r="L190" s="133"/>
      <c r="M190" s="138"/>
      <c r="N190" s="139"/>
      <c r="O190" s="139"/>
      <c r="P190" s="140">
        <f>SUM(P191:P195)</f>
        <v>0</v>
      </c>
      <c r="Q190" s="139"/>
      <c r="R190" s="140">
        <f>SUM(R191:R195)</f>
        <v>0</v>
      </c>
      <c r="S190" s="139"/>
      <c r="T190" s="141">
        <f>SUM(T191:T195)</f>
        <v>0</v>
      </c>
      <c r="AR190" s="134" t="s">
        <v>82</v>
      </c>
      <c r="AT190" s="142" t="s">
        <v>74</v>
      </c>
      <c r="AU190" s="142" t="s">
        <v>82</v>
      </c>
      <c r="AY190" s="134" t="s">
        <v>179</v>
      </c>
      <c r="BK190" s="143">
        <f>SUM(BK191:BK195)</f>
        <v>0</v>
      </c>
    </row>
    <row r="191" spans="1:65" s="2" customFormat="1" ht="14.45" customHeight="1">
      <c r="A191" s="29"/>
      <c r="B191" s="146"/>
      <c r="C191" s="161" t="s">
        <v>391</v>
      </c>
      <c r="D191" s="161" t="s">
        <v>281</v>
      </c>
      <c r="E191" s="162" t="s">
        <v>1596</v>
      </c>
      <c r="F191" s="163" t="s">
        <v>1597</v>
      </c>
      <c r="G191" s="164" t="s">
        <v>253</v>
      </c>
      <c r="H191" s="165">
        <v>1</v>
      </c>
      <c r="I191" s="166"/>
      <c r="J191" s="165">
        <f>ROUND(I191*H191,3)</f>
        <v>0</v>
      </c>
      <c r="K191" s="167"/>
      <c r="L191" s="168"/>
      <c r="M191" s="169" t="s">
        <v>1</v>
      </c>
      <c r="N191" s="170" t="s">
        <v>41</v>
      </c>
      <c r="O191" s="55"/>
      <c r="P191" s="156">
        <f>O191*H191</f>
        <v>0</v>
      </c>
      <c r="Q191" s="156">
        <v>0</v>
      </c>
      <c r="R191" s="156">
        <f>Q191*H191</f>
        <v>0</v>
      </c>
      <c r="S191" s="156">
        <v>0</v>
      </c>
      <c r="T191" s="157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8" t="s">
        <v>194</v>
      </c>
      <c r="AT191" s="158" t="s">
        <v>281</v>
      </c>
      <c r="AU191" s="158" t="s">
        <v>87</v>
      </c>
      <c r="AY191" s="14" t="s">
        <v>179</v>
      </c>
      <c r="BE191" s="159">
        <f>IF(N191="základná",J191,0)</f>
        <v>0</v>
      </c>
      <c r="BF191" s="159">
        <f>IF(N191="znížená",J191,0)</f>
        <v>0</v>
      </c>
      <c r="BG191" s="159">
        <f>IF(N191="zákl. prenesená",J191,0)</f>
        <v>0</v>
      </c>
      <c r="BH191" s="159">
        <f>IF(N191="zníž. prenesená",J191,0)</f>
        <v>0</v>
      </c>
      <c r="BI191" s="159">
        <f>IF(N191="nulová",J191,0)</f>
        <v>0</v>
      </c>
      <c r="BJ191" s="14" t="s">
        <v>87</v>
      </c>
      <c r="BK191" s="160">
        <f>ROUND(I191*H191,3)</f>
        <v>0</v>
      </c>
      <c r="BL191" s="14" t="s">
        <v>185</v>
      </c>
      <c r="BM191" s="158" t="s">
        <v>394</v>
      </c>
    </row>
    <row r="192" spans="1:65" s="2" customFormat="1" ht="14.45" customHeight="1">
      <c r="A192" s="29"/>
      <c r="B192" s="146"/>
      <c r="C192" s="161" t="s">
        <v>291</v>
      </c>
      <c r="D192" s="161" t="s">
        <v>281</v>
      </c>
      <c r="E192" s="162" t="s">
        <v>1598</v>
      </c>
      <c r="F192" s="163" t="s">
        <v>1599</v>
      </c>
      <c r="G192" s="164" t="s">
        <v>253</v>
      </c>
      <c r="H192" s="165">
        <v>1</v>
      </c>
      <c r="I192" s="166"/>
      <c r="J192" s="165">
        <f>ROUND(I192*H192,3)</f>
        <v>0</v>
      </c>
      <c r="K192" s="167"/>
      <c r="L192" s="168"/>
      <c r="M192" s="169" t="s">
        <v>1</v>
      </c>
      <c r="N192" s="170" t="s">
        <v>41</v>
      </c>
      <c r="O192" s="55"/>
      <c r="P192" s="156">
        <f>O192*H192</f>
        <v>0</v>
      </c>
      <c r="Q192" s="156">
        <v>0</v>
      </c>
      <c r="R192" s="156">
        <f>Q192*H192</f>
        <v>0</v>
      </c>
      <c r="S192" s="156">
        <v>0</v>
      </c>
      <c r="T192" s="157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8" t="s">
        <v>194</v>
      </c>
      <c r="AT192" s="158" t="s">
        <v>281</v>
      </c>
      <c r="AU192" s="158" t="s">
        <v>87</v>
      </c>
      <c r="AY192" s="14" t="s">
        <v>179</v>
      </c>
      <c r="BE192" s="159">
        <f>IF(N192="základná",J192,0)</f>
        <v>0</v>
      </c>
      <c r="BF192" s="159">
        <f>IF(N192="znížená",J192,0)</f>
        <v>0</v>
      </c>
      <c r="BG192" s="159">
        <f>IF(N192="zákl. prenesená",J192,0)</f>
        <v>0</v>
      </c>
      <c r="BH192" s="159">
        <f>IF(N192="zníž. prenesená",J192,0)</f>
        <v>0</v>
      </c>
      <c r="BI192" s="159">
        <f>IF(N192="nulová",J192,0)</f>
        <v>0</v>
      </c>
      <c r="BJ192" s="14" t="s">
        <v>87</v>
      </c>
      <c r="BK192" s="160">
        <f>ROUND(I192*H192,3)</f>
        <v>0</v>
      </c>
      <c r="BL192" s="14" t="s">
        <v>185</v>
      </c>
      <c r="BM192" s="158" t="s">
        <v>397</v>
      </c>
    </row>
    <row r="193" spans="1:65" s="2" customFormat="1" ht="14.45" customHeight="1">
      <c r="A193" s="29"/>
      <c r="B193" s="146"/>
      <c r="C193" s="161" t="s">
        <v>398</v>
      </c>
      <c r="D193" s="161" t="s">
        <v>281</v>
      </c>
      <c r="E193" s="162" t="s">
        <v>1600</v>
      </c>
      <c r="F193" s="163" t="s">
        <v>1601</v>
      </c>
      <c r="G193" s="164" t="s">
        <v>253</v>
      </c>
      <c r="H193" s="165">
        <v>1</v>
      </c>
      <c r="I193" s="166"/>
      <c r="J193" s="165">
        <f>ROUND(I193*H193,3)</f>
        <v>0</v>
      </c>
      <c r="K193" s="167"/>
      <c r="L193" s="168"/>
      <c r="M193" s="169" t="s">
        <v>1</v>
      </c>
      <c r="N193" s="170" t="s">
        <v>41</v>
      </c>
      <c r="O193" s="55"/>
      <c r="P193" s="156">
        <f>O193*H193</f>
        <v>0</v>
      </c>
      <c r="Q193" s="156">
        <v>0</v>
      </c>
      <c r="R193" s="156">
        <f>Q193*H193</f>
        <v>0</v>
      </c>
      <c r="S193" s="156">
        <v>0</v>
      </c>
      <c r="T193" s="157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8" t="s">
        <v>194</v>
      </c>
      <c r="AT193" s="158" t="s">
        <v>281</v>
      </c>
      <c r="AU193" s="158" t="s">
        <v>87</v>
      </c>
      <c r="AY193" s="14" t="s">
        <v>179</v>
      </c>
      <c r="BE193" s="159">
        <f>IF(N193="základná",J193,0)</f>
        <v>0</v>
      </c>
      <c r="BF193" s="159">
        <f>IF(N193="znížená",J193,0)</f>
        <v>0</v>
      </c>
      <c r="BG193" s="159">
        <f>IF(N193="zákl. prenesená",J193,0)</f>
        <v>0</v>
      </c>
      <c r="BH193" s="159">
        <f>IF(N193="zníž. prenesená",J193,0)</f>
        <v>0</v>
      </c>
      <c r="BI193" s="159">
        <f>IF(N193="nulová",J193,0)</f>
        <v>0</v>
      </c>
      <c r="BJ193" s="14" t="s">
        <v>87</v>
      </c>
      <c r="BK193" s="160">
        <f>ROUND(I193*H193,3)</f>
        <v>0</v>
      </c>
      <c r="BL193" s="14" t="s">
        <v>185</v>
      </c>
      <c r="BM193" s="158" t="s">
        <v>401</v>
      </c>
    </row>
    <row r="194" spans="1:65" s="2" customFormat="1" ht="14.45" customHeight="1">
      <c r="A194" s="29"/>
      <c r="B194" s="146"/>
      <c r="C194" s="147" t="s">
        <v>295</v>
      </c>
      <c r="D194" s="147" t="s">
        <v>181</v>
      </c>
      <c r="E194" s="148" t="s">
        <v>970</v>
      </c>
      <c r="F194" s="149" t="s">
        <v>971</v>
      </c>
      <c r="G194" s="150" t="s">
        <v>456</v>
      </c>
      <c r="H194" s="152"/>
      <c r="I194" s="152"/>
      <c r="J194" s="151">
        <f>ROUND(I194*H194,3)</f>
        <v>0</v>
      </c>
      <c r="K194" s="153"/>
      <c r="L194" s="30"/>
      <c r="M194" s="154" t="s">
        <v>1</v>
      </c>
      <c r="N194" s="155" t="s">
        <v>41</v>
      </c>
      <c r="O194" s="55"/>
      <c r="P194" s="156">
        <f>O194*H194</f>
        <v>0</v>
      </c>
      <c r="Q194" s="156">
        <v>0</v>
      </c>
      <c r="R194" s="156">
        <f>Q194*H194</f>
        <v>0</v>
      </c>
      <c r="S194" s="156">
        <v>0</v>
      </c>
      <c r="T194" s="157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8" t="s">
        <v>185</v>
      </c>
      <c r="AT194" s="158" t="s">
        <v>181</v>
      </c>
      <c r="AU194" s="158" t="s">
        <v>87</v>
      </c>
      <c r="AY194" s="14" t="s">
        <v>179</v>
      </c>
      <c r="BE194" s="159">
        <f>IF(N194="základná",J194,0)</f>
        <v>0</v>
      </c>
      <c r="BF194" s="159">
        <f>IF(N194="znížená",J194,0)</f>
        <v>0</v>
      </c>
      <c r="BG194" s="159">
        <f>IF(N194="zákl. prenesená",J194,0)</f>
        <v>0</v>
      </c>
      <c r="BH194" s="159">
        <f>IF(N194="zníž. prenesená",J194,0)</f>
        <v>0</v>
      </c>
      <c r="BI194" s="159">
        <f>IF(N194="nulová",J194,0)</f>
        <v>0</v>
      </c>
      <c r="BJ194" s="14" t="s">
        <v>87</v>
      </c>
      <c r="BK194" s="160">
        <f>ROUND(I194*H194,3)</f>
        <v>0</v>
      </c>
      <c r="BL194" s="14" t="s">
        <v>185</v>
      </c>
      <c r="BM194" s="158" t="s">
        <v>404</v>
      </c>
    </row>
    <row r="195" spans="1:65" s="2" customFormat="1" ht="14.45" customHeight="1">
      <c r="A195" s="29"/>
      <c r="B195" s="146"/>
      <c r="C195" s="147" t="s">
        <v>405</v>
      </c>
      <c r="D195" s="147" t="s">
        <v>181</v>
      </c>
      <c r="E195" s="148" t="s">
        <v>1602</v>
      </c>
      <c r="F195" s="149" t="s">
        <v>973</v>
      </c>
      <c r="G195" s="150" t="s">
        <v>456</v>
      </c>
      <c r="H195" s="152"/>
      <c r="I195" s="152"/>
      <c r="J195" s="151">
        <f>ROUND(I195*H195,3)</f>
        <v>0</v>
      </c>
      <c r="K195" s="153"/>
      <c r="L195" s="30"/>
      <c r="M195" s="154" t="s">
        <v>1</v>
      </c>
      <c r="N195" s="155" t="s">
        <v>41</v>
      </c>
      <c r="O195" s="55"/>
      <c r="P195" s="156">
        <f>O195*H195</f>
        <v>0</v>
      </c>
      <c r="Q195" s="156">
        <v>0</v>
      </c>
      <c r="R195" s="156">
        <f>Q195*H195</f>
        <v>0</v>
      </c>
      <c r="S195" s="156">
        <v>0</v>
      </c>
      <c r="T195" s="157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8" t="s">
        <v>185</v>
      </c>
      <c r="AT195" s="158" t="s">
        <v>181</v>
      </c>
      <c r="AU195" s="158" t="s">
        <v>87</v>
      </c>
      <c r="AY195" s="14" t="s">
        <v>179</v>
      </c>
      <c r="BE195" s="159">
        <f>IF(N195="základná",J195,0)</f>
        <v>0</v>
      </c>
      <c r="BF195" s="159">
        <f>IF(N195="znížená",J195,0)</f>
        <v>0</v>
      </c>
      <c r="BG195" s="159">
        <f>IF(N195="zákl. prenesená",J195,0)</f>
        <v>0</v>
      </c>
      <c r="BH195" s="159">
        <f>IF(N195="zníž. prenesená",J195,0)</f>
        <v>0</v>
      </c>
      <c r="BI195" s="159">
        <f>IF(N195="nulová",J195,0)</f>
        <v>0</v>
      </c>
      <c r="BJ195" s="14" t="s">
        <v>87</v>
      </c>
      <c r="BK195" s="160">
        <f>ROUND(I195*H195,3)</f>
        <v>0</v>
      </c>
      <c r="BL195" s="14" t="s">
        <v>185</v>
      </c>
      <c r="BM195" s="158" t="s">
        <v>408</v>
      </c>
    </row>
    <row r="196" spans="1:65" s="12" customFormat="1" ht="22.9" customHeight="1">
      <c r="B196" s="133"/>
      <c r="D196" s="134" t="s">
        <v>74</v>
      </c>
      <c r="E196" s="144" t="s">
        <v>974</v>
      </c>
      <c r="F196" s="144" t="s">
        <v>975</v>
      </c>
      <c r="I196" s="136"/>
      <c r="J196" s="145">
        <f>BK196</f>
        <v>0</v>
      </c>
      <c r="L196" s="133"/>
      <c r="M196" s="138"/>
      <c r="N196" s="139"/>
      <c r="O196" s="139"/>
      <c r="P196" s="140">
        <f>SUM(P197:P200)</f>
        <v>0</v>
      </c>
      <c r="Q196" s="139"/>
      <c r="R196" s="140">
        <f>SUM(R197:R200)</f>
        <v>0</v>
      </c>
      <c r="S196" s="139"/>
      <c r="T196" s="141">
        <f>SUM(T197:T200)</f>
        <v>0</v>
      </c>
      <c r="AR196" s="134" t="s">
        <v>185</v>
      </c>
      <c r="AT196" s="142" t="s">
        <v>74</v>
      </c>
      <c r="AU196" s="142" t="s">
        <v>82</v>
      </c>
      <c r="AY196" s="134" t="s">
        <v>179</v>
      </c>
      <c r="BK196" s="143">
        <f>SUM(BK197:BK200)</f>
        <v>0</v>
      </c>
    </row>
    <row r="197" spans="1:65" s="2" customFormat="1" ht="14.45" customHeight="1">
      <c r="A197" s="29"/>
      <c r="B197" s="146"/>
      <c r="C197" s="147" t="s">
        <v>298</v>
      </c>
      <c r="D197" s="147" t="s">
        <v>181</v>
      </c>
      <c r="E197" s="148" t="s">
        <v>976</v>
      </c>
      <c r="F197" s="149" t="s">
        <v>977</v>
      </c>
      <c r="G197" s="150" t="s">
        <v>978</v>
      </c>
      <c r="H197" s="151">
        <v>24</v>
      </c>
      <c r="I197" s="152"/>
      <c r="J197" s="151">
        <f>ROUND(I197*H197,3)</f>
        <v>0</v>
      </c>
      <c r="K197" s="153"/>
      <c r="L197" s="30"/>
      <c r="M197" s="154" t="s">
        <v>1</v>
      </c>
      <c r="N197" s="155" t="s">
        <v>41</v>
      </c>
      <c r="O197" s="55"/>
      <c r="P197" s="156">
        <f>O197*H197</f>
        <v>0</v>
      </c>
      <c r="Q197" s="156">
        <v>0</v>
      </c>
      <c r="R197" s="156">
        <f>Q197*H197</f>
        <v>0</v>
      </c>
      <c r="S197" s="156">
        <v>0</v>
      </c>
      <c r="T197" s="157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8" t="s">
        <v>979</v>
      </c>
      <c r="AT197" s="158" t="s">
        <v>181</v>
      </c>
      <c r="AU197" s="158" t="s">
        <v>87</v>
      </c>
      <c r="AY197" s="14" t="s">
        <v>179</v>
      </c>
      <c r="BE197" s="159">
        <f>IF(N197="základná",J197,0)</f>
        <v>0</v>
      </c>
      <c r="BF197" s="159">
        <f>IF(N197="znížená",J197,0)</f>
        <v>0</v>
      </c>
      <c r="BG197" s="159">
        <f>IF(N197="zákl. prenesená",J197,0)</f>
        <v>0</v>
      </c>
      <c r="BH197" s="159">
        <f>IF(N197="zníž. prenesená",J197,0)</f>
        <v>0</v>
      </c>
      <c r="BI197" s="159">
        <f>IF(N197="nulová",J197,0)</f>
        <v>0</v>
      </c>
      <c r="BJ197" s="14" t="s">
        <v>87</v>
      </c>
      <c r="BK197" s="160">
        <f>ROUND(I197*H197,3)</f>
        <v>0</v>
      </c>
      <c r="BL197" s="14" t="s">
        <v>979</v>
      </c>
      <c r="BM197" s="158" t="s">
        <v>411</v>
      </c>
    </row>
    <row r="198" spans="1:65" s="2" customFormat="1" ht="14.45" customHeight="1">
      <c r="A198" s="29"/>
      <c r="B198" s="146"/>
      <c r="C198" s="147" t="s">
        <v>412</v>
      </c>
      <c r="D198" s="147" t="s">
        <v>181</v>
      </c>
      <c r="E198" s="148" t="s">
        <v>1603</v>
      </c>
      <c r="F198" s="149" t="s">
        <v>981</v>
      </c>
      <c r="G198" s="150" t="s">
        <v>978</v>
      </c>
      <c r="H198" s="151">
        <v>24</v>
      </c>
      <c r="I198" s="152"/>
      <c r="J198" s="151">
        <f>ROUND(I198*H198,3)</f>
        <v>0</v>
      </c>
      <c r="K198" s="153"/>
      <c r="L198" s="30"/>
      <c r="M198" s="154" t="s">
        <v>1</v>
      </c>
      <c r="N198" s="155" t="s">
        <v>41</v>
      </c>
      <c r="O198" s="55"/>
      <c r="P198" s="156">
        <f>O198*H198</f>
        <v>0</v>
      </c>
      <c r="Q198" s="156">
        <v>0</v>
      </c>
      <c r="R198" s="156">
        <f>Q198*H198</f>
        <v>0</v>
      </c>
      <c r="S198" s="156">
        <v>0</v>
      </c>
      <c r="T198" s="157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8" t="s">
        <v>979</v>
      </c>
      <c r="AT198" s="158" t="s">
        <v>181</v>
      </c>
      <c r="AU198" s="158" t="s">
        <v>87</v>
      </c>
      <c r="AY198" s="14" t="s">
        <v>179</v>
      </c>
      <c r="BE198" s="159">
        <f>IF(N198="základná",J198,0)</f>
        <v>0</v>
      </c>
      <c r="BF198" s="159">
        <f>IF(N198="znížená",J198,0)</f>
        <v>0</v>
      </c>
      <c r="BG198" s="159">
        <f>IF(N198="zákl. prenesená",J198,0)</f>
        <v>0</v>
      </c>
      <c r="BH198" s="159">
        <f>IF(N198="zníž. prenesená",J198,0)</f>
        <v>0</v>
      </c>
      <c r="BI198" s="159">
        <f>IF(N198="nulová",J198,0)</f>
        <v>0</v>
      </c>
      <c r="BJ198" s="14" t="s">
        <v>87</v>
      </c>
      <c r="BK198" s="160">
        <f>ROUND(I198*H198,3)</f>
        <v>0</v>
      </c>
      <c r="BL198" s="14" t="s">
        <v>979</v>
      </c>
      <c r="BM198" s="158" t="s">
        <v>415</v>
      </c>
    </row>
    <row r="199" spans="1:65" s="2" customFormat="1" ht="14.45" customHeight="1">
      <c r="A199" s="29"/>
      <c r="B199" s="146"/>
      <c r="C199" s="147" t="s">
        <v>302</v>
      </c>
      <c r="D199" s="147" t="s">
        <v>181</v>
      </c>
      <c r="E199" s="148" t="s">
        <v>1604</v>
      </c>
      <c r="F199" s="149" t="s">
        <v>1605</v>
      </c>
      <c r="G199" s="150" t="s">
        <v>478</v>
      </c>
      <c r="H199" s="151">
        <v>12</v>
      </c>
      <c r="I199" s="152"/>
      <c r="J199" s="151">
        <f>ROUND(I199*H199,3)</f>
        <v>0</v>
      </c>
      <c r="K199" s="153"/>
      <c r="L199" s="30"/>
      <c r="M199" s="154" t="s">
        <v>1</v>
      </c>
      <c r="N199" s="155" t="s">
        <v>41</v>
      </c>
      <c r="O199" s="55"/>
      <c r="P199" s="156">
        <f>O199*H199</f>
        <v>0</v>
      </c>
      <c r="Q199" s="156">
        <v>0</v>
      </c>
      <c r="R199" s="156">
        <f>Q199*H199</f>
        <v>0</v>
      </c>
      <c r="S199" s="156">
        <v>0</v>
      </c>
      <c r="T199" s="157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8" t="s">
        <v>979</v>
      </c>
      <c r="AT199" s="158" t="s">
        <v>181</v>
      </c>
      <c r="AU199" s="158" t="s">
        <v>87</v>
      </c>
      <c r="AY199" s="14" t="s">
        <v>179</v>
      </c>
      <c r="BE199" s="159">
        <f>IF(N199="základná",J199,0)</f>
        <v>0</v>
      </c>
      <c r="BF199" s="159">
        <f>IF(N199="znížená",J199,0)</f>
        <v>0</v>
      </c>
      <c r="BG199" s="159">
        <f>IF(N199="zákl. prenesená",J199,0)</f>
        <v>0</v>
      </c>
      <c r="BH199" s="159">
        <f>IF(N199="zníž. prenesená",J199,0)</f>
        <v>0</v>
      </c>
      <c r="BI199" s="159">
        <f>IF(N199="nulová",J199,0)</f>
        <v>0</v>
      </c>
      <c r="BJ199" s="14" t="s">
        <v>87</v>
      </c>
      <c r="BK199" s="160">
        <f>ROUND(I199*H199,3)</f>
        <v>0</v>
      </c>
      <c r="BL199" s="14" t="s">
        <v>979</v>
      </c>
      <c r="BM199" s="158" t="s">
        <v>418</v>
      </c>
    </row>
    <row r="200" spans="1:65" s="2" customFormat="1" ht="14.45" customHeight="1">
      <c r="A200" s="29"/>
      <c r="B200" s="146"/>
      <c r="C200" s="147" t="s">
        <v>419</v>
      </c>
      <c r="D200" s="147" t="s">
        <v>181</v>
      </c>
      <c r="E200" s="148" t="s">
        <v>1402</v>
      </c>
      <c r="F200" s="149" t="s">
        <v>1403</v>
      </c>
      <c r="G200" s="150" t="s">
        <v>478</v>
      </c>
      <c r="H200" s="151">
        <v>12</v>
      </c>
      <c r="I200" s="152"/>
      <c r="J200" s="151">
        <f>ROUND(I200*H200,3)</f>
        <v>0</v>
      </c>
      <c r="K200" s="153"/>
      <c r="L200" s="30"/>
      <c r="M200" s="171" t="s">
        <v>1</v>
      </c>
      <c r="N200" s="172" t="s">
        <v>41</v>
      </c>
      <c r="O200" s="173"/>
      <c r="P200" s="174">
        <f>O200*H200</f>
        <v>0</v>
      </c>
      <c r="Q200" s="174">
        <v>0</v>
      </c>
      <c r="R200" s="174">
        <f>Q200*H200</f>
        <v>0</v>
      </c>
      <c r="S200" s="174">
        <v>0</v>
      </c>
      <c r="T200" s="175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8" t="s">
        <v>979</v>
      </c>
      <c r="AT200" s="158" t="s">
        <v>181</v>
      </c>
      <c r="AU200" s="158" t="s">
        <v>87</v>
      </c>
      <c r="AY200" s="14" t="s">
        <v>179</v>
      </c>
      <c r="BE200" s="159">
        <f>IF(N200="základná",J200,0)</f>
        <v>0</v>
      </c>
      <c r="BF200" s="159">
        <f>IF(N200="znížená",J200,0)</f>
        <v>0</v>
      </c>
      <c r="BG200" s="159">
        <f>IF(N200="zákl. prenesená",J200,0)</f>
        <v>0</v>
      </c>
      <c r="BH200" s="159">
        <f>IF(N200="zníž. prenesená",J200,0)</f>
        <v>0</v>
      </c>
      <c r="BI200" s="159">
        <f>IF(N200="nulová",J200,0)</f>
        <v>0</v>
      </c>
      <c r="BJ200" s="14" t="s">
        <v>87</v>
      </c>
      <c r="BK200" s="160">
        <f>ROUND(I200*H200,3)</f>
        <v>0</v>
      </c>
      <c r="BL200" s="14" t="s">
        <v>979</v>
      </c>
      <c r="BM200" s="158" t="s">
        <v>422</v>
      </c>
    </row>
    <row r="201" spans="1:65" s="2" customFormat="1" ht="6.95" customHeight="1">
      <c r="A201" s="29"/>
      <c r="B201" s="44"/>
      <c r="C201" s="45"/>
      <c r="D201" s="45"/>
      <c r="E201" s="45"/>
      <c r="F201" s="45"/>
      <c r="G201" s="45"/>
      <c r="H201" s="45"/>
      <c r="I201" s="45"/>
      <c r="J201" s="45"/>
      <c r="K201" s="45"/>
      <c r="L201" s="30"/>
      <c r="M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</row>
  </sheetData>
  <autoFilter ref="C124:K200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06"/>
  <sheetViews>
    <sheetView showGridLines="0" tabSelected="1" topLeftCell="A190" workbookViewId="0">
      <selection activeCell="W200" sqref="W20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88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134</v>
      </c>
      <c r="L4" s="17"/>
      <c r="M4" s="9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4" t="str">
        <f>'Rekapitulácia stavby'!K6</f>
        <v>ČOV Dlhé Stráže</v>
      </c>
      <c r="F7" s="225"/>
      <c r="G7" s="225"/>
      <c r="H7" s="225"/>
      <c r="L7" s="17"/>
    </row>
    <row r="8" spans="1:46" s="1" customFormat="1" ht="12" customHeight="1">
      <c r="B8" s="17"/>
      <c r="D8" s="24" t="s">
        <v>135</v>
      </c>
      <c r="L8" s="17"/>
    </row>
    <row r="9" spans="1:46" s="2" customFormat="1" ht="16.5" customHeight="1">
      <c r="A9" s="29"/>
      <c r="B9" s="30"/>
      <c r="C9" s="29"/>
      <c r="D9" s="29"/>
      <c r="E9" s="224" t="s">
        <v>136</v>
      </c>
      <c r="F9" s="223"/>
      <c r="G9" s="223"/>
      <c r="H9" s="22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137</v>
      </c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82" t="s">
        <v>138</v>
      </c>
      <c r="F11" s="223"/>
      <c r="G11" s="223"/>
      <c r="H11" s="223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16</v>
      </c>
      <c r="E13" s="29"/>
      <c r="F13" s="22" t="s">
        <v>1</v>
      </c>
      <c r="G13" s="29"/>
      <c r="H13" s="29"/>
      <c r="I13" s="24" t="s">
        <v>17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18</v>
      </c>
      <c r="E14" s="29"/>
      <c r="F14" s="22" t="s">
        <v>19</v>
      </c>
      <c r="G14" s="29"/>
      <c r="H14" s="29"/>
      <c r="I14" s="24" t="s">
        <v>20</v>
      </c>
      <c r="J14" s="52" t="str">
        <f>'Rekapitulácia stavby'!AN8</f>
        <v>27. 4. 2021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24</v>
      </c>
      <c r="F17" s="29"/>
      <c r="G17" s="29"/>
      <c r="H17" s="29"/>
      <c r="I17" s="24" t="s">
        <v>25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26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26" t="str">
        <f>'Rekapitulácia stavby'!E14</f>
        <v>Vyplň údaj</v>
      </c>
      <c r="F20" s="193"/>
      <c r="G20" s="193"/>
      <c r="H20" s="193"/>
      <c r="I20" s="24" t="s">
        <v>25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28</v>
      </c>
      <c r="E22" s="29"/>
      <c r="F22" s="29"/>
      <c r="G22" s="29"/>
      <c r="H22" s="29"/>
      <c r="I22" s="24" t="s">
        <v>23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">
        <v>29</v>
      </c>
      <c r="F23" s="29"/>
      <c r="G23" s="29"/>
      <c r="H23" s="29"/>
      <c r="I23" s="24" t="s">
        <v>25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25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34</v>
      </c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6"/>
      <c r="B29" s="97"/>
      <c r="C29" s="96"/>
      <c r="D29" s="96"/>
      <c r="E29" s="198" t="s">
        <v>1</v>
      </c>
      <c r="F29" s="198"/>
      <c r="G29" s="198"/>
      <c r="H29" s="198"/>
      <c r="I29" s="96"/>
      <c r="J29" s="96"/>
      <c r="K29" s="96"/>
      <c r="L29" s="98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35</v>
      </c>
      <c r="E32" s="29"/>
      <c r="F32" s="29"/>
      <c r="G32" s="29"/>
      <c r="H32" s="29"/>
      <c r="I32" s="29"/>
      <c r="J32" s="68">
        <f>ROUND(J141,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37</v>
      </c>
      <c r="G34" s="29"/>
      <c r="H34" s="29"/>
      <c r="I34" s="33" t="s">
        <v>36</v>
      </c>
      <c r="J34" s="33" t="s">
        <v>38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39</v>
      </c>
      <c r="E35" s="24" t="s">
        <v>40</v>
      </c>
      <c r="F35" s="101">
        <f>ROUND((SUM(BE141:BE305)),  2)</f>
        <v>0</v>
      </c>
      <c r="G35" s="29"/>
      <c r="H35" s="29"/>
      <c r="I35" s="102">
        <v>0.2</v>
      </c>
      <c r="J35" s="101">
        <f>ROUND(((SUM(BE141:BE305))*I35),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41</v>
      </c>
      <c r="F36" s="101">
        <f>ROUND((SUM(BF141:BF305)),  2)</f>
        <v>0</v>
      </c>
      <c r="G36" s="29"/>
      <c r="H36" s="29"/>
      <c r="I36" s="102">
        <v>0.2</v>
      </c>
      <c r="J36" s="101">
        <f>ROUND(((SUM(BF141:BF305))*I36),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101">
        <f>ROUND((SUM(BG141:BG305)),  2)</f>
        <v>0</v>
      </c>
      <c r="G37" s="29"/>
      <c r="H37" s="29"/>
      <c r="I37" s="102">
        <v>0.2</v>
      </c>
      <c r="J37" s="101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43</v>
      </c>
      <c r="F38" s="101">
        <f>ROUND((SUM(BH141:BH305)),  2)</f>
        <v>0</v>
      </c>
      <c r="G38" s="29"/>
      <c r="H38" s="29"/>
      <c r="I38" s="102">
        <v>0.2</v>
      </c>
      <c r="J38" s="101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44</v>
      </c>
      <c r="F39" s="101">
        <f>ROUND((SUM(BI141:BI305)),  2)</f>
        <v>0</v>
      </c>
      <c r="G39" s="29"/>
      <c r="H39" s="29"/>
      <c r="I39" s="102">
        <v>0</v>
      </c>
      <c r="J39" s="101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3"/>
      <c r="D41" s="104" t="s">
        <v>45</v>
      </c>
      <c r="E41" s="57"/>
      <c r="F41" s="57"/>
      <c r="G41" s="105" t="s">
        <v>46</v>
      </c>
      <c r="H41" s="106" t="s">
        <v>47</v>
      </c>
      <c r="I41" s="57"/>
      <c r="J41" s="107">
        <f>SUM(J32:J39)</f>
        <v>0</v>
      </c>
      <c r="K41" s="108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50</v>
      </c>
      <c r="E61" s="32"/>
      <c r="F61" s="109" t="s">
        <v>51</v>
      </c>
      <c r="G61" s="42" t="s">
        <v>50</v>
      </c>
      <c r="H61" s="32"/>
      <c r="I61" s="32"/>
      <c r="J61" s="110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50</v>
      </c>
      <c r="E76" s="32"/>
      <c r="F76" s="109" t="s">
        <v>51</v>
      </c>
      <c r="G76" s="42" t="s">
        <v>50</v>
      </c>
      <c r="H76" s="32"/>
      <c r="I76" s="32"/>
      <c r="J76" s="110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24" t="str">
        <f>E7</f>
        <v>ČOV Dlhé Stráže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135</v>
      </c>
      <c r="L86" s="17"/>
    </row>
    <row r="87" spans="1:31" s="2" customFormat="1" ht="16.5" customHeight="1">
      <c r="A87" s="29"/>
      <c r="B87" s="30"/>
      <c r="C87" s="29"/>
      <c r="D87" s="29"/>
      <c r="E87" s="224" t="s">
        <v>136</v>
      </c>
      <c r="F87" s="223"/>
      <c r="G87" s="223"/>
      <c r="H87" s="22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137</v>
      </c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82" t="str">
        <f>E11</f>
        <v>01.1 - SO 01 ČOV Stavebná časť, statika</v>
      </c>
      <c r="F89" s="223"/>
      <c r="G89" s="223"/>
      <c r="H89" s="223"/>
      <c r="I89" s="2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18</v>
      </c>
      <c r="D91" s="29"/>
      <c r="E91" s="29"/>
      <c r="F91" s="22" t="str">
        <f>F14</f>
        <v>Dlhé Stráže</v>
      </c>
      <c r="G91" s="29"/>
      <c r="H91" s="29"/>
      <c r="I91" s="24" t="s">
        <v>20</v>
      </c>
      <c r="J91" s="52" t="str">
        <f>IF(J14="","",J14)</f>
        <v>27. 4. 2021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>Obec Dlhé Stráže</v>
      </c>
      <c r="G93" s="29"/>
      <c r="H93" s="29"/>
      <c r="I93" s="24" t="s">
        <v>28</v>
      </c>
      <c r="J93" s="27" t="str">
        <f>E23</f>
        <v>Ing.Janov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26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3" t="s">
        <v>142</v>
      </c>
      <c r="D98" s="29"/>
      <c r="E98" s="29"/>
      <c r="F98" s="29"/>
      <c r="G98" s="29"/>
      <c r="H98" s="29"/>
      <c r="I98" s="29"/>
      <c r="J98" s="68">
        <f>J141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143</v>
      </c>
    </row>
    <row r="99" spans="1:47" s="9" customFormat="1" ht="24.95" customHeight="1">
      <c r="B99" s="114"/>
      <c r="D99" s="115" t="s">
        <v>144</v>
      </c>
      <c r="E99" s="116"/>
      <c r="F99" s="116"/>
      <c r="G99" s="116"/>
      <c r="H99" s="116"/>
      <c r="I99" s="116"/>
      <c r="J99" s="117">
        <f>J142</f>
        <v>0</v>
      </c>
      <c r="L99" s="114"/>
    </row>
    <row r="100" spans="1:47" s="10" customFormat="1" ht="19.899999999999999" customHeight="1">
      <c r="B100" s="118"/>
      <c r="D100" s="119" t="s">
        <v>145</v>
      </c>
      <c r="E100" s="120"/>
      <c r="F100" s="120"/>
      <c r="G100" s="120"/>
      <c r="H100" s="120"/>
      <c r="I100" s="120"/>
      <c r="J100" s="121">
        <f>J143</f>
        <v>0</v>
      </c>
      <c r="L100" s="118"/>
    </row>
    <row r="101" spans="1:47" s="10" customFormat="1" ht="19.899999999999999" customHeight="1">
      <c r="B101" s="118"/>
      <c r="D101" s="119" t="s">
        <v>146</v>
      </c>
      <c r="E101" s="120"/>
      <c r="F101" s="120"/>
      <c r="G101" s="120"/>
      <c r="H101" s="120"/>
      <c r="I101" s="120"/>
      <c r="J101" s="121">
        <f>J153</f>
        <v>0</v>
      </c>
      <c r="L101" s="118"/>
    </row>
    <row r="102" spans="1:47" s="10" customFormat="1" ht="19.899999999999999" customHeight="1">
      <c r="B102" s="118"/>
      <c r="D102" s="119" t="s">
        <v>147</v>
      </c>
      <c r="E102" s="120"/>
      <c r="F102" s="120"/>
      <c r="G102" s="120"/>
      <c r="H102" s="120"/>
      <c r="I102" s="120"/>
      <c r="J102" s="121">
        <f>J159</f>
        <v>0</v>
      </c>
      <c r="L102" s="118"/>
    </row>
    <row r="103" spans="1:47" s="10" customFormat="1" ht="19.899999999999999" customHeight="1">
      <c r="B103" s="118"/>
      <c r="D103" s="119" t="s">
        <v>148</v>
      </c>
      <c r="E103" s="120"/>
      <c r="F103" s="120"/>
      <c r="G103" s="120"/>
      <c r="H103" s="120"/>
      <c r="I103" s="120"/>
      <c r="J103" s="121">
        <f>J172</f>
        <v>0</v>
      </c>
      <c r="L103" s="118"/>
    </row>
    <row r="104" spans="1:47" s="10" customFormat="1" ht="19.899999999999999" customHeight="1">
      <c r="B104" s="118"/>
      <c r="D104" s="119" t="s">
        <v>149</v>
      </c>
      <c r="E104" s="120"/>
      <c r="F104" s="120"/>
      <c r="G104" s="120"/>
      <c r="H104" s="120"/>
      <c r="I104" s="120"/>
      <c r="J104" s="121">
        <f>J186</f>
        <v>0</v>
      </c>
      <c r="L104" s="118"/>
    </row>
    <row r="105" spans="1:47" s="10" customFormat="1" ht="19.899999999999999" customHeight="1">
      <c r="B105" s="118"/>
      <c r="D105" s="119" t="s">
        <v>150</v>
      </c>
      <c r="E105" s="120"/>
      <c r="F105" s="120"/>
      <c r="G105" s="120"/>
      <c r="H105" s="120"/>
      <c r="I105" s="120"/>
      <c r="J105" s="121">
        <f>J192</f>
        <v>0</v>
      </c>
      <c r="L105" s="118"/>
    </row>
    <row r="106" spans="1:47" s="10" customFormat="1" ht="19.899999999999999" customHeight="1">
      <c r="B106" s="118"/>
      <c r="D106" s="119" t="s">
        <v>151</v>
      </c>
      <c r="E106" s="120"/>
      <c r="F106" s="120"/>
      <c r="G106" s="120"/>
      <c r="H106" s="120"/>
      <c r="I106" s="120"/>
      <c r="J106" s="121">
        <f>J207</f>
        <v>0</v>
      </c>
      <c r="L106" s="118"/>
    </row>
    <row r="107" spans="1:47" s="10" customFormat="1" ht="19.899999999999999" customHeight="1">
      <c r="B107" s="118"/>
      <c r="D107" s="119" t="s">
        <v>152</v>
      </c>
      <c r="E107" s="120"/>
      <c r="F107" s="120"/>
      <c r="G107" s="120"/>
      <c r="H107" s="120"/>
      <c r="I107" s="120"/>
      <c r="J107" s="121">
        <f>J217</f>
        <v>0</v>
      </c>
      <c r="L107" s="118"/>
    </row>
    <row r="108" spans="1:47" s="9" customFormat="1" ht="24.95" customHeight="1">
      <c r="B108" s="114"/>
      <c r="D108" s="115" t="s">
        <v>153</v>
      </c>
      <c r="E108" s="116"/>
      <c r="F108" s="116"/>
      <c r="G108" s="116"/>
      <c r="H108" s="116"/>
      <c r="I108" s="116"/>
      <c r="J108" s="117">
        <f>J219</f>
        <v>0</v>
      </c>
      <c r="L108" s="114"/>
    </row>
    <row r="109" spans="1:47" s="10" customFormat="1" ht="19.899999999999999" customHeight="1">
      <c r="B109" s="118"/>
      <c r="D109" s="119" t="s">
        <v>154</v>
      </c>
      <c r="E109" s="120"/>
      <c r="F109" s="120"/>
      <c r="G109" s="120"/>
      <c r="H109" s="120"/>
      <c r="I109" s="120"/>
      <c r="J109" s="121">
        <f>J220</f>
        <v>0</v>
      </c>
      <c r="L109" s="118"/>
    </row>
    <row r="110" spans="1:47" s="10" customFormat="1" ht="19.899999999999999" customHeight="1">
      <c r="B110" s="118"/>
      <c r="D110" s="119" t="s">
        <v>155</v>
      </c>
      <c r="E110" s="120"/>
      <c r="F110" s="120"/>
      <c r="G110" s="120"/>
      <c r="H110" s="120"/>
      <c r="I110" s="120"/>
      <c r="J110" s="121">
        <f>J228</f>
        <v>0</v>
      </c>
      <c r="L110" s="118"/>
    </row>
    <row r="111" spans="1:47" s="10" customFormat="1" ht="19.899999999999999" customHeight="1">
      <c r="B111" s="118"/>
      <c r="D111" s="119" t="s">
        <v>156</v>
      </c>
      <c r="E111" s="120"/>
      <c r="F111" s="120"/>
      <c r="G111" s="120"/>
      <c r="H111" s="120"/>
      <c r="I111" s="120"/>
      <c r="J111" s="121">
        <f>J233</f>
        <v>0</v>
      </c>
      <c r="L111" s="118"/>
    </row>
    <row r="112" spans="1:47" s="10" customFormat="1" ht="19.899999999999999" customHeight="1">
      <c r="B112" s="118"/>
      <c r="D112" s="119" t="s">
        <v>157</v>
      </c>
      <c r="E112" s="120"/>
      <c r="F112" s="120"/>
      <c r="G112" s="120"/>
      <c r="H112" s="120"/>
      <c r="I112" s="120"/>
      <c r="J112" s="121">
        <f>J249</f>
        <v>0</v>
      </c>
      <c r="L112" s="118"/>
    </row>
    <row r="113" spans="1:31" s="10" customFormat="1" ht="19.899999999999999" customHeight="1">
      <c r="B113" s="118"/>
      <c r="D113" s="119" t="s">
        <v>158</v>
      </c>
      <c r="E113" s="120"/>
      <c r="F113" s="120"/>
      <c r="G113" s="120"/>
      <c r="H113" s="120"/>
      <c r="I113" s="120"/>
      <c r="J113" s="121">
        <f>J258</f>
        <v>0</v>
      </c>
      <c r="L113" s="118"/>
    </row>
    <row r="114" spans="1:31" s="10" customFormat="1" ht="19.899999999999999" customHeight="1">
      <c r="B114" s="118"/>
      <c r="D114" s="119" t="s">
        <v>159</v>
      </c>
      <c r="E114" s="120"/>
      <c r="F114" s="120"/>
      <c r="G114" s="120"/>
      <c r="H114" s="120"/>
      <c r="I114" s="120"/>
      <c r="J114" s="121">
        <f>J267</f>
        <v>0</v>
      </c>
      <c r="L114" s="118"/>
    </row>
    <row r="115" spans="1:31" s="10" customFormat="1" ht="19.899999999999999" customHeight="1">
      <c r="B115" s="118"/>
      <c r="D115" s="119" t="s">
        <v>160</v>
      </c>
      <c r="E115" s="120"/>
      <c r="F115" s="120"/>
      <c r="G115" s="120"/>
      <c r="H115" s="120"/>
      <c r="I115" s="120"/>
      <c r="J115" s="121">
        <f>J280</f>
        <v>0</v>
      </c>
      <c r="L115" s="118"/>
    </row>
    <row r="116" spans="1:31" s="10" customFormat="1" ht="19.899999999999999" customHeight="1">
      <c r="B116" s="118"/>
      <c r="D116" s="119" t="s">
        <v>161</v>
      </c>
      <c r="E116" s="120"/>
      <c r="F116" s="120"/>
      <c r="G116" s="120"/>
      <c r="H116" s="120"/>
      <c r="I116" s="120"/>
      <c r="J116" s="121">
        <f>J287</f>
        <v>0</v>
      </c>
      <c r="L116" s="118"/>
    </row>
    <row r="117" spans="1:31" s="10" customFormat="1" ht="19.899999999999999" customHeight="1">
      <c r="B117" s="118"/>
      <c r="D117" s="119" t="s">
        <v>162</v>
      </c>
      <c r="E117" s="120"/>
      <c r="F117" s="120"/>
      <c r="G117" s="120"/>
      <c r="H117" s="120"/>
      <c r="I117" s="120"/>
      <c r="J117" s="121">
        <f>J291</f>
        <v>0</v>
      </c>
      <c r="L117" s="118"/>
    </row>
    <row r="118" spans="1:31" s="10" customFormat="1" ht="19.899999999999999" customHeight="1">
      <c r="B118" s="118"/>
      <c r="D118" s="119" t="s">
        <v>163</v>
      </c>
      <c r="E118" s="120"/>
      <c r="F118" s="120"/>
      <c r="G118" s="120"/>
      <c r="H118" s="120"/>
      <c r="I118" s="120"/>
      <c r="J118" s="121">
        <f>J297</f>
        <v>0</v>
      </c>
      <c r="L118" s="118"/>
    </row>
    <row r="119" spans="1:31" s="10" customFormat="1" ht="19.899999999999999" customHeight="1">
      <c r="B119" s="118"/>
      <c r="D119" s="119" t="s">
        <v>164</v>
      </c>
      <c r="E119" s="120"/>
      <c r="F119" s="120"/>
      <c r="G119" s="120"/>
      <c r="H119" s="120"/>
      <c r="I119" s="120"/>
      <c r="J119" s="121">
        <f>J303</f>
        <v>0</v>
      </c>
      <c r="L119" s="118"/>
    </row>
    <row r="120" spans="1:31" s="2" customFormat="1" ht="21.7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5" spans="1:31" s="2" customFormat="1" ht="6.95" customHeight="1">
      <c r="A125" s="29"/>
      <c r="B125" s="46"/>
      <c r="C125" s="47"/>
      <c r="D125" s="47"/>
      <c r="E125" s="47"/>
      <c r="F125" s="47"/>
      <c r="G125" s="47"/>
      <c r="H125" s="47"/>
      <c r="I125" s="47"/>
      <c r="J125" s="47"/>
      <c r="K125" s="47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24.95" customHeight="1">
      <c r="A126" s="29"/>
      <c r="B126" s="30"/>
      <c r="C126" s="18" t="s">
        <v>165</v>
      </c>
      <c r="D126" s="29"/>
      <c r="E126" s="29"/>
      <c r="F126" s="29"/>
      <c r="G126" s="29"/>
      <c r="H126" s="29"/>
      <c r="I126" s="2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>
      <c r="A128" s="29"/>
      <c r="B128" s="30"/>
      <c r="C128" s="24" t="s">
        <v>14</v>
      </c>
      <c r="D128" s="29"/>
      <c r="E128" s="29"/>
      <c r="F128" s="29"/>
      <c r="G128" s="29"/>
      <c r="H128" s="29"/>
      <c r="I128" s="2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6.5" customHeight="1">
      <c r="A129" s="29"/>
      <c r="B129" s="30"/>
      <c r="C129" s="29"/>
      <c r="D129" s="29"/>
      <c r="E129" s="224" t="str">
        <f>E7</f>
        <v>ČOV Dlhé Stráže</v>
      </c>
      <c r="F129" s="225"/>
      <c r="G129" s="225"/>
      <c r="H129" s="225"/>
      <c r="I129" s="29"/>
      <c r="J129" s="29"/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" customFormat="1" ht="12" customHeight="1">
      <c r="B130" s="17"/>
      <c r="C130" s="24" t="s">
        <v>135</v>
      </c>
      <c r="L130" s="17"/>
    </row>
    <row r="131" spans="1:65" s="2" customFormat="1" ht="16.5" customHeight="1">
      <c r="A131" s="29"/>
      <c r="B131" s="30"/>
      <c r="C131" s="29"/>
      <c r="D131" s="29"/>
      <c r="E131" s="224" t="s">
        <v>136</v>
      </c>
      <c r="F131" s="223"/>
      <c r="G131" s="223"/>
      <c r="H131" s="223"/>
      <c r="I131" s="29"/>
      <c r="J131" s="29"/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2" customHeight="1">
      <c r="A132" s="29"/>
      <c r="B132" s="30"/>
      <c r="C132" s="24" t="s">
        <v>137</v>
      </c>
      <c r="D132" s="29"/>
      <c r="E132" s="29"/>
      <c r="F132" s="29"/>
      <c r="G132" s="29"/>
      <c r="H132" s="29"/>
      <c r="I132" s="29"/>
      <c r="J132" s="29"/>
      <c r="K132" s="29"/>
      <c r="L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6.5" customHeight="1">
      <c r="A133" s="29"/>
      <c r="B133" s="30"/>
      <c r="C133" s="29"/>
      <c r="D133" s="29"/>
      <c r="E133" s="182" t="str">
        <f>E11</f>
        <v>01.1 - SO 01 ČOV Stavebná časť, statika</v>
      </c>
      <c r="F133" s="223"/>
      <c r="G133" s="223"/>
      <c r="H133" s="223"/>
      <c r="I133" s="29"/>
      <c r="J133" s="29"/>
      <c r="K133" s="29"/>
      <c r="L133" s="3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3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2" customHeight="1">
      <c r="A135" s="29"/>
      <c r="B135" s="30"/>
      <c r="C135" s="24" t="s">
        <v>18</v>
      </c>
      <c r="D135" s="29"/>
      <c r="E135" s="29"/>
      <c r="F135" s="22" t="str">
        <f>F14</f>
        <v>Dlhé Stráže</v>
      </c>
      <c r="G135" s="29"/>
      <c r="H135" s="29"/>
      <c r="I135" s="24" t="s">
        <v>20</v>
      </c>
      <c r="J135" s="52" t="str">
        <f>IF(J14="","",J14)</f>
        <v>27. 4. 2021</v>
      </c>
      <c r="K135" s="29"/>
      <c r="L135" s="3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6.95" customHeight="1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3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2" customFormat="1" ht="15.2" customHeight="1">
      <c r="A137" s="29"/>
      <c r="B137" s="30"/>
      <c r="C137" s="24" t="s">
        <v>22</v>
      </c>
      <c r="D137" s="29"/>
      <c r="E137" s="29"/>
      <c r="F137" s="22" t="str">
        <f>E17</f>
        <v>Obec Dlhé Stráže</v>
      </c>
      <c r="G137" s="29"/>
      <c r="H137" s="29"/>
      <c r="I137" s="24" t="s">
        <v>28</v>
      </c>
      <c r="J137" s="27" t="str">
        <f>E23</f>
        <v>Ing.Janov</v>
      </c>
      <c r="K137" s="29"/>
      <c r="L137" s="3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5" s="2" customFormat="1" ht="15.2" customHeight="1">
      <c r="A138" s="29"/>
      <c r="B138" s="30"/>
      <c r="C138" s="24" t="s">
        <v>26</v>
      </c>
      <c r="D138" s="29"/>
      <c r="E138" s="29"/>
      <c r="F138" s="22" t="str">
        <f>IF(E20="","",E20)</f>
        <v>Vyplň údaj</v>
      </c>
      <c r="G138" s="29"/>
      <c r="H138" s="29"/>
      <c r="I138" s="24" t="s">
        <v>32</v>
      </c>
      <c r="J138" s="27" t="str">
        <f>E26</f>
        <v xml:space="preserve"> </v>
      </c>
      <c r="K138" s="29"/>
      <c r="L138" s="3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5" s="2" customFormat="1" ht="10.3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3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5" s="11" customFormat="1" ht="29.25" customHeight="1">
      <c r="A140" s="122"/>
      <c r="B140" s="123"/>
      <c r="C140" s="124" t="s">
        <v>166</v>
      </c>
      <c r="D140" s="125" t="s">
        <v>60</v>
      </c>
      <c r="E140" s="125" t="s">
        <v>56</v>
      </c>
      <c r="F140" s="125" t="s">
        <v>57</v>
      </c>
      <c r="G140" s="125" t="s">
        <v>167</v>
      </c>
      <c r="H140" s="125" t="s">
        <v>168</v>
      </c>
      <c r="I140" s="125" t="s">
        <v>169</v>
      </c>
      <c r="J140" s="126" t="s">
        <v>141</v>
      </c>
      <c r="K140" s="127" t="s">
        <v>170</v>
      </c>
      <c r="L140" s="128"/>
      <c r="M140" s="59" t="s">
        <v>1</v>
      </c>
      <c r="N140" s="60" t="s">
        <v>39</v>
      </c>
      <c r="O140" s="60" t="s">
        <v>171</v>
      </c>
      <c r="P140" s="60" t="s">
        <v>172</v>
      </c>
      <c r="Q140" s="60" t="s">
        <v>173</v>
      </c>
      <c r="R140" s="60" t="s">
        <v>174</v>
      </c>
      <c r="S140" s="60" t="s">
        <v>175</v>
      </c>
      <c r="T140" s="61" t="s">
        <v>176</v>
      </c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</row>
    <row r="141" spans="1:65" s="2" customFormat="1" ht="22.9" customHeight="1">
      <c r="A141" s="29"/>
      <c r="B141" s="30"/>
      <c r="C141" s="66" t="s">
        <v>142</v>
      </c>
      <c r="D141" s="29"/>
      <c r="E141" s="29"/>
      <c r="F141" s="29"/>
      <c r="G141" s="29"/>
      <c r="H141" s="29"/>
      <c r="I141" s="29"/>
      <c r="J141" s="129">
        <f>BK141</f>
        <v>0</v>
      </c>
      <c r="K141" s="29"/>
      <c r="L141" s="30"/>
      <c r="M141" s="62"/>
      <c r="N141" s="53"/>
      <c r="O141" s="63"/>
      <c r="P141" s="130">
        <f>P142+P219</f>
        <v>0</v>
      </c>
      <c r="Q141" s="63"/>
      <c r="R141" s="130">
        <f>R142+R219</f>
        <v>0</v>
      </c>
      <c r="S141" s="63"/>
      <c r="T141" s="131">
        <f>T142+T219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T141" s="14" t="s">
        <v>74</v>
      </c>
      <c r="AU141" s="14" t="s">
        <v>143</v>
      </c>
      <c r="BK141" s="132">
        <f>BK142+BK219</f>
        <v>0</v>
      </c>
    </row>
    <row r="142" spans="1:65" s="12" customFormat="1" ht="25.9" customHeight="1">
      <c r="B142" s="133"/>
      <c r="D142" s="134" t="s">
        <v>74</v>
      </c>
      <c r="E142" s="135" t="s">
        <v>177</v>
      </c>
      <c r="F142" s="135" t="s">
        <v>178</v>
      </c>
      <c r="I142" s="136"/>
      <c r="J142" s="137">
        <f>BK142</f>
        <v>0</v>
      </c>
      <c r="L142" s="133"/>
      <c r="M142" s="138"/>
      <c r="N142" s="139"/>
      <c r="O142" s="139"/>
      <c r="P142" s="140">
        <f>P143+P153+P159+P172+P186+P192+P207+P217</f>
        <v>0</v>
      </c>
      <c r="Q142" s="139"/>
      <c r="R142" s="140">
        <f>R143+R153+R159+R172+R186+R192+R207+R217</f>
        <v>0</v>
      </c>
      <c r="S142" s="139"/>
      <c r="T142" s="141">
        <f>T143+T153+T159+T172+T186+T192+T207+T217</f>
        <v>0</v>
      </c>
      <c r="AR142" s="134" t="s">
        <v>82</v>
      </c>
      <c r="AT142" s="142" t="s">
        <v>74</v>
      </c>
      <c r="AU142" s="142" t="s">
        <v>75</v>
      </c>
      <c r="AY142" s="134" t="s">
        <v>179</v>
      </c>
      <c r="BK142" s="143">
        <f>BK143+BK153+BK159+BK172+BK186+BK192+BK207+BK217</f>
        <v>0</v>
      </c>
    </row>
    <row r="143" spans="1:65" s="12" customFormat="1" ht="22.9" customHeight="1">
      <c r="B143" s="133"/>
      <c r="D143" s="134" t="s">
        <v>74</v>
      </c>
      <c r="E143" s="144" t="s">
        <v>82</v>
      </c>
      <c r="F143" s="144" t="s">
        <v>180</v>
      </c>
      <c r="I143" s="136"/>
      <c r="J143" s="145">
        <f>BK143</f>
        <v>0</v>
      </c>
      <c r="L143" s="133"/>
      <c r="M143" s="138"/>
      <c r="N143" s="139"/>
      <c r="O143" s="139"/>
      <c r="P143" s="140">
        <f>SUM(P144:P152)</f>
        <v>0</v>
      </c>
      <c r="Q143" s="139"/>
      <c r="R143" s="140">
        <f>SUM(R144:R152)</f>
        <v>0</v>
      </c>
      <c r="S143" s="139"/>
      <c r="T143" s="141">
        <f>SUM(T144:T152)</f>
        <v>0</v>
      </c>
      <c r="AR143" s="134" t="s">
        <v>82</v>
      </c>
      <c r="AT143" s="142" t="s">
        <v>74</v>
      </c>
      <c r="AU143" s="142" t="s">
        <v>82</v>
      </c>
      <c r="AY143" s="134" t="s">
        <v>179</v>
      </c>
      <c r="BK143" s="143">
        <f>SUM(BK144:BK152)</f>
        <v>0</v>
      </c>
    </row>
    <row r="144" spans="1:65" s="2" customFormat="1" ht="24.2" customHeight="1">
      <c r="A144" s="29"/>
      <c r="B144" s="146"/>
      <c r="C144" s="147" t="s">
        <v>82</v>
      </c>
      <c r="D144" s="147" t="s">
        <v>181</v>
      </c>
      <c r="E144" s="148" t="s">
        <v>182</v>
      </c>
      <c r="F144" s="149" t="s">
        <v>183</v>
      </c>
      <c r="G144" s="150" t="s">
        <v>184</v>
      </c>
      <c r="H144" s="151">
        <v>72</v>
      </c>
      <c r="I144" s="152"/>
      <c r="J144" s="151">
        <f t="shared" ref="J144:J152" si="0">ROUND(I144*H144,3)</f>
        <v>0</v>
      </c>
      <c r="K144" s="153"/>
      <c r="L144" s="30"/>
      <c r="M144" s="154" t="s">
        <v>1</v>
      </c>
      <c r="N144" s="155" t="s">
        <v>41</v>
      </c>
      <c r="O144" s="55"/>
      <c r="P144" s="156">
        <f t="shared" ref="P144:P152" si="1">O144*H144</f>
        <v>0</v>
      </c>
      <c r="Q144" s="156">
        <v>0</v>
      </c>
      <c r="R144" s="156">
        <f t="shared" ref="R144:R152" si="2">Q144*H144</f>
        <v>0</v>
      </c>
      <c r="S144" s="156">
        <v>0</v>
      </c>
      <c r="T144" s="157">
        <f t="shared" ref="T144:T152" si="3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8" t="s">
        <v>185</v>
      </c>
      <c r="AT144" s="158" t="s">
        <v>181</v>
      </c>
      <c r="AU144" s="158" t="s">
        <v>87</v>
      </c>
      <c r="AY144" s="14" t="s">
        <v>179</v>
      </c>
      <c r="BE144" s="159">
        <f t="shared" ref="BE144:BE152" si="4">IF(N144="základná",J144,0)</f>
        <v>0</v>
      </c>
      <c r="BF144" s="159">
        <f t="shared" ref="BF144:BF152" si="5">IF(N144="znížená",J144,0)</f>
        <v>0</v>
      </c>
      <c r="BG144" s="159">
        <f t="shared" ref="BG144:BG152" si="6">IF(N144="zákl. prenesená",J144,0)</f>
        <v>0</v>
      </c>
      <c r="BH144" s="159">
        <f t="shared" ref="BH144:BH152" si="7">IF(N144="zníž. prenesená",J144,0)</f>
        <v>0</v>
      </c>
      <c r="BI144" s="159">
        <f t="shared" ref="BI144:BI152" si="8">IF(N144="nulová",J144,0)</f>
        <v>0</v>
      </c>
      <c r="BJ144" s="14" t="s">
        <v>87</v>
      </c>
      <c r="BK144" s="160">
        <f t="shared" ref="BK144:BK152" si="9">ROUND(I144*H144,3)</f>
        <v>0</v>
      </c>
      <c r="BL144" s="14" t="s">
        <v>185</v>
      </c>
      <c r="BM144" s="158" t="s">
        <v>87</v>
      </c>
    </row>
    <row r="145" spans="1:65" s="2" customFormat="1" ht="24.2" customHeight="1">
      <c r="A145" s="29"/>
      <c r="B145" s="146"/>
      <c r="C145" s="147" t="s">
        <v>87</v>
      </c>
      <c r="D145" s="147" t="s">
        <v>181</v>
      </c>
      <c r="E145" s="148" t="s">
        <v>186</v>
      </c>
      <c r="F145" s="149" t="s">
        <v>187</v>
      </c>
      <c r="G145" s="150" t="s">
        <v>184</v>
      </c>
      <c r="H145" s="151">
        <v>274.71499999999997</v>
      </c>
      <c r="I145" s="152"/>
      <c r="J145" s="151">
        <f t="shared" si="0"/>
        <v>0</v>
      </c>
      <c r="K145" s="153"/>
      <c r="L145" s="30"/>
      <c r="M145" s="154" t="s">
        <v>1</v>
      </c>
      <c r="N145" s="155" t="s">
        <v>41</v>
      </c>
      <c r="O145" s="55"/>
      <c r="P145" s="156">
        <f t="shared" si="1"/>
        <v>0</v>
      </c>
      <c r="Q145" s="156">
        <v>0</v>
      </c>
      <c r="R145" s="156">
        <f t="shared" si="2"/>
        <v>0</v>
      </c>
      <c r="S145" s="156">
        <v>0</v>
      </c>
      <c r="T145" s="157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8" t="s">
        <v>185</v>
      </c>
      <c r="AT145" s="158" t="s">
        <v>181</v>
      </c>
      <c r="AU145" s="158" t="s">
        <v>87</v>
      </c>
      <c r="AY145" s="14" t="s">
        <v>179</v>
      </c>
      <c r="BE145" s="159">
        <f t="shared" si="4"/>
        <v>0</v>
      </c>
      <c r="BF145" s="159">
        <f t="shared" si="5"/>
        <v>0</v>
      </c>
      <c r="BG145" s="159">
        <f t="shared" si="6"/>
        <v>0</v>
      </c>
      <c r="BH145" s="159">
        <f t="shared" si="7"/>
        <v>0</v>
      </c>
      <c r="BI145" s="159">
        <f t="shared" si="8"/>
        <v>0</v>
      </c>
      <c r="BJ145" s="14" t="s">
        <v>87</v>
      </c>
      <c r="BK145" s="160">
        <f t="shared" si="9"/>
        <v>0</v>
      </c>
      <c r="BL145" s="14" t="s">
        <v>185</v>
      </c>
      <c r="BM145" s="158" t="s">
        <v>185</v>
      </c>
    </row>
    <row r="146" spans="1:65" s="2" customFormat="1" ht="24.2" customHeight="1">
      <c r="A146" s="29"/>
      <c r="B146" s="146"/>
      <c r="C146" s="147" t="s">
        <v>188</v>
      </c>
      <c r="D146" s="147" t="s">
        <v>181</v>
      </c>
      <c r="E146" s="148" t="s">
        <v>189</v>
      </c>
      <c r="F146" s="149" t="s">
        <v>190</v>
      </c>
      <c r="G146" s="150" t="s">
        <v>184</v>
      </c>
      <c r="H146" s="151">
        <v>274.71499999999997</v>
      </c>
      <c r="I146" s="152"/>
      <c r="J146" s="151">
        <f t="shared" si="0"/>
        <v>0</v>
      </c>
      <c r="K146" s="153"/>
      <c r="L146" s="30"/>
      <c r="M146" s="154" t="s">
        <v>1</v>
      </c>
      <c r="N146" s="155" t="s">
        <v>41</v>
      </c>
      <c r="O146" s="55"/>
      <c r="P146" s="156">
        <f t="shared" si="1"/>
        <v>0</v>
      </c>
      <c r="Q146" s="156">
        <v>0</v>
      </c>
      <c r="R146" s="156">
        <f t="shared" si="2"/>
        <v>0</v>
      </c>
      <c r="S146" s="156">
        <v>0</v>
      </c>
      <c r="T146" s="157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8" t="s">
        <v>185</v>
      </c>
      <c r="AT146" s="158" t="s">
        <v>181</v>
      </c>
      <c r="AU146" s="158" t="s">
        <v>87</v>
      </c>
      <c r="AY146" s="14" t="s">
        <v>179</v>
      </c>
      <c r="BE146" s="159">
        <f t="shared" si="4"/>
        <v>0</v>
      </c>
      <c r="BF146" s="159">
        <f t="shared" si="5"/>
        <v>0</v>
      </c>
      <c r="BG146" s="159">
        <f t="shared" si="6"/>
        <v>0</v>
      </c>
      <c r="BH146" s="159">
        <f t="shared" si="7"/>
        <v>0</v>
      </c>
      <c r="BI146" s="159">
        <f t="shared" si="8"/>
        <v>0</v>
      </c>
      <c r="BJ146" s="14" t="s">
        <v>87</v>
      </c>
      <c r="BK146" s="160">
        <f t="shared" si="9"/>
        <v>0</v>
      </c>
      <c r="BL146" s="14" t="s">
        <v>185</v>
      </c>
      <c r="BM146" s="158" t="s">
        <v>191</v>
      </c>
    </row>
    <row r="147" spans="1:65" s="2" customFormat="1" ht="24.2" customHeight="1">
      <c r="A147" s="29"/>
      <c r="B147" s="146"/>
      <c r="C147" s="147" t="s">
        <v>185</v>
      </c>
      <c r="D147" s="147" t="s">
        <v>181</v>
      </c>
      <c r="E147" s="148" t="s">
        <v>192</v>
      </c>
      <c r="F147" s="149" t="s">
        <v>193</v>
      </c>
      <c r="G147" s="150" t="s">
        <v>184</v>
      </c>
      <c r="H147" s="151">
        <v>274.71499999999997</v>
      </c>
      <c r="I147" s="152"/>
      <c r="J147" s="151">
        <f t="shared" si="0"/>
        <v>0</v>
      </c>
      <c r="K147" s="153"/>
      <c r="L147" s="30"/>
      <c r="M147" s="154" t="s">
        <v>1</v>
      </c>
      <c r="N147" s="155" t="s">
        <v>41</v>
      </c>
      <c r="O147" s="55"/>
      <c r="P147" s="156">
        <f t="shared" si="1"/>
        <v>0</v>
      </c>
      <c r="Q147" s="156">
        <v>0</v>
      </c>
      <c r="R147" s="156">
        <f t="shared" si="2"/>
        <v>0</v>
      </c>
      <c r="S147" s="156">
        <v>0</v>
      </c>
      <c r="T147" s="157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8" t="s">
        <v>185</v>
      </c>
      <c r="AT147" s="158" t="s">
        <v>181</v>
      </c>
      <c r="AU147" s="158" t="s">
        <v>87</v>
      </c>
      <c r="AY147" s="14" t="s">
        <v>179</v>
      </c>
      <c r="BE147" s="159">
        <f t="shared" si="4"/>
        <v>0</v>
      </c>
      <c r="BF147" s="159">
        <f t="shared" si="5"/>
        <v>0</v>
      </c>
      <c r="BG147" s="159">
        <f t="shared" si="6"/>
        <v>0</v>
      </c>
      <c r="BH147" s="159">
        <f t="shared" si="7"/>
        <v>0</v>
      </c>
      <c r="BI147" s="159">
        <f t="shared" si="8"/>
        <v>0</v>
      </c>
      <c r="BJ147" s="14" t="s">
        <v>87</v>
      </c>
      <c r="BK147" s="160">
        <f t="shared" si="9"/>
        <v>0</v>
      </c>
      <c r="BL147" s="14" t="s">
        <v>185</v>
      </c>
      <c r="BM147" s="158" t="s">
        <v>194</v>
      </c>
    </row>
    <row r="148" spans="1:65" s="2" customFormat="1" ht="24.2" customHeight="1">
      <c r="A148" s="29"/>
      <c r="B148" s="146"/>
      <c r="C148" s="147" t="s">
        <v>195</v>
      </c>
      <c r="D148" s="147" t="s">
        <v>181</v>
      </c>
      <c r="E148" s="148" t="s">
        <v>196</v>
      </c>
      <c r="F148" s="149" t="s">
        <v>197</v>
      </c>
      <c r="G148" s="150" t="s">
        <v>184</v>
      </c>
      <c r="H148" s="151">
        <v>274.71499999999997</v>
      </c>
      <c r="I148" s="152"/>
      <c r="J148" s="151">
        <f t="shared" si="0"/>
        <v>0</v>
      </c>
      <c r="K148" s="153"/>
      <c r="L148" s="30"/>
      <c r="M148" s="154" t="s">
        <v>1</v>
      </c>
      <c r="N148" s="155" t="s">
        <v>41</v>
      </c>
      <c r="O148" s="55"/>
      <c r="P148" s="156">
        <f t="shared" si="1"/>
        <v>0</v>
      </c>
      <c r="Q148" s="156">
        <v>0</v>
      </c>
      <c r="R148" s="156">
        <f t="shared" si="2"/>
        <v>0</v>
      </c>
      <c r="S148" s="156">
        <v>0</v>
      </c>
      <c r="T148" s="157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8" t="s">
        <v>185</v>
      </c>
      <c r="AT148" s="158" t="s">
        <v>181</v>
      </c>
      <c r="AU148" s="158" t="s">
        <v>87</v>
      </c>
      <c r="AY148" s="14" t="s">
        <v>179</v>
      </c>
      <c r="BE148" s="159">
        <f t="shared" si="4"/>
        <v>0</v>
      </c>
      <c r="BF148" s="159">
        <f t="shared" si="5"/>
        <v>0</v>
      </c>
      <c r="BG148" s="159">
        <f t="shared" si="6"/>
        <v>0</v>
      </c>
      <c r="BH148" s="159">
        <f t="shared" si="7"/>
        <v>0</v>
      </c>
      <c r="BI148" s="159">
        <f t="shared" si="8"/>
        <v>0</v>
      </c>
      <c r="BJ148" s="14" t="s">
        <v>87</v>
      </c>
      <c r="BK148" s="160">
        <f t="shared" si="9"/>
        <v>0</v>
      </c>
      <c r="BL148" s="14" t="s">
        <v>185</v>
      </c>
      <c r="BM148" s="158" t="s">
        <v>198</v>
      </c>
    </row>
    <row r="149" spans="1:65" s="2" customFormat="1" ht="24.2" customHeight="1">
      <c r="A149" s="29"/>
      <c r="B149" s="146"/>
      <c r="C149" s="147" t="s">
        <v>191</v>
      </c>
      <c r="D149" s="147" t="s">
        <v>181</v>
      </c>
      <c r="E149" s="148" t="s">
        <v>199</v>
      </c>
      <c r="F149" s="149" t="s">
        <v>200</v>
      </c>
      <c r="G149" s="150" t="s">
        <v>184</v>
      </c>
      <c r="H149" s="151">
        <v>621.42999999999995</v>
      </c>
      <c r="I149" s="152"/>
      <c r="J149" s="151">
        <f t="shared" si="0"/>
        <v>0</v>
      </c>
      <c r="K149" s="153"/>
      <c r="L149" s="30"/>
      <c r="M149" s="154" t="s">
        <v>1</v>
      </c>
      <c r="N149" s="155" t="s">
        <v>41</v>
      </c>
      <c r="O149" s="55"/>
      <c r="P149" s="156">
        <f t="shared" si="1"/>
        <v>0</v>
      </c>
      <c r="Q149" s="156">
        <v>0</v>
      </c>
      <c r="R149" s="156">
        <f t="shared" si="2"/>
        <v>0</v>
      </c>
      <c r="S149" s="156">
        <v>0</v>
      </c>
      <c r="T149" s="157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8" t="s">
        <v>185</v>
      </c>
      <c r="AT149" s="158" t="s">
        <v>181</v>
      </c>
      <c r="AU149" s="158" t="s">
        <v>87</v>
      </c>
      <c r="AY149" s="14" t="s">
        <v>179</v>
      </c>
      <c r="BE149" s="159">
        <f t="shared" si="4"/>
        <v>0</v>
      </c>
      <c r="BF149" s="159">
        <f t="shared" si="5"/>
        <v>0</v>
      </c>
      <c r="BG149" s="159">
        <f t="shared" si="6"/>
        <v>0</v>
      </c>
      <c r="BH149" s="159">
        <f t="shared" si="7"/>
        <v>0</v>
      </c>
      <c r="BI149" s="159">
        <f t="shared" si="8"/>
        <v>0</v>
      </c>
      <c r="BJ149" s="14" t="s">
        <v>87</v>
      </c>
      <c r="BK149" s="160">
        <f t="shared" si="9"/>
        <v>0</v>
      </c>
      <c r="BL149" s="14" t="s">
        <v>185</v>
      </c>
      <c r="BM149" s="158" t="s">
        <v>201</v>
      </c>
    </row>
    <row r="150" spans="1:65" s="2" customFormat="1" ht="24.2" customHeight="1">
      <c r="A150" s="29"/>
      <c r="B150" s="146"/>
      <c r="C150" s="147" t="s">
        <v>202</v>
      </c>
      <c r="D150" s="147" t="s">
        <v>181</v>
      </c>
      <c r="E150" s="148" t="s">
        <v>203</v>
      </c>
      <c r="F150" s="149" t="s">
        <v>204</v>
      </c>
      <c r="G150" s="150" t="s">
        <v>184</v>
      </c>
      <c r="H150" s="151">
        <v>587.87900000000002</v>
      </c>
      <c r="I150" s="152"/>
      <c r="J150" s="151">
        <f t="shared" si="0"/>
        <v>0</v>
      </c>
      <c r="K150" s="153"/>
      <c r="L150" s="30"/>
      <c r="M150" s="154" t="s">
        <v>1</v>
      </c>
      <c r="N150" s="155" t="s">
        <v>41</v>
      </c>
      <c r="O150" s="55"/>
      <c r="P150" s="156">
        <f t="shared" si="1"/>
        <v>0</v>
      </c>
      <c r="Q150" s="156">
        <v>0</v>
      </c>
      <c r="R150" s="156">
        <f t="shared" si="2"/>
        <v>0</v>
      </c>
      <c r="S150" s="156">
        <v>0</v>
      </c>
      <c r="T150" s="157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8" t="s">
        <v>185</v>
      </c>
      <c r="AT150" s="158" t="s">
        <v>181</v>
      </c>
      <c r="AU150" s="158" t="s">
        <v>87</v>
      </c>
      <c r="AY150" s="14" t="s">
        <v>179</v>
      </c>
      <c r="BE150" s="159">
        <f t="shared" si="4"/>
        <v>0</v>
      </c>
      <c r="BF150" s="159">
        <f t="shared" si="5"/>
        <v>0</v>
      </c>
      <c r="BG150" s="159">
        <f t="shared" si="6"/>
        <v>0</v>
      </c>
      <c r="BH150" s="159">
        <f t="shared" si="7"/>
        <v>0</v>
      </c>
      <c r="BI150" s="159">
        <f t="shared" si="8"/>
        <v>0</v>
      </c>
      <c r="BJ150" s="14" t="s">
        <v>87</v>
      </c>
      <c r="BK150" s="160">
        <f t="shared" si="9"/>
        <v>0</v>
      </c>
      <c r="BL150" s="14" t="s">
        <v>185</v>
      </c>
      <c r="BM150" s="158" t="s">
        <v>205</v>
      </c>
    </row>
    <row r="151" spans="1:65" s="2" customFormat="1" ht="14.45" customHeight="1">
      <c r="A151" s="29"/>
      <c r="B151" s="146"/>
      <c r="C151" s="147" t="s">
        <v>194</v>
      </c>
      <c r="D151" s="147" t="s">
        <v>181</v>
      </c>
      <c r="E151" s="148" t="s">
        <v>206</v>
      </c>
      <c r="F151" s="149" t="s">
        <v>207</v>
      </c>
      <c r="G151" s="150" t="s">
        <v>184</v>
      </c>
      <c r="H151" s="151">
        <v>587.87900000000002</v>
      </c>
      <c r="I151" s="152"/>
      <c r="J151" s="151">
        <f t="shared" si="0"/>
        <v>0</v>
      </c>
      <c r="K151" s="153"/>
      <c r="L151" s="30"/>
      <c r="M151" s="154" t="s">
        <v>1</v>
      </c>
      <c r="N151" s="155" t="s">
        <v>41</v>
      </c>
      <c r="O151" s="55"/>
      <c r="P151" s="156">
        <f t="shared" si="1"/>
        <v>0</v>
      </c>
      <c r="Q151" s="156">
        <v>0</v>
      </c>
      <c r="R151" s="156">
        <f t="shared" si="2"/>
        <v>0</v>
      </c>
      <c r="S151" s="156">
        <v>0</v>
      </c>
      <c r="T151" s="157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8" t="s">
        <v>185</v>
      </c>
      <c r="AT151" s="158" t="s">
        <v>181</v>
      </c>
      <c r="AU151" s="158" t="s">
        <v>87</v>
      </c>
      <c r="AY151" s="14" t="s">
        <v>179</v>
      </c>
      <c r="BE151" s="159">
        <f t="shared" si="4"/>
        <v>0</v>
      </c>
      <c r="BF151" s="159">
        <f t="shared" si="5"/>
        <v>0</v>
      </c>
      <c r="BG151" s="159">
        <f t="shared" si="6"/>
        <v>0</v>
      </c>
      <c r="BH151" s="159">
        <f t="shared" si="7"/>
        <v>0</v>
      </c>
      <c r="BI151" s="159">
        <f t="shared" si="8"/>
        <v>0</v>
      </c>
      <c r="BJ151" s="14" t="s">
        <v>87</v>
      </c>
      <c r="BK151" s="160">
        <f t="shared" si="9"/>
        <v>0</v>
      </c>
      <c r="BL151" s="14" t="s">
        <v>185</v>
      </c>
      <c r="BM151" s="158" t="s">
        <v>208</v>
      </c>
    </row>
    <row r="152" spans="1:65" s="2" customFormat="1" ht="24.2" customHeight="1">
      <c r="A152" s="29"/>
      <c r="B152" s="146"/>
      <c r="C152" s="147" t="s">
        <v>209</v>
      </c>
      <c r="D152" s="147" t="s">
        <v>181</v>
      </c>
      <c r="E152" s="148" t="s">
        <v>210</v>
      </c>
      <c r="F152" s="149" t="s">
        <v>211</v>
      </c>
      <c r="G152" s="150" t="s">
        <v>184</v>
      </c>
      <c r="H152" s="151">
        <v>33.551000000000002</v>
      </c>
      <c r="I152" s="152"/>
      <c r="J152" s="151">
        <f t="shared" si="0"/>
        <v>0</v>
      </c>
      <c r="K152" s="153"/>
      <c r="L152" s="30"/>
      <c r="M152" s="154" t="s">
        <v>1</v>
      </c>
      <c r="N152" s="155" t="s">
        <v>41</v>
      </c>
      <c r="O152" s="55"/>
      <c r="P152" s="156">
        <f t="shared" si="1"/>
        <v>0</v>
      </c>
      <c r="Q152" s="156">
        <v>0</v>
      </c>
      <c r="R152" s="156">
        <f t="shared" si="2"/>
        <v>0</v>
      </c>
      <c r="S152" s="156">
        <v>0</v>
      </c>
      <c r="T152" s="157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8" t="s">
        <v>185</v>
      </c>
      <c r="AT152" s="158" t="s">
        <v>181</v>
      </c>
      <c r="AU152" s="158" t="s">
        <v>87</v>
      </c>
      <c r="AY152" s="14" t="s">
        <v>179</v>
      </c>
      <c r="BE152" s="159">
        <f t="shared" si="4"/>
        <v>0</v>
      </c>
      <c r="BF152" s="159">
        <f t="shared" si="5"/>
        <v>0</v>
      </c>
      <c r="BG152" s="159">
        <f t="shared" si="6"/>
        <v>0</v>
      </c>
      <c r="BH152" s="159">
        <f t="shared" si="7"/>
        <v>0</v>
      </c>
      <c r="BI152" s="159">
        <f t="shared" si="8"/>
        <v>0</v>
      </c>
      <c r="BJ152" s="14" t="s">
        <v>87</v>
      </c>
      <c r="BK152" s="160">
        <f t="shared" si="9"/>
        <v>0</v>
      </c>
      <c r="BL152" s="14" t="s">
        <v>185</v>
      </c>
      <c r="BM152" s="158" t="s">
        <v>212</v>
      </c>
    </row>
    <row r="153" spans="1:65" s="12" customFormat="1" ht="22.9" customHeight="1">
      <c r="B153" s="133"/>
      <c r="D153" s="134" t="s">
        <v>74</v>
      </c>
      <c r="E153" s="144" t="s">
        <v>87</v>
      </c>
      <c r="F153" s="144" t="s">
        <v>213</v>
      </c>
      <c r="I153" s="136"/>
      <c r="J153" s="145">
        <f>BK153</f>
        <v>0</v>
      </c>
      <c r="L153" s="133"/>
      <c r="M153" s="138"/>
      <c r="N153" s="139"/>
      <c r="O153" s="139"/>
      <c r="P153" s="140">
        <f>SUM(P154:P158)</f>
        <v>0</v>
      </c>
      <c r="Q153" s="139"/>
      <c r="R153" s="140">
        <f>SUM(R154:R158)</f>
        <v>0</v>
      </c>
      <c r="S153" s="139"/>
      <c r="T153" s="141">
        <f>SUM(T154:T158)</f>
        <v>0</v>
      </c>
      <c r="AR153" s="134" t="s">
        <v>82</v>
      </c>
      <c r="AT153" s="142" t="s">
        <v>74</v>
      </c>
      <c r="AU153" s="142" t="s">
        <v>82</v>
      </c>
      <c r="AY153" s="134" t="s">
        <v>179</v>
      </c>
      <c r="BK153" s="143">
        <f>SUM(BK154:BK158)</f>
        <v>0</v>
      </c>
    </row>
    <row r="154" spans="1:65" s="2" customFormat="1" ht="24.2" customHeight="1">
      <c r="A154" s="29"/>
      <c r="B154" s="146"/>
      <c r="C154" s="147" t="s">
        <v>198</v>
      </c>
      <c r="D154" s="147" t="s">
        <v>181</v>
      </c>
      <c r="E154" s="148" t="s">
        <v>214</v>
      </c>
      <c r="F154" s="149" t="s">
        <v>215</v>
      </c>
      <c r="G154" s="150" t="s">
        <v>184</v>
      </c>
      <c r="H154" s="151">
        <v>38.64</v>
      </c>
      <c r="I154" s="152"/>
      <c r="J154" s="151">
        <f>ROUND(I154*H154,3)</f>
        <v>0</v>
      </c>
      <c r="K154" s="153"/>
      <c r="L154" s="30"/>
      <c r="M154" s="154" t="s">
        <v>1</v>
      </c>
      <c r="N154" s="155" t="s">
        <v>41</v>
      </c>
      <c r="O154" s="55"/>
      <c r="P154" s="156">
        <f>O154*H154</f>
        <v>0</v>
      </c>
      <c r="Q154" s="156">
        <v>0</v>
      </c>
      <c r="R154" s="156">
        <f>Q154*H154</f>
        <v>0</v>
      </c>
      <c r="S154" s="156">
        <v>0</v>
      </c>
      <c r="T154" s="157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8" t="s">
        <v>185</v>
      </c>
      <c r="AT154" s="158" t="s">
        <v>181</v>
      </c>
      <c r="AU154" s="158" t="s">
        <v>87</v>
      </c>
      <c r="AY154" s="14" t="s">
        <v>179</v>
      </c>
      <c r="BE154" s="159">
        <f>IF(N154="základná",J154,0)</f>
        <v>0</v>
      </c>
      <c r="BF154" s="159">
        <f>IF(N154="znížená",J154,0)</f>
        <v>0</v>
      </c>
      <c r="BG154" s="159">
        <f>IF(N154="zákl. prenesená",J154,0)</f>
        <v>0</v>
      </c>
      <c r="BH154" s="159">
        <f>IF(N154="zníž. prenesená",J154,0)</f>
        <v>0</v>
      </c>
      <c r="BI154" s="159">
        <f>IF(N154="nulová",J154,0)</f>
        <v>0</v>
      </c>
      <c r="BJ154" s="14" t="s">
        <v>87</v>
      </c>
      <c r="BK154" s="160">
        <f>ROUND(I154*H154,3)</f>
        <v>0</v>
      </c>
      <c r="BL154" s="14" t="s">
        <v>185</v>
      </c>
      <c r="BM154" s="158" t="s">
        <v>7</v>
      </c>
    </row>
    <row r="155" spans="1:65" s="2" customFormat="1" ht="14.45" customHeight="1">
      <c r="A155" s="29"/>
      <c r="B155" s="146"/>
      <c r="C155" s="147" t="s">
        <v>216</v>
      </c>
      <c r="D155" s="147" t="s">
        <v>181</v>
      </c>
      <c r="E155" s="148" t="s">
        <v>217</v>
      </c>
      <c r="F155" s="149" t="s">
        <v>218</v>
      </c>
      <c r="G155" s="150" t="s">
        <v>219</v>
      </c>
      <c r="H155" s="151">
        <v>15.76</v>
      </c>
      <c r="I155" s="152"/>
      <c r="J155" s="151">
        <f>ROUND(I155*H155,3)</f>
        <v>0</v>
      </c>
      <c r="K155" s="153"/>
      <c r="L155" s="30"/>
      <c r="M155" s="154" t="s">
        <v>1</v>
      </c>
      <c r="N155" s="155" t="s">
        <v>41</v>
      </c>
      <c r="O155" s="55"/>
      <c r="P155" s="156">
        <f>O155*H155</f>
        <v>0</v>
      </c>
      <c r="Q155" s="156">
        <v>0</v>
      </c>
      <c r="R155" s="156">
        <f>Q155*H155</f>
        <v>0</v>
      </c>
      <c r="S155" s="156">
        <v>0</v>
      </c>
      <c r="T155" s="157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8" t="s">
        <v>185</v>
      </c>
      <c r="AT155" s="158" t="s">
        <v>181</v>
      </c>
      <c r="AU155" s="158" t="s">
        <v>87</v>
      </c>
      <c r="AY155" s="14" t="s">
        <v>179</v>
      </c>
      <c r="BE155" s="159">
        <f>IF(N155="základná",J155,0)</f>
        <v>0</v>
      </c>
      <c r="BF155" s="159">
        <f>IF(N155="znížená",J155,0)</f>
        <v>0</v>
      </c>
      <c r="BG155" s="159">
        <f>IF(N155="zákl. prenesená",J155,0)</f>
        <v>0</v>
      </c>
      <c r="BH155" s="159">
        <f>IF(N155="zníž. prenesená",J155,0)</f>
        <v>0</v>
      </c>
      <c r="BI155" s="159">
        <f>IF(N155="nulová",J155,0)</f>
        <v>0</v>
      </c>
      <c r="BJ155" s="14" t="s">
        <v>87</v>
      </c>
      <c r="BK155" s="160">
        <f>ROUND(I155*H155,3)</f>
        <v>0</v>
      </c>
      <c r="BL155" s="14" t="s">
        <v>185</v>
      </c>
      <c r="BM155" s="158" t="s">
        <v>220</v>
      </c>
    </row>
    <row r="156" spans="1:65" s="2" customFormat="1" ht="14.45" customHeight="1">
      <c r="A156" s="29"/>
      <c r="B156" s="146"/>
      <c r="C156" s="147" t="s">
        <v>201</v>
      </c>
      <c r="D156" s="147" t="s">
        <v>181</v>
      </c>
      <c r="E156" s="148" t="s">
        <v>221</v>
      </c>
      <c r="F156" s="149" t="s">
        <v>222</v>
      </c>
      <c r="G156" s="150" t="s">
        <v>219</v>
      </c>
      <c r="H156" s="151">
        <v>15.76</v>
      </c>
      <c r="I156" s="152"/>
      <c r="J156" s="151">
        <f>ROUND(I156*H156,3)</f>
        <v>0</v>
      </c>
      <c r="K156" s="153"/>
      <c r="L156" s="30"/>
      <c r="M156" s="154" t="s">
        <v>1</v>
      </c>
      <c r="N156" s="155" t="s">
        <v>41</v>
      </c>
      <c r="O156" s="55"/>
      <c r="P156" s="156">
        <f>O156*H156</f>
        <v>0</v>
      </c>
      <c r="Q156" s="156">
        <v>0</v>
      </c>
      <c r="R156" s="156">
        <f>Q156*H156</f>
        <v>0</v>
      </c>
      <c r="S156" s="156">
        <v>0</v>
      </c>
      <c r="T156" s="157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8" t="s">
        <v>185</v>
      </c>
      <c r="AT156" s="158" t="s">
        <v>181</v>
      </c>
      <c r="AU156" s="158" t="s">
        <v>87</v>
      </c>
      <c r="AY156" s="14" t="s">
        <v>179</v>
      </c>
      <c r="BE156" s="159">
        <f>IF(N156="základná",J156,0)</f>
        <v>0</v>
      </c>
      <c r="BF156" s="159">
        <f>IF(N156="znížená",J156,0)</f>
        <v>0</v>
      </c>
      <c r="BG156" s="159">
        <f>IF(N156="zákl. prenesená",J156,0)</f>
        <v>0</v>
      </c>
      <c r="BH156" s="159">
        <f>IF(N156="zníž. prenesená",J156,0)</f>
        <v>0</v>
      </c>
      <c r="BI156" s="159">
        <f>IF(N156="nulová",J156,0)</f>
        <v>0</v>
      </c>
      <c r="BJ156" s="14" t="s">
        <v>87</v>
      </c>
      <c r="BK156" s="160">
        <f>ROUND(I156*H156,3)</f>
        <v>0</v>
      </c>
      <c r="BL156" s="14" t="s">
        <v>185</v>
      </c>
      <c r="BM156" s="158" t="s">
        <v>223</v>
      </c>
    </row>
    <row r="157" spans="1:65" s="2" customFormat="1" ht="14.45" customHeight="1">
      <c r="A157" s="29"/>
      <c r="B157" s="146"/>
      <c r="C157" s="147" t="s">
        <v>224</v>
      </c>
      <c r="D157" s="147" t="s">
        <v>181</v>
      </c>
      <c r="E157" s="148" t="s">
        <v>225</v>
      </c>
      <c r="F157" s="149" t="s">
        <v>226</v>
      </c>
      <c r="G157" s="150" t="s">
        <v>227</v>
      </c>
      <c r="H157" s="151">
        <v>5.5780000000000003</v>
      </c>
      <c r="I157" s="152"/>
      <c r="J157" s="151">
        <f>ROUND(I157*H157,3)</f>
        <v>0</v>
      </c>
      <c r="K157" s="153"/>
      <c r="L157" s="30"/>
      <c r="M157" s="154" t="s">
        <v>1</v>
      </c>
      <c r="N157" s="155" t="s">
        <v>41</v>
      </c>
      <c r="O157" s="55"/>
      <c r="P157" s="156">
        <f>O157*H157</f>
        <v>0</v>
      </c>
      <c r="Q157" s="156">
        <v>0</v>
      </c>
      <c r="R157" s="156">
        <f>Q157*H157</f>
        <v>0</v>
      </c>
      <c r="S157" s="156">
        <v>0</v>
      </c>
      <c r="T157" s="157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8" t="s">
        <v>185</v>
      </c>
      <c r="AT157" s="158" t="s">
        <v>181</v>
      </c>
      <c r="AU157" s="158" t="s">
        <v>87</v>
      </c>
      <c r="AY157" s="14" t="s">
        <v>179</v>
      </c>
      <c r="BE157" s="159">
        <f>IF(N157="základná",J157,0)</f>
        <v>0</v>
      </c>
      <c r="BF157" s="159">
        <f>IF(N157="znížená",J157,0)</f>
        <v>0</v>
      </c>
      <c r="BG157" s="159">
        <f>IF(N157="zákl. prenesená",J157,0)</f>
        <v>0</v>
      </c>
      <c r="BH157" s="159">
        <f>IF(N157="zníž. prenesená",J157,0)</f>
        <v>0</v>
      </c>
      <c r="BI157" s="159">
        <f>IF(N157="nulová",J157,0)</f>
        <v>0</v>
      </c>
      <c r="BJ157" s="14" t="s">
        <v>87</v>
      </c>
      <c r="BK157" s="160">
        <f>ROUND(I157*H157,3)</f>
        <v>0</v>
      </c>
      <c r="BL157" s="14" t="s">
        <v>185</v>
      </c>
      <c r="BM157" s="158" t="s">
        <v>228</v>
      </c>
    </row>
    <row r="158" spans="1:65" s="2" customFormat="1" ht="14.45" customHeight="1">
      <c r="A158" s="29"/>
      <c r="B158" s="146"/>
      <c r="C158" s="147" t="s">
        <v>205</v>
      </c>
      <c r="D158" s="147" t="s">
        <v>181</v>
      </c>
      <c r="E158" s="148" t="s">
        <v>229</v>
      </c>
      <c r="F158" s="149" t="s">
        <v>230</v>
      </c>
      <c r="G158" s="150" t="s">
        <v>227</v>
      </c>
      <c r="H158" s="151">
        <v>2.9809999999999999</v>
      </c>
      <c r="I158" s="152"/>
      <c r="J158" s="151">
        <f>ROUND(I158*H158,3)</f>
        <v>0</v>
      </c>
      <c r="K158" s="153"/>
      <c r="L158" s="30"/>
      <c r="M158" s="154" t="s">
        <v>1</v>
      </c>
      <c r="N158" s="155" t="s">
        <v>41</v>
      </c>
      <c r="O158" s="55"/>
      <c r="P158" s="156">
        <f>O158*H158</f>
        <v>0</v>
      </c>
      <c r="Q158" s="156">
        <v>0</v>
      </c>
      <c r="R158" s="156">
        <f>Q158*H158</f>
        <v>0</v>
      </c>
      <c r="S158" s="156">
        <v>0</v>
      </c>
      <c r="T158" s="157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8" t="s">
        <v>185</v>
      </c>
      <c r="AT158" s="158" t="s">
        <v>181</v>
      </c>
      <c r="AU158" s="158" t="s">
        <v>87</v>
      </c>
      <c r="AY158" s="14" t="s">
        <v>179</v>
      </c>
      <c r="BE158" s="159">
        <f>IF(N158="základná",J158,0)</f>
        <v>0</v>
      </c>
      <c r="BF158" s="159">
        <f>IF(N158="znížená",J158,0)</f>
        <v>0</v>
      </c>
      <c r="BG158" s="159">
        <f>IF(N158="zákl. prenesená",J158,0)</f>
        <v>0</v>
      </c>
      <c r="BH158" s="159">
        <f>IF(N158="zníž. prenesená",J158,0)</f>
        <v>0</v>
      </c>
      <c r="BI158" s="159">
        <f>IF(N158="nulová",J158,0)</f>
        <v>0</v>
      </c>
      <c r="BJ158" s="14" t="s">
        <v>87</v>
      </c>
      <c r="BK158" s="160">
        <f>ROUND(I158*H158,3)</f>
        <v>0</v>
      </c>
      <c r="BL158" s="14" t="s">
        <v>185</v>
      </c>
      <c r="BM158" s="158" t="s">
        <v>231</v>
      </c>
    </row>
    <row r="159" spans="1:65" s="12" customFormat="1" ht="22.9" customHeight="1">
      <c r="B159" s="133"/>
      <c r="D159" s="134" t="s">
        <v>74</v>
      </c>
      <c r="E159" s="144" t="s">
        <v>188</v>
      </c>
      <c r="F159" s="144" t="s">
        <v>232</v>
      </c>
      <c r="I159" s="136"/>
      <c r="J159" s="145">
        <f>BK159</f>
        <v>0</v>
      </c>
      <c r="L159" s="133"/>
      <c r="M159" s="138"/>
      <c r="N159" s="139"/>
      <c r="O159" s="139"/>
      <c r="P159" s="140">
        <f>SUM(P160:P171)</f>
        <v>0</v>
      </c>
      <c r="Q159" s="139"/>
      <c r="R159" s="140">
        <f>SUM(R160:R171)</f>
        <v>0</v>
      </c>
      <c r="S159" s="139"/>
      <c r="T159" s="141">
        <f>SUM(T160:T171)</f>
        <v>0</v>
      </c>
      <c r="AR159" s="134" t="s">
        <v>82</v>
      </c>
      <c r="AT159" s="142" t="s">
        <v>74</v>
      </c>
      <c r="AU159" s="142" t="s">
        <v>82</v>
      </c>
      <c r="AY159" s="134" t="s">
        <v>179</v>
      </c>
      <c r="BK159" s="143">
        <f>SUM(BK160:BK171)</f>
        <v>0</v>
      </c>
    </row>
    <row r="160" spans="1:65" s="2" customFormat="1" ht="24.2" customHeight="1">
      <c r="A160" s="29"/>
      <c r="B160" s="146"/>
      <c r="C160" s="147" t="s">
        <v>233</v>
      </c>
      <c r="D160" s="147" t="s">
        <v>181</v>
      </c>
      <c r="E160" s="148" t="s">
        <v>234</v>
      </c>
      <c r="F160" s="149" t="s">
        <v>235</v>
      </c>
      <c r="G160" s="150" t="s">
        <v>184</v>
      </c>
      <c r="H160" s="151">
        <v>40.475999999999999</v>
      </c>
      <c r="I160" s="152"/>
      <c r="J160" s="151">
        <f t="shared" ref="J160:J171" si="10">ROUND(I160*H160,3)</f>
        <v>0</v>
      </c>
      <c r="K160" s="153"/>
      <c r="L160" s="30"/>
      <c r="M160" s="154" t="s">
        <v>1</v>
      </c>
      <c r="N160" s="155" t="s">
        <v>41</v>
      </c>
      <c r="O160" s="55"/>
      <c r="P160" s="156">
        <f t="shared" ref="P160:P171" si="11">O160*H160</f>
        <v>0</v>
      </c>
      <c r="Q160" s="156">
        <v>0</v>
      </c>
      <c r="R160" s="156">
        <f t="shared" ref="R160:R171" si="12">Q160*H160</f>
        <v>0</v>
      </c>
      <c r="S160" s="156">
        <v>0</v>
      </c>
      <c r="T160" s="157">
        <f t="shared" ref="T160:T171" si="13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8" t="s">
        <v>185</v>
      </c>
      <c r="AT160" s="158" t="s">
        <v>181</v>
      </c>
      <c r="AU160" s="158" t="s">
        <v>87</v>
      </c>
      <c r="AY160" s="14" t="s">
        <v>179</v>
      </c>
      <c r="BE160" s="159">
        <f t="shared" ref="BE160:BE171" si="14">IF(N160="základná",J160,0)</f>
        <v>0</v>
      </c>
      <c r="BF160" s="159">
        <f t="shared" ref="BF160:BF171" si="15">IF(N160="znížená",J160,0)</f>
        <v>0</v>
      </c>
      <c r="BG160" s="159">
        <f t="shared" ref="BG160:BG171" si="16">IF(N160="zákl. prenesená",J160,0)</f>
        <v>0</v>
      </c>
      <c r="BH160" s="159">
        <f t="shared" ref="BH160:BH171" si="17">IF(N160="zníž. prenesená",J160,0)</f>
        <v>0</v>
      </c>
      <c r="BI160" s="159">
        <f t="shared" ref="BI160:BI171" si="18">IF(N160="nulová",J160,0)</f>
        <v>0</v>
      </c>
      <c r="BJ160" s="14" t="s">
        <v>87</v>
      </c>
      <c r="BK160" s="160">
        <f t="shared" ref="BK160:BK171" si="19">ROUND(I160*H160,3)</f>
        <v>0</v>
      </c>
      <c r="BL160" s="14" t="s">
        <v>185</v>
      </c>
      <c r="BM160" s="158" t="s">
        <v>236</v>
      </c>
    </row>
    <row r="161" spans="1:65" s="2" customFormat="1" ht="24.2" customHeight="1">
      <c r="A161" s="29"/>
      <c r="B161" s="146"/>
      <c r="C161" s="147" t="s">
        <v>208</v>
      </c>
      <c r="D161" s="147" t="s">
        <v>181</v>
      </c>
      <c r="E161" s="148" t="s">
        <v>237</v>
      </c>
      <c r="F161" s="149" t="s">
        <v>238</v>
      </c>
      <c r="G161" s="150" t="s">
        <v>184</v>
      </c>
      <c r="H161" s="151">
        <v>98.912000000000006</v>
      </c>
      <c r="I161" s="152"/>
      <c r="J161" s="151">
        <f t="shared" si="10"/>
        <v>0</v>
      </c>
      <c r="K161" s="153"/>
      <c r="L161" s="30"/>
      <c r="M161" s="154" t="s">
        <v>1</v>
      </c>
      <c r="N161" s="155" t="s">
        <v>41</v>
      </c>
      <c r="O161" s="55"/>
      <c r="P161" s="156">
        <f t="shared" si="11"/>
        <v>0</v>
      </c>
      <c r="Q161" s="156">
        <v>0</v>
      </c>
      <c r="R161" s="156">
        <f t="shared" si="12"/>
        <v>0</v>
      </c>
      <c r="S161" s="156">
        <v>0</v>
      </c>
      <c r="T161" s="157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8" t="s">
        <v>185</v>
      </c>
      <c r="AT161" s="158" t="s">
        <v>181</v>
      </c>
      <c r="AU161" s="158" t="s">
        <v>87</v>
      </c>
      <c r="AY161" s="14" t="s">
        <v>179</v>
      </c>
      <c r="BE161" s="159">
        <f t="shared" si="14"/>
        <v>0</v>
      </c>
      <c r="BF161" s="159">
        <f t="shared" si="15"/>
        <v>0</v>
      </c>
      <c r="BG161" s="159">
        <f t="shared" si="16"/>
        <v>0</v>
      </c>
      <c r="BH161" s="159">
        <f t="shared" si="17"/>
        <v>0</v>
      </c>
      <c r="BI161" s="159">
        <f t="shared" si="18"/>
        <v>0</v>
      </c>
      <c r="BJ161" s="14" t="s">
        <v>87</v>
      </c>
      <c r="BK161" s="160">
        <f t="shared" si="19"/>
        <v>0</v>
      </c>
      <c r="BL161" s="14" t="s">
        <v>185</v>
      </c>
      <c r="BM161" s="158" t="s">
        <v>239</v>
      </c>
    </row>
    <row r="162" spans="1:65" s="2" customFormat="1" ht="24.2" customHeight="1">
      <c r="A162" s="29"/>
      <c r="B162" s="146"/>
      <c r="C162" s="147" t="s">
        <v>240</v>
      </c>
      <c r="D162" s="147" t="s">
        <v>181</v>
      </c>
      <c r="E162" s="148" t="s">
        <v>241</v>
      </c>
      <c r="F162" s="149" t="s">
        <v>242</v>
      </c>
      <c r="G162" s="150" t="s">
        <v>219</v>
      </c>
      <c r="H162" s="151">
        <v>559.49</v>
      </c>
      <c r="I162" s="152"/>
      <c r="J162" s="151">
        <f t="shared" si="10"/>
        <v>0</v>
      </c>
      <c r="K162" s="153"/>
      <c r="L162" s="30"/>
      <c r="M162" s="154" t="s">
        <v>1</v>
      </c>
      <c r="N162" s="155" t="s">
        <v>41</v>
      </c>
      <c r="O162" s="55"/>
      <c r="P162" s="156">
        <f t="shared" si="11"/>
        <v>0</v>
      </c>
      <c r="Q162" s="156">
        <v>0</v>
      </c>
      <c r="R162" s="156">
        <f t="shared" si="12"/>
        <v>0</v>
      </c>
      <c r="S162" s="156">
        <v>0</v>
      </c>
      <c r="T162" s="157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8" t="s">
        <v>185</v>
      </c>
      <c r="AT162" s="158" t="s">
        <v>181</v>
      </c>
      <c r="AU162" s="158" t="s">
        <v>87</v>
      </c>
      <c r="AY162" s="14" t="s">
        <v>179</v>
      </c>
      <c r="BE162" s="159">
        <f t="shared" si="14"/>
        <v>0</v>
      </c>
      <c r="BF162" s="159">
        <f t="shared" si="15"/>
        <v>0</v>
      </c>
      <c r="BG162" s="159">
        <f t="shared" si="16"/>
        <v>0</v>
      </c>
      <c r="BH162" s="159">
        <f t="shared" si="17"/>
        <v>0</v>
      </c>
      <c r="BI162" s="159">
        <f t="shared" si="18"/>
        <v>0</v>
      </c>
      <c r="BJ162" s="14" t="s">
        <v>87</v>
      </c>
      <c r="BK162" s="160">
        <f t="shared" si="19"/>
        <v>0</v>
      </c>
      <c r="BL162" s="14" t="s">
        <v>185</v>
      </c>
      <c r="BM162" s="158" t="s">
        <v>243</v>
      </c>
    </row>
    <row r="163" spans="1:65" s="2" customFormat="1" ht="24.2" customHeight="1">
      <c r="A163" s="29"/>
      <c r="B163" s="146"/>
      <c r="C163" s="147" t="s">
        <v>212</v>
      </c>
      <c r="D163" s="147" t="s">
        <v>181</v>
      </c>
      <c r="E163" s="148" t="s">
        <v>244</v>
      </c>
      <c r="F163" s="149" t="s">
        <v>245</v>
      </c>
      <c r="G163" s="150" t="s">
        <v>219</v>
      </c>
      <c r="H163" s="151">
        <v>559.49</v>
      </c>
      <c r="I163" s="152"/>
      <c r="J163" s="151">
        <f t="shared" si="10"/>
        <v>0</v>
      </c>
      <c r="K163" s="153"/>
      <c r="L163" s="30"/>
      <c r="M163" s="154" t="s">
        <v>1</v>
      </c>
      <c r="N163" s="155" t="s">
        <v>41</v>
      </c>
      <c r="O163" s="55"/>
      <c r="P163" s="156">
        <f t="shared" si="11"/>
        <v>0</v>
      </c>
      <c r="Q163" s="156">
        <v>0</v>
      </c>
      <c r="R163" s="156">
        <f t="shared" si="12"/>
        <v>0</v>
      </c>
      <c r="S163" s="156">
        <v>0</v>
      </c>
      <c r="T163" s="157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8" t="s">
        <v>185</v>
      </c>
      <c r="AT163" s="158" t="s">
        <v>181</v>
      </c>
      <c r="AU163" s="158" t="s">
        <v>87</v>
      </c>
      <c r="AY163" s="14" t="s">
        <v>179</v>
      </c>
      <c r="BE163" s="159">
        <f t="shared" si="14"/>
        <v>0</v>
      </c>
      <c r="BF163" s="159">
        <f t="shared" si="15"/>
        <v>0</v>
      </c>
      <c r="BG163" s="159">
        <f t="shared" si="16"/>
        <v>0</v>
      </c>
      <c r="BH163" s="159">
        <f t="shared" si="17"/>
        <v>0</v>
      </c>
      <c r="BI163" s="159">
        <f t="shared" si="18"/>
        <v>0</v>
      </c>
      <c r="BJ163" s="14" t="s">
        <v>87</v>
      </c>
      <c r="BK163" s="160">
        <f t="shared" si="19"/>
        <v>0</v>
      </c>
      <c r="BL163" s="14" t="s">
        <v>185</v>
      </c>
      <c r="BM163" s="158" t="s">
        <v>246</v>
      </c>
    </row>
    <row r="164" spans="1:65" s="2" customFormat="1" ht="14.45" customHeight="1">
      <c r="A164" s="29"/>
      <c r="B164" s="146"/>
      <c r="C164" s="147" t="s">
        <v>247</v>
      </c>
      <c r="D164" s="147" t="s">
        <v>181</v>
      </c>
      <c r="E164" s="148" t="s">
        <v>248</v>
      </c>
      <c r="F164" s="149" t="s">
        <v>249</v>
      </c>
      <c r="G164" s="150" t="s">
        <v>227</v>
      </c>
      <c r="H164" s="151">
        <v>9.4930000000000003</v>
      </c>
      <c r="I164" s="152"/>
      <c r="J164" s="151">
        <f t="shared" si="10"/>
        <v>0</v>
      </c>
      <c r="K164" s="153"/>
      <c r="L164" s="30"/>
      <c r="M164" s="154" t="s">
        <v>1</v>
      </c>
      <c r="N164" s="155" t="s">
        <v>41</v>
      </c>
      <c r="O164" s="55"/>
      <c r="P164" s="156">
        <f t="shared" si="11"/>
        <v>0</v>
      </c>
      <c r="Q164" s="156">
        <v>0</v>
      </c>
      <c r="R164" s="156">
        <f t="shared" si="12"/>
        <v>0</v>
      </c>
      <c r="S164" s="156">
        <v>0</v>
      </c>
      <c r="T164" s="157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8" t="s">
        <v>185</v>
      </c>
      <c r="AT164" s="158" t="s">
        <v>181</v>
      </c>
      <c r="AU164" s="158" t="s">
        <v>87</v>
      </c>
      <c r="AY164" s="14" t="s">
        <v>179</v>
      </c>
      <c r="BE164" s="159">
        <f t="shared" si="14"/>
        <v>0</v>
      </c>
      <c r="BF164" s="159">
        <f t="shared" si="15"/>
        <v>0</v>
      </c>
      <c r="BG164" s="159">
        <f t="shared" si="16"/>
        <v>0</v>
      </c>
      <c r="BH164" s="159">
        <f t="shared" si="17"/>
        <v>0</v>
      </c>
      <c r="BI164" s="159">
        <f t="shared" si="18"/>
        <v>0</v>
      </c>
      <c r="BJ164" s="14" t="s">
        <v>87</v>
      </c>
      <c r="BK164" s="160">
        <f t="shared" si="19"/>
        <v>0</v>
      </c>
      <c r="BL164" s="14" t="s">
        <v>185</v>
      </c>
      <c r="BM164" s="158" t="s">
        <v>250</v>
      </c>
    </row>
    <row r="165" spans="1:65" s="2" customFormat="1" ht="24.2" customHeight="1">
      <c r="A165" s="29"/>
      <c r="B165" s="146"/>
      <c r="C165" s="147" t="s">
        <v>7</v>
      </c>
      <c r="D165" s="147" t="s">
        <v>181</v>
      </c>
      <c r="E165" s="148" t="s">
        <v>251</v>
      </c>
      <c r="F165" s="149" t="s">
        <v>252</v>
      </c>
      <c r="G165" s="150" t="s">
        <v>253</v>
      </c>
      <c r="H165" s="151">
        <v>8</v>
      </c>
      <c r="I165" s="152"/>
      <c r="J165" s="151">
        <f t="shared" si="10"/>
        <v>0</v>
      </c>
      <c r="K165" s="153"/>
      <c r="L165" s="30"/>
      <c r="M165" s="154" t="s">
        <v>1</v>
      </c>
      <c r="N165" s="155" t="s">
        <v>41</v>
      </c>
      <c r="O165" s="55"/>
      <c r="P165" s="156">
        <f t="shared" si="11"/>
        <v>0</v>
      </c>
      <c r="Q165" s="156">
        <v>0</v>
      </c>
      <c r="R165" s="156">
        <f t="shared" si="12"/>
        <v>0</v>
      </c>
      <c r="S165" s="156">
        <v>0</v>
      </c>
      <c r="T165" s="157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8" t="s">
        <v>185</v>
      </c>
      <c r="AT165" s="158" t="s">
        <v>181</v>
      </c>
      <c r="AU165" s="158" t="s">
        <v>87</v>
      </c>
      <c r="AY165" s="14" t="s">
        <v>179</v>
      </c>
      <c r="BE165" s="159">
        <f t="shared" si="14"/>
        <v>0</v>
      </c>
      <c r="BF165" s="159">
        <f t="shared" si="15"/>
        <v>0</v>
      </c>
      <c r="BG165" s="159">
        <f t="shared" si="16"/>
        <v>0</v>
      </c>
      <c r="BH165" s="159">
        <f t="shared" si="17"/>
        <v>0</v>
      </c>
      <c r="BI165" s="159">
        <f t="shared" si="18"/>
        <v>0</v>
      </c>
      <c r="BJ165" s="14" t="s">
        <v>87</v>
      </c>
      <c r="BK165" s="160">
        <f t="shared" si="19"/>
        <v>0</v>
      </c>
      <c r="BL165" s="14" t="s">
        <v>185</v>
      </c>
      <c r="BM165" s="158" t="s">
        <v>254</v>
      </c>
    </row>
    <row r="166" spans="1:65" s="2" customFormat="1" ht="24.2" customHeight="1">
      <c r="A166" s="29"/>
      <c r="B166" s="146"/>
      <c r="C166" s="147" t="s">
        <v>255</v>
      </c>
      <c r="D166" s="147" t="s">
        <v>181</v>
      </c>
      <c r="E166" s="148" t="s">
        <v>256</v>
      </c>
      <c r="F166" s="149" t="s">
        <v>257</v>
      </c>
      <c r="G166" s="150" t="s">
        <v>253</v>
      </c>
      <c r="H166" s="151">
        <v>3</v>
      </c>
      <c r="I166" s="152"/>
      <c r="J166" s="151">
        <f t="shared" si="10"/>
        <v>0</v>
      </c>
      <c r="K166" s="153"/>
      <c r="L166" s="30"/>
      <c r="M166" s="154" t="s">
        <v>1</v>
      </c>
      <c r="N166" s="155" t="s">
        <v>41</v>
      </c>
      <c r="O166" s="55"/>
      <c r="P166" s="156">
        <f t="shared" si="11"/>
        <v>0</v>
      </c>
      <c r="Q166" s="156">
        <v>0</v>
      </c>
      <c r="R166" s="156">
        <f t="shared" si="12"/>
        <v>0</v>
      </c>
      <c r="S166" s="156">
        <v>0</v>
      </c>
      <c r="T166" s="157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8" t="s">
        <v>185</v>
      </c>
      <c r="AT166" s="158" t="s">
        <v>181</v>
      </c>
      <c r="AU166" s="158" t="s">
        <v>87</v>
      </c>
      <c r="AY166" s="14" t="s">
        <v>179</v>
      </c>
      <c r="BE166" s="159">
        <f t="shared" si="14"/>
        <v>0</v>
      </c>
      <c r="BF166" s="159">
        <f t="shared" si="15"/>
        <v>0</v>
      </c>
      <c r="BG166" s="159">
        <f t="shared" si="16"/>
        <v>0</v>
      </c>
      <c r="BH166" s="159">
        <f t="shared" si="17"/>
        <v>0</v>
      </c>
      <c r="BI166" s="159">
        <f t="shared" si="18"/>
        <v>0</v>
      </c>
      <c r="BJ166" s="14" t="s">
        <v>87</v>
      </c>
      <c r="BK166" s="160">
        <f t="shared" si="19"/>
        <v>0</v>
      </c>
      <c r="BL166" s="14" t="s">
        <v>185</v>
      </c>
      <c r="BM166" s="158" t="s">
        <v>258</v>
      </c>
    </row>
    <row r="167" spans="1:65" s="2" customFormat="1" ht="24.2" customHeight="1">
      <c r="A167" s="29"/>
      <c r="B167" s="146"/>
      <c r="C167" s="147" t="s">
        <v>220</v>
      </c>
      <c r="D167" s="147" t="s">
        <v>181</v>
      </c>
      <c r="E167" s="148" t="s">
        <v>259</v>
      </c>
      <c r="F167" s="149" t="s">
        <v>260</v>
      </c>
      <c r="G167" s="150" t="s">
        <v>253</v>
      </c>
      <c r="H167" s="151">
        <v>1</v>
      </c>
      <c r="I167" s="152"/>
      <c r="J167" s="151">
        <f t="shared" si="10"/>
        <v>0</v>
      </c>
      <c r="K167" s="153"/>
      <c r="L167" s="30"/>
      <c r="M167" s="154" t="s">
        <v>1</v>
      </c>
      <c r="N167" s="155" t="s">
        <v>41</v>
      </c>
      <c r="O167" s="55"/>
      <c r="P167" s="156">
        <f t="shared" si="11"/>
        <v>0</v>
      </c>
      <c r="Q167" s="156">
        <v>0</v>
      </c>
      <c r="R167" s="156">
        <f t="shared" si="12"/>
        <v>0</v>
      </c>
      <c r="S167" s="156">
        <v>0</v>
      </c>
      <c r="T167" s="157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8" t="s">
        <v>185</v>
      </c>
      <c r="AT167" s="158" t="s">
        <v>181</v>
      </c>
      <c r="AU167" s="158" t="s">
        <v>87</v>
      </c>
      <c r="AY167" s="14" t="s">
        <v>179</v>
      </c>
      <c r="BE167" s="159">
        <f t="shared" si="14"/>
        <v>0</v>
      </c>
      <c r="BF167" s="159">
        <f t="shared" si="15"/>
        <v>0</v>
      </c>
      <c r="BG167" s="159">
        <f t="shared" si="16"/>
        <v>0</v>
      </c>
      <c r="BH167" s="159">
        <f t="shared" si="17"/>
        <v>0</v>
      </c>
      <c r="BI167" s="159">
        <f t="shared" si="18"/>
        <v>0</v>
      </c>
      <c r="BJ167" s="14" t="s">
        <v>87</v>
      </c>
      <c r="BK167" s="160">
        <f t="shared" si="19"/>
        <v>0</v>
      </c>
      <c r="BL167" s="14" t="s">
        <v>185</v>
      </c>
      <c r="BM167" s="158" t="s">
        <v>261</v>
      </c>
    </row>
    <row r="168" spans="1:65" s="2" customFormat="1" ht="24.2" customHeight="1">
      <c r="A168" s="29"/>
      <c r="B168" s="146"/>
      <c r="C168" s="147" t="s">
        <v>262</v>
      </c>
      <c r="D168" s="147" t="s">
        <v>181</v>
      </c>
      <c r="E168" s="148" t="s">
        <v>263</v>
      </c>
      <c r="F168" s="149" t="s">
        <v>264</v>
      </c>
      <c r="G168" s="150" t="s">
        <v>253</v>
      </c>
      <c r="H168" s="151">
        <v>5</v>
      </c>
      <c r="I168" s="152"/>
      <c r="J168" s="151">
        <f t="shared" si="10"/>
        <v>0</v>
      </c>
      <c r="K168" s="153"/>
      <c r="L168" s="30"/>
      <c r="M168" s="154" t="s">
        <v>1</v>
      </c>
      <c r="N168" s="155" t="s">
        <v>41</v>
      </c>
      <c r="O168" s="55"/>
      <c r="P168" s="156">
        <f t="shared" si="11"/>
        <v>0</v>
      </c>
      <c r="Q168" s="156">
        <v>0</v>
      </c>
      <c r="R168" s="156">
        <f t="shared" si="12"/>
        <v>0</v>
      </c>
      <c r="S168" s="156">
        <v>0</v>
      </c>
      <c r="T168" s="157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8" t="s">
        <v>185</v>
      </c>
      <c r="AT168" s="158" t="s">
        <v>181</v>
      </c>
      <c r="AU168" s="158" t="s">
        <v>87</v>
      </c>
      <c r="AY168" s="14" t="s">
        <v>179</v>
      </c>
      <c r="BE168" s="159">
        <f t="shared" si="14"/>
        <v>0</v>
      </c>
      <c r="BF168" s="159">
        <f t="shared" si="15"/>
        <v>0</v>
      </c>
      <c r="BG168" s="159">
        <f t="shared" si="16"/>
        <v>0</v>
      </c>
      <c r="BH168" s="159">
        <f t="shared" si="17"/>
        <v>0</v>
      </c>
      <c r="BI168" s="159">
        <f t="shared" si="18"/>
        <v>0</v>
      </c>
      <c r="BJ168" s="14" t="s">
        <v>87</v>
      </c>
      <c r="BK168" s="160">
        <f t="shared" si="19"/>
        <v>0</v>
      </c>
      <c r="BL168" s="14" t="s">
        <v>185</v>
      </c>
      <c r="BM168" s="158" t="s">
        <v>265</v>
      </c>
    </row>
    <row r="169" spans="1:65" s="2" customFormat="1" ht="37.9" customHeight="1">
      <c r="A169" s="29"/>
      <c r="B169" s="146"/>
      <c r="C169" s="147" t="s">
        <v>223</v>
      </c>
      <c r="D169" s="147" t="s">
        <v>181</v>
      </c>
      <c r="E169" s="148" t="s">
        <v>266</v>
      </c>
      <c r="F169" s="149" t="s">
        <v>267</v>
      </c>
      <c r="G169" s="150" t="s">
        <v>219</v>
      </c>
      <c r="H169" s="151">
        <v>559.49</v>
      </c>
      <c r="I169" s="152"/>
      <c r="J169" s="151">
        <f t="shared" si="10"/>
        <v>0</v>
      </c>
      <c r="K169" s="153"/>
      <c r="L169" s="30"/>
      <c r="M169" s="154" t="s">
        <v>1</v>
      </c>
      <c r="N169" s="155" t="s">
        <v>41</v>
      </c>
      <c r="O169" s="55"/>
      <c r="P169" s="156">
        <f t="shared" si="11"/>
        <v>0</v>
      </c>
      <c r="Q169" s="156">
        <v>0</v>
      </c>
      <c r="R169" s="156">
        <f t="shared" si="12"/>
        <v>0</v>
      </c>
      <c r="S169" s="156">
        <v>0</v>
      </c>
      <c r="T169" s="157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8" t="s">
        <v>185</v>
      </c>
      <c r="AT169" s="158" t="s">
        <v>181</v>
      </c>
      <c r="AU169" s="158" t="s">
        <v>87</v>
      </c>
      <c r="AY169" s="14" t="s">
        <v>179</v>
      </c>
      <c r="BE169" s="159">
        <f t="shared" si="14"/>
        <v>0</v>
      </c>
      <c r="BF169" s="159">
        <f t="shared" si="15"/>
        <v>0</v>
      </c>
      <c r="BG169" s="159">
        <f t="shared" si="16"/>
        <v>0</v>
      </c>
      <c r="BH169" s="159">
        <f t="shared" si="17"/>
        <v>0</v>
      </c>
      <c r="BI169" s="159">
        <f t="shared" si="18"/>
        <v>0</v>
      </c>
      <c r="BJ169" s="14" t="s">
        <v>87</v>
      </c>
      <c r="BK169" s="160">
        <f t="shared" si="19"/>
        <v>0</v>
      </c>
      <c r="BL169" s="14" t="s">
        <v>185</v>
      </c>
      <c r="BM169" s="158" t="s">
        <v>268</v>
      </c>
    </row>
    <row r="170" spans="1:65" s="2" customFormat="1" ht="24.2" customHeight="1">
      <c r="A170" s="29"/>
      <c r="B170" s="146"/>
      <c r="C170" s="147" t="s">
        <v>269</v>
      </c>
      <c r="D170" s="147" t="s">
        <v>181</v>
      </c>
      <c r="E170" s="148" t="s">
        <v>270</v>
      </c>
      <c r="F170" s="149" t="s">
        <v>271</v>
      </c>
      <c r="G170" s="150" t="s">
        <v>219</v>
      </c>
      <c r="H170" s="151">
        <v>4.68</v>
      </c>
      <c r="I170" s="152"/>
      <c r="J170" s="151">
        <f t="shared" si="10"/>
        <v>0</v>
      </c>
      <c r="K170" s="153"/>
      <c r="L170" s="30"/>
      <c r="M170" s="154" t="s">
        <v>1</v>
      </c>
      <c r="N170" s="155" t="s">
        <v>41</v>
      </c>
      <c r="O170" s="55"/>
      <c r="P170" s="156">
        <f t="shared" si="11"/>
        <v>0</v>
      </c>
      <c r="Q170" s="156">
        <v>0</v>
      </c>
      <c r="R170" s="156">
        <f t="shared" si="12"/>
        <v>0</v>
      </c>
      <c r="S170" s="156">
        <v>0</v>
      </c>
      <c r="T170" s="157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8" t="s">
        <v>185</v>
      </c>
      <c r="AT170" s="158" t="s">
        <v>181</v>
      </c>
      <c r="AU170" s="158" t="s">
        <v>87</v>
      </c>
      <c r="AY170" s="14" t="s">
        <v>179</v>
      </c>
      <c r="BE170" s="159">
        <f t="shared" si="14"/>
        <v>0</v>
      </c>
      <c r="BF170" s="159">
        <f t="shared" si="15"/>
        <v>0</v>
      </c>
      <c r="BG170" s="159">
        <f t="shared" si="16"/>
        <v>0</v>
      </c>
      <c r="BH170" s="159">
        <f t="shared" si="17"/>
        <v>0</v>
      </c>
      <c r="BI170" s="159">
        <f t="shared" si="18"/>
        <v>0</v>
      </c>
      <c r="BJ170" s="14" t="s">
        <v>87</v>
      </c>
      <c r="BK170" s="160">
        <f t="shared" si="19"/>
        <v>0</v>
      </c>
      <c r="BL170" s="14" t="s">
        <v>185</v>
      </c>
      <c r="BM170" s="158" t="s">
        <v>272</v>
      </c>
    </row>
    <row r="171" spans="1:65" s="2" customFormat="1" ht="24.2" customHeight="1">
      <c r="A171" s="29"/>
      <c r="B171" s="146"/>
      <c r="C171" s="147" t="s">
        <v>228</v>
      </c>
      <c r="D171" s="147" t="s">
        <v>181</v>
      </c>
      <c r="E171" s="148" t="s">
        <v>273</v>
      </c>
      <c r="F171" s="149" t="s">
        <v>274</v>
      </c>
      <c r="G171" s="150" t="s">
        <v>219</v>
      </c>
      <c r="H171" s="151">
        <v>51.28</v>
      </c>
      <c r="I171" s="152"/>
      <c r="J171" s="151">
        <f t="shared" si="10"/>
        <v>0</v>
      </c>
      <c r="K171" s="153"/>
      <c r="L171" s="30"/>
      <c r="M171" s="154" t="s">
        <v>1</v>
      </c>
      <c r="N171" s="155" t="s">
        <v>41</v>
      </c>
      <c r="O171" s="55"/>
      <c r="P171" s="156">
        <f t="shared" si="11"/>
        <v>0</v>
      </c>
      <c r="Q171" s="156">
        <v>0</v>
      </c>
      <c r="R171" s="156">
        <f t="shared" si="12"/>
        <v>0</v>
      </c>
      <c r="S171" s="156">
        <v>0</v>
      </c>
      <c r="T171" s="157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8" t="s">
        <v>185</v>
      </c>
      <c r="AT171" s="158" t="s">
        <v>181</v>
      </c>
      <c r="AU171" s="158" t="s">
        <v>87</v>
      </c>
      <c r="AY171" s="14" t="s">
        <v>179</v>
      </c>
      <c r="BE171" s="159">
        <f t="shared" si="14"/>
        <v>0</v>
      </c>
      <c r="BF171" s="159">
        <f t="shared" si="15"/>
        <v>0</v>
      </c>
      <c r="BG171" s="159">
        <f t="shared" si="16"/>
        <v>0</v>
      </c>
      <c r="BH171" s="159">
        <f t="shared" si="17"/>
        <v>0</v>
      </c>
      <c r="BI171" s="159">
        <f t="shared" si="18"/>
        <v>0</v>
      </c>
      <c r="BJ171" s="14" t="s">
        <v>87</v>
      </c>
      <c r="BK171" s="160">
        <f t="shared" si="19"/>
        <v>0</v>
      </c>
      <c r="BL171" s="14" t="s">
        <v>185</v>
      </c>
      <c r="BM171" s="158" t="s">
        <v>275</v>
      </c>
    </row>
    <row r="172" spans="1:65" s="12" customFormat="1" ht="22.9" customHeight="1">
      <c r="B172" s="133"/>
      <c r="D172" s="134" t="s">
        <v>74</v>
      </c>
      <c r="E172" s="144" t="s">
        <v>185</v>
      </c>
      <c r="F172" s="144" t="s">
        <v>276</v>
      </c>
      <c r="I172" s="136"/>
      <c r="J172" s="145">
        <f>BK172</f>
        <v>0</v>
      </c>
      <c r="L172" s="133"/>
      <c r="M172" s="138"/>
      <c r="N172" s="139"/>
      <c r="O172" s="139"/>
      <c r="P172" s="140">
        <f>SUM(P173:P185)</f>
        <v>0</v>
      </c>
      <c r="Q172" s="139"/>
      <c r="R172" s="140">
        <f>SUM(R173:R185)</f>
        <v>0</v>
      </c>
      <c r="S172" s="139"/>
      <c r="T172" s="141">
        <f>SUM(T173:T185)</f>
        <v>0</v>
      </c>
      <c r="AR172" s="134" t="s">
        <v>82</v>
      </c>
      <c r="AT172" s="142" t="s">
        <v>74</v>
      </c>
      <c r="AU172" s="142" t="s">
        <v>82</v>
      </c>
      <c r="AY172" s="134" t="s">
        <v>179</v>
      </c>
      <c r="BK172" s="143">
        <f>SUM(BK173:BK185)</f>
        <v>0</v>
      </c>
    </row>
    <row r="173" spans="1:65" s="2" customFormat="1" ht="24.2" customHeight="1">
      <c r="A173" s="29"/>
      <c r="B173" s="146"/>
      <c r="C173" s="147" t="s">
        <v>277</v>
      </c>
      <c r="D173" s="147" t="s">
        <v>181</v>
      </c>
      <c r="E173" s="148" t="s">
        <v>278</v>
      </c>
      <c r="F173" s="149" t="s">
        <v>279</v>
      </c>
      <c r="G173" s="150" t="s">
        <v>227</v>
      </c>
      <c r="H173" s="151">
        <v>8.1000000000000003E-2</v>
      </c>
      <c r="I173" s="152"/>
      <c r="J173" s="151">
        <f t="shared" ref="J173:J185" si="20">ROUND(I173*H173,3)</f>
        <v>0</v>
      </c>
      <c r="K173" s="153"/>
      <c r="L173" s="30"/>
      <c r="M173" s="154" t="s">
        <v>1</v>
      </c>
      <c r="N173" s="155" t="s">
        <v>41</v>
      </c>
      <c r="O173" s="55"/>
      <c r="P173" s="156">
        <f t="shared" ref="P173:P185" si="21">O173*H173</f>
        <v>0</v>
      </c>
      <c r="Q173" s="156">
        <v>0</v>
      </c>
      <c r="R173" s="156">
        <f t="shared" ref="R173:R185" si="22">Q173*H173</f>
        <v>0</v>
      </c>
      <c r="S173" s="156">
        <v>0</v>
      </c>
      <c r="T173" s="157">
        <f t="shared" ref="T173:T185" si="23"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8" t="s">
        <v>185</v>
      </c>
      <c r="AT173" s="158" t="s">
        <v>181</v>
      </c>
      <c r="AU173" s="158" t="s">
        <v>87</v>
      </c>
      <c r="AY173" s="14" t="s">
        <v>179</v>
      </c>
      <c r="BE173" s="159">
        <f t="shared" ref="BE173:BE185" si="24">IF(N173="základná",J173,0)</f>
        <v>0</v>
      </c>
      <c r="BF173" s="159">
        <f t="shared" ref="BF173:BF185" si="25">IF(N173="znížená",J173,0)</f>
        <v>0</v>
      </c>
      <c r="BG173" s="159">
        <f t="shared" ref="BG173:BG185" si="26">IF(N173="zákl. prenesená",J173,0)</f>
        <v>0</v>
      </c>
      <c r="BH173" s="159">
        <f t="shared" ref="BH173:BH185" si="27">IF(N173="zníž. prenesená",J173,0)</f>
        <v>0</v>
      </c>
      <c r="BI173" s="159">
        <f t="shared" ref="BI173:BI185" si="28">IF(N173="nulová",J173,0)</f>
        <v>0</v>
      </c>
      <c r="BJ173" s="14" t="s">
        <v>87</v>
      </c>
      <c r="BK173" s="160">
        <f t="shared" ref="BK173:BK185" si="29">ROUND(I173*H173,3)</f>
        <v>0</v>
      </c>
      <c r="BL173" s="14" t="s">
        <v>185</v>
      </c>
      <c r="BM173" s="158" t="s">
        <v>280</v>
      </c>
    </row>
    <row r="174" spans="1:65" s="2" customFormat="1" ht="24.2" customHeight="1">
      <c r="A174" s="29"/>
      <c r="B174" s="146"/>
      <c r="C174" s="161" t="s">
        <v>231</v>
      </c>
      <c r="D174" s="161" t="s">
        <v>281</v>
      </c>
      <c r="E174" s="162" t="s">
        <v>282</v>
      </c>
      <c r="F174" s="163" t="s">
        <v>283</v>
      </c>
      <c r="G174" s="164" t="s">
        <v>227</v>
      </c>
      <c r="H174" s="165">
        <v>8.6999999999999994E-2</v>
      </c>
      <c r="I174" s="166"/>
      <c r="J174" s="165">
        <f t="shared" si="20"/>
        <v>0</v>
      </c>
      <c r="K174" s="167"/>
      <c r="L174" s="168"/>
      <c r="M174" s="169" t="s">
        <v>1</v>
      </c>
      <c r="N174" s="170" t="s">
        <v>41</v>
      </c>
      <c r="O174" s="55"/>
      <c r="P174" s="156">
        <f t="shared" si="21"/>
        <v>0</v>
      </c>
      <c r="Q174" s="156">
        <v>0</v>
      </c>
      <c r="R174" s="156">
        <f t="shared" si="22"/>
        <v>0</v>
      </c>
      <c r="S174" s="156">
        <v>0</v>
      </c>
      <c r="T174" s="157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8" t="s">
        <v>194</v>
      </c>
      <c r="AT174" s="158" t="s">
        <v>281</v>
      </c>
      <c r="AU174" s="158" t="s">
        <v>87</v>
      </c>
      <c r="AY174" s="14" t="s">
        <v>179</v>
      </c>
      <c r="BE174" s="159">
        <f t="shared" si="24"/>
        <v>0</v>
      </c>
      <c r="BF174" s="159">
        <f t="shared" si="25"/>
        <v>0</v>
      </c>
      <c r="BG174" s="159">
        <f t="shared" si="26"/>
        <v>0</v>
      </c>
      <c r="BH174" s="159">
        <f t="shared" si="27"/>
        <v>0</v>
      </c>
      <c r="BI174" s="159">
        <f t="shared" si="28"/>
        <v>0</v>
      </c>
      <c r="BJ174" s="14" t="s">
        <v>87</v>
      </c>
      <c r="BK174" s="160">
        <f t="shared" si="29"/>
        <v>0</v>
      </c>
      <c r="BL174" s="14" t="s">
        <v>185</v>
      </c>
      <c r="BM174" s="158" t="s">
        <v>284</v>
      </c>
    </row>
    <row r="175" spans="1:65" s="2" customFormat="1" ht="14.45" customHeight="1">
      <c r="A175" s="29"/>
      <c r="B175" s="146"/>
      <c r="C175" s="147" t="s">
        <v>285</v>
      </c>
      <c r="D175" s="147" t="s">
        <v>181</v>
      </c>
      <c r="E175" s="148" t="s">
        <v>286</v>
      </c>
      <c r="F175" s="149" t="s">
        <v>287</v>
      </c>
      <c r="G175" s="150" t="s">
        <v>184</v>
      </c>
      <c r="H175" s="151">
        <v>2.8650000000000002</v>
      </c>
      <c r="I175" s="152"/>
      <c r="J175" s="151">
        <f t="shared" si="20"/>
        <v>0</v>
      </c>
      <c r="K175" s="153"/>
      <c r="L175" s="30"/>
      <c r="M175" s="154" t="s">
        <v>1</v>
      </c>
      <c r="N175" s="155" t="s">
        <v>41</v>
      </c>
      <c r="O175" s="55"/>
      <c r="P175" s="156">
        <f t="shared" si="21"/>
        <v>0</v>
      </c>
      <c r="Q175" s="156">
        <v>0</v>
      </c>
      <c r="R175" s="156">
        <f t="shared" si="22"/>
        <v>0</v>
      </c>
      <c r="S175" s="156">
        <v>0</v>
      </c>
      <c r="T175" s="157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8" t="s">
        <v>185</v>
      </c>
      <c r="AT175" s="158" t="s">
        <v>181</v>
      </c>
      <c r="AU175" s="158" t="s">
        <v>87</v>
      </c>
      <c r="AY175" s="14" t="s">
        <v>179</v>
      </c>
      <c r="BE175" s="159">
        <f t="shared" si="24"/>
        <v>0</v>
      </c>
      <c r="BF175" s="159">
        <f t="shared" si="25"/>
        <v>0</v>
      </c>
      <c r="BG175" s="159">
        <f t="shared" si="26"/>
        <v>0</v>
      </c>
      <c r="BH175" s="159">
        <f t="shared" si="27"/>
        <v>0</v>
      </c>
      <c r="BI175" s="159">
        <f t="shared" si="28"/>
        <v>0</v>
      </c>
      <c r="BJ175" s="14" t="s">
        <v>87</v>
      </c>
      <c r="BK175" s="160">
        <f t="shared" si="29"/>
        <v>0</v>
      </c>
      <c r="BL175" s="14" t="s">
        <v>185</v>
      </c>
      <c r="BM175" s="158" t="s">
        <v>288</v>
      </c>
    </row>
    <row r="176" spans="1:65" s="2" customFormat="1" ht="24.2" customHeight="1">
      <c r="A176" s="29"/>
      <c r="B176" s="146"/>
      <c r="C176" s="147" t="s">
        <v>236</v>
      </c>
      <c r="D176" s="147" t="s">
        <v>181</v>
      </c>
      <c r="E176" s="148" t="s">
        <v>289</v>
      </c>
      <c r="F176" s="149" t="s">
        <v>290</v>
      </c>
      <c r="G176" s="150" t="s">
        <v>219</v>
      </c>
      <c r="H176" s="151">
        <v>19.100000000000001</v>
      </c>
      <c r="I176" s="152"/>
      <c r="J176" s="151">
        <f t="shared" si="20"/>
        <v>0</v>
      </c>
      <c r="K176" s="153"/>
      <c r="L176" s="30"/>
      <c r="M176" s="154" t="s">
        <v>1</v>
      </c>
      <c r="N176" s="155" t="s">
        <v>41</v>
      </c>
      <c r="O176" s="55"/>
      <c r="P176" s="156">
        <f t="shared" si="21"/>
        <v>0</v>
      </c>
      <c r="Q176" s="156">
        <v>0</v>
      </c>
      <c r="R176" s="156">
        <f t="shared" si="22"/>
        <v>0</v>
      </c>
      <c r="S176" s="156">
        <v>0</v>
      </c>
      <c r="T176" s="157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8" t="s">
        <v>185</v>
      </c>
      <c r="AT176" s="158" t="s">
        <v>181</v>
      </c>
      <c r="AU176" s="158" t="s">
        <v>87</v>
      </c>
      <c r="AY176" s="14" t="s">
        <v>179</v>
      </c>
      <c r="BE176" s="159">
        <f t="shared" si="24"/>
        <v>0</v>
      </c>
      <c r="BF176" s="159">
        <f t="shared" si="25"/>
        <v>0</v>
      </c>
      <c r="BG176" s="159">
        <f t="shared" si="26"/>
        <v>0</v>
      </c>
      <c r="BH176" s="159">
        <f t="shared" si="27"/>
        <v>0</v>
      </c>
      <c r="BI176" s="159">
        <f t="shared" si="28"/>
        <v>0</v>
      </c>
      <c r="BJ176" s="14" t="s">
        <v>87</v>
      </c>
      <c r="BK176" s="160">
        <f t="shared" si="29"/>
        <v>0</v>
      </c>
      <c r="BL176" s="14" t="s">
        <v>185</v>
      </c>
      <c r="BM176" s="158" t="s">
        <v>291</v>
      </c>
    </row>
    <row r="177" spans="1:65" s="2" customFormat="1" ht="24.2" customHeight="1">
      <c r="A177" s="29"/>
      <c r="B177" s="146"/>
      <c r="C177" s="147" t="s">
        <v>292</v>
      </c>
      <c r="D177" s="147" t="s">
        <v>181</v>
      </c>
      <c r="E177" s="148" t="s">
        <v>293</v>
      </c>
      <c r="F177" s="149" t="s">
        <v>294</v>
      </c>
      <c r="G177" s="150" t="s">
        <v>219</v>
      </c>
      <c r="H177" s="151">
        <v>19.100000000000001</v>
      </c>
      <c r="I177" s="152"/>
      <c r="J177" s="151">
        <f t="shared" si="20"/>
        <v>0</v>
      </c>
      <c r="K177" s="153"/>
      <c r="L177" s="30"/>
      <c r="M177" s="154" t="s">
        <v>1</v>
      </c>
      <c r="N177" s="155" t="s">
        <v>41</v>
      </c>
      <c r="O177" s="55"/>
      <c r="P177" s="156">
        <f t="shared" si="21"/>
        <v>0</v>
      </c>
      <c r="Q177" s="156">
        <v>0</v>
      </c>
      <c r="R177" s="156">
        <f t="shared" si="22"/>
        <v>0</v>
      </c>
      <c r="S177" s="156">
        <v>0</v>
      </c>
      <c r="T177" s="157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8" t="s">
        <v>185</v>
      </c>
      <c r="AT177" s="158" t="s">
        <v>181</v>
      </c>
      <c r="AU177" s="158" t="s">
        <v>87</v>
      </c>
      <c r="AY177" s="14" t="s">
        <v>179</v>
      </c>
      <c r="BE177" s="159">
        <f t="shared" si="24"/>
        <v>0</v>
      </c>
      <c r="BF177" s="159">
        <f t="shared" si="25"/>
        <v>0</v>
      </c>
      <c r="BG177" s="159">
        <f t="shared" si="26"/>
        <v>0</v>
      </c>
      <c r="BH177" s="159">
        <f t="shared" si="27"/>
        <v>0</v>
      </c>
      <c r="BI177" s="159">
        <f t="shared" si="28"/>
        <v>0</v>
      </c>
      <c r="BJ177" s="14" t="s">
        <v>87</v>
      </c>
      <c r="BK177" s="160">
        <f t="shared" si="29"/>
        <v>0</v>
      </c>
      <c r="BL177" s="14" t="s">
        <v>185</v>
      </c>
      <c r="BM177" s="158" t="s">
        <v>295</v>
      </c>
    </row>
    <row r="178" spans="1:65" s="2" customFormat="1" ht="24.2" customHeight="1">
      <c r="A178" s="29"/>
      <c r="B178" s="146"/>
      <c r="C178" s="147" t="s">
        <v>239</v>
      </c>
      <c r="D178" s="147" t="s">
        <v>181</v>
      </c>
      <c r="E178" s="148" t="s">
        <v>296</v>
      </c>
      <c r="F178" s="149" t="s">
        <v>297</v>
      </c>
      <c r="G178" s="150" t="s">
        <v>227</v>
      </c>
      <c r="H178" s="151">
        <v>0.28699999999999998</v>
      </c>
      <c r="I178" s="152"/>
      <c r="J178" s="151">
        <f t="shared" si="20"/>
        <v>0</v>
      </c>
      <c r="K178" s="153"/>
      <c r="L178" s="30"/>
      <c r="M178" s="154" t="s">
        <v>1</v>
      </c>
      <c r="N178" s="155" t="s">
        <v>41</v>
      </c>
      <c r="O178" s="55"/>
      <c r="P178" s="156">
        <f t="shared" si="21"/>
        <v>0</v>
      </c>
      <c r="Q178" s="156">
        <v>0</v>
      </c>
      <c r="R178" s="156">
        <f t="shared" si="22"/>
        <v>0</v>
      </c>
      <c r="S178" s="156">
        <v>0</v>
      </c>
      <c r="T178" s="157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8" t="s">
        <v>185</v>
      </c>
      <c r="AT178" s="158" t="s">
        <v>181</v>
      </c>
      <c r="AU178" s="158" t="s">
        <v>87</v>
      </c>
      <c r="AY178" s="14" t="s">
        <v>179</v>
      </c>
      <c r="BE178" s="159">
        <f t="shared" si="24"/>
        <v>0</v>
      </c>
      <c r="BF178" s="159">
        <f t="shared" si="25"/>
        <v>0</v>
      </c>
      <c r="BG178" s="159">
        <f t="shared" si="26"/>
        <v>0</v>
      </c>
      <c r="BH178" s="159">
        <f t="shared" si="27"/>
        <v>0</v>
      </c>
      <c r="BI178" s="159">
        <f t="shared" si="28"/>
        <v>0</v>
      </c>
      <c r="BJ178" s="14" t="s">
        <v>87</v>
      </c>
      <c r="BK178" s="160">
        <f t="shared" si="29"/>
        <v>0</v>
      </c>
      <c r="BL178" s="14" t="s">
        <v>185</v>
      </c>
      <c r="BM178" s="158" t="s">
        <v>298</v>
      </c>
    </row>
    <row r="179" spans="1:65" s="2" customFormat="1" ht="14.45" customHeight="1">
      <c r="A179" s="29"/>
      <c r="B179" s="146"/>
      <c r="C179" s="147" t="s">
        <v>299</v>
      </c>
      <c r="D179" s="147" t="s">
        <v>181</v>
      </c>
      <c r="E179" s="148" t="s">
        <v>300</v>
      </c>
      <c r="F179" s="149" t="s">
        <v>301</v>
      </c>
      <c r="G179" s="150" t="s">
        <v>184</v>
      </c>
      <c r="H179" s="151">
        <v>0.432</v>
      </c>
      <c r="I179" s="152"/>
      <c r="J179" s="151">
        <f t="shared" si="20"/>
        <v>0</v>
      </c>
      <c r="K179" s="153"/>
      <c r="L179" s="30"/>
      <c r="M179" s="154" t="s">
        <v>1</v>
      </c>
      <c r="N179" s="155" t="s">
        <v>41</v>
      </c>
      <c r="O179" s="55"/>
      <c r="P179" s="156">
        <f t="shared" si="21"/>
        <v>0</v>
      </c>
      <c r="Q179" s="156">
        <v>0</v>
      </c>
      <c r="R179" s="156">
        <f t="shared" si="22"/>
        <v>0</v>
      </c>
      <c r="S179" s="156">
        <v>0</v>
      </c>
      <c r="T179" s="157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8" t="s">
        <v>185</v>
      </c>
      <c r="AT179" s="158" t="s">
        <v>181</v>
      </c>
      <c r="AU179" s="158" t="s">
        <v>87</v>
      </c>
      <c r="AY179" s="14" t="s">
        <v>179</v>
      </c>
      <c r="BE179" s="159">
        <f t="shared" si="24"/>
        <v>0</v>
      </c>
      <c r="BF179" s="159">
        <f t="shared" si="25"/>
        <v>0</v>
      </c>
      <c r="BG179" s="159">
        <f t="shared" si="26"/>
        <v>0</v>
      </c>
      <c r="BH179" s="159">
        <f t="shared" si="27"/>
        <v>0</v>
      </c>
      <c r="BI179" s="159">
        <f t="shared" si="28"/>
        <v>0</v>
      </c>
      <c r="BJ179" s="14" t="s">
        <v>87</v>
      </c>
      <c r="BK179" s="160">
        <f t="shared" si="29"/>
        <v>0</v>
      </c>
      <c r="BL179" s="14" t="s">
        <v>185</v>
      </c>
      <c r="BM179" s="158" t="s">
        <v>302</v>
      </c>
    </row>
    <row r="180" spans="1:65" s="2" customFormat="1" ht="24.2" customHeight="1">
      <c r="A180" s="29"/>
      <c r="B180" s="146"/>
      <c r="C180" s="147" t="s">
        <v>243</v>
      </c>
      <c r="D180" s="147" t="s">
        <v>181</v>
      </c>
      <c r="E180" s="148" t="s">
        <v>303</v>
      </c>
      <c r="F180" s="149" t="s">
        <v>304</v>
      </c>
      <c r="G180" s="150" t="s">
        <v>227</v>
      </c>
      <c r="H180" s="151">
        <v>0.05</v>
      </c>
      <c r="I180" s="152"/>
      <c r="J180" s="151">
        <f t="shared" si="20"/>
        <v>0</v>
      </c>
      <c r="K180" s="153"/>
      <c r="L180" s="30"/>
      <c r="M180" s="154" t="s">
        <v>1</v>
      </c>
      <c r="N180" s="155" t="s">
        <v>41</v>
      </c>
      <c r="O180" s="55"/>
      <c r="P180" s="156">
        <f t="shared" si="21"/>
        <v>0</v>
      </c>
      <c r="Q180" s="156">
        <v>0</v>
      </c>
      <c r="R180" s="156">
        <f t="shared" si="22"/>
        <v>0</v>
      </c>
      <c r="S180" s="156">
        <v>0</v>
      </c>
      <c r="T180" s="157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8" t="s">
        <v>185</v>
      </c>
      <c r="AT180" s="158" t="s">
        <v>181</v>
      </c>
      <c r="AU180" s="158" t="s">
        <v>87</v>
      </c>
      <c r="AY180" s="14" t="s">
        <v>179</v>
      </c>
      <c r="BE180" s="159">
        <f t="shared" si="24"/>
        <v>0</v>
      </c>
      <c r="BF180" s="159">
        <f t="shared" si="25"/>
        <v>0</v>
      </c>
      <c r="BG180" s="159">
        <f t="shared" si="26"/>
        <v>0</v>
      </c>
      <c r="BH180" s="159">
        <f t="shared" si="27"/>
        <v>0</v>
      </c>
      <c r="BI180" s="159">
        <f t="shared" si="28"/>
        <v>0</v>
      </c>
      <c r="BJ180" s="14" t="s">
        <v>87</v>
      </c>
      <c r="BK180" s="160">
        <f t="shared" si="29"/>
        <v>0</v>
      </c>
      <c r="BL180" s="14" t="s">
        <v>185</v>
      </c>
      <c r="BM180" s="158" t="s">
        <v>305</v>
      </c>
    </row>
    <row r="181" spans="1:65" s="2" customFormat="1" ht="24.2" customHeight="1">
      <c r="A181" s="29"/>
      <c r="B181" s="146"/>
      <c r="C181" s="147" t="s">
        <v>306</v>
      </c>
      <c r="D181" s="147" t="s">
        <v>181</v>
      </c>
      <c r="E181" s="148" t="s">
        <v>307</v>
      </c>
      <c r="F181" s="149" t="s">
        <v>308</v>
      </c>
      <c r="G181" s="150" t="s">
        <v>219</v>
      </c>
      <c r="H181" s="151">
        <v>1.992</v>
      </c>
      <c r="I181" s="152"/>
      <c r="J181" s="151">
        <f t="shared" si="20"/>
        <v>0</v>
      </c>
      <c r="K181" s="153"/>
      <c r="L181" s="30"/>
      <c r="M181" s="154" t="s">
        <v>1</v>
      </c>
      <c r="N181" s="155" t="s">
        <v>41</v>
      </c>
      <c r="O181" s="55"/>
      <c r="P181" s="156">
        <f t="shared" si="21"/>
        <v>0</v>
      </c>
      <c r="Q181" s="156">
        <v>0</v>
      </c>
      <c r="R181" s="156">
        <f t="shared" si="22"/>
        <v>0</v>
      </c>
      <c r="S181" s="156">
        <v>0</v>
      </c>
      <c r="T181" s="157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8" t="s">
        <v>185</v>
      </c>
      <c r="AT181" s="158" t="s">
        <v>181</v>
      </c>
      <c r="AU181" s="158" t="s">
        <v>87</v>
      </c>
      <c r="AY181" s="14" t="s">
        <v>179</v>
      </c>
      <c r="BE181" s="159">
        <f t="shared" si="24"/>
        <v>0</v>
      </c>
      <c r="BF181" s="159">
        <f t="shared" si="25"/>
        <v>0</v>
      </c>
      <c r="BG181" s="159">
        <f t="shared" si="26"/>
        <v>0</v>
      </c>
      <c r="BH181" s="159">
        <f t="shared" si="27"/>
        <v>0</v>
      </c>
      <c r="BI181" s="159">
        <f t="shared" si="28"/>
        <v>0</v>
      </c>
      <c r="BJ181" s="14" t="s">
        <v>87</v>
      </c>
      <c r="BK181" s="160">
        <f t="shared" si="29"/>
        <v>0</v>
      </c>
      <c r="BL181" s="14" t="s">
        <v>185</v>
      </c>
      <c r="BM181" s="158" t="s">
        <v>309</v>
      </c>
    </row>
    <row r="182" spans="1:65" s="2" customFormat="1" ht="24.2" customHeight="1">
      <c r="A182" s="29"/>
      <c r="B182" s="146"/>
      <c r="C182" s="147" t="s">
        <v>246</v>
      </c>
      <c r="D182" s="147" t="s">
        <v>181</v>
      </c>
      <c r="E182" s="148" t="s">
        <v>310</v>
      </c>
      <c r="F182" s="149" t="s">
        <v>311</v>
      </c>
      <c r="G182" s="150" t="s">
        <v>219</v>
      </c>
      <c r="H182" s="151">
        <v>1.992</v>
      </c>
      <c r="I182" s="152"/>
      <c r="J182" s="151">
        <f t="shared" si="20"/>
        <v>0</v>
      </c>
      <c r="K182" s="153"/>
      <c r="L182" s="30"/>
      <c r="M182" s="154" t="s">
        <v>1</v>
      </c>
      <c r="N182" s="155" t="s">
        <v>41</v>
      </c>
      <c r="O182" s="55"/>
      <c r="P182" s="156">
        <f t="shared" si="21"/>
        <v>0</v>
      </c>
      <c r="Q182" s="156">
        <v>0</v>
      </c>
      <c r="R182" s="156">
        <f t="shared" si="22"/>
        <v>0</v>
      </c>
      <c r="S182" s="156">
        <v>0</v>
      </c>
      <c r="T182" s="157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8" t="s">
        <v>185</v>
      </c>
      <c r="AT182" s="158" t="s">
        <v>181</v>
      </c>
      <c r="AU182" s="158" t="s">
        <v>87</v>
      </c>
      <c r="AY182" s="14" t="s">
        <v>179</v>
      </c>
      <c r="BE182" s="159">
        <f t="shared" si="24"/>
        <v>0</v>
      </c>
      <c r="BF182" s="159">
        <f t="shared" si="25"/>
        <v>0</v>
      </c>
      <c r="BG182" s="159">
        <f t="shared" si="26"/>
        <v>0</v>
      </c>
      <c r="BH182" s="159">
        <f t="shared" si="27"/>
        <v>0</v>
      </c>
      <c r="BI182" s="159">
        <f t="shared" si="28"/>
        <v>0</v>
      </c>
      <c r="BJ182" s="14" t="s">
        <v>87</v>
      </c>
      <c r="BK182" s="160">
        <f t="shared" si="29"/>
        <v>0</v>
      </c>
      <c r="BL182" s="14" t="s">
        <v>185</v>
      </c>
      <c r="BM182" s="158" t="s">
        <v>312</v>
      </c>
    </row>
    <row r="183" spans="1:65" s="2" customFormat="1" ht="24.2" customHeight="1">
      <c r="A183" s="29"/>
      <c r="B183" s="146"/>
      <c r="C183" s="147" t="s">
        <v>313</v>
      </c>
      <c r="D183" s="147" t="s">
        <v>181</v>
      </c>
      <c r="E183" s="148" t="s">
        <v>314</v>
      </c>
      <c r="F183" s="149" t="s">
        <v>315</v>
      </c>
      <c r="G183" s="150" t="s">
        <v>219</v>
      </c>
      <c r="H183" s="151">
        <v>5.1840000000000002</v>
      </c>
      <c r="I183" s="152"/>
      <c r="J183" s="151">
        <f t="shared" si="20"/>
        <v>0</v>
      </c>
      <c r="K183" s="153"/>
      <c r="L183" s="30"/>
      <c r="M183" s="154" t="s">
        <v>1</v>
      </c>
      <c r="N183" s="155" t="s">
        <v>41</v>
      </c>
      <c r="O183" s="55"/>
      <c r="P183" s="156">
        <f t="shared" si="21"/>
        <v>0</v>
      </c>
      <c r="Q183" s="156">
        <v>0</v>
      </c>
      <c r="R183" s="156">
        <f t="shared" si="22"/>
        <v>0</v>
      </c>
      <c r="S183" s="156">
        <v>0</v>
      </c>
      <c r="T183" s="157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8" t="s">
        <v>185</v>
      </c>
      <c r="AT183" s="158" t="s">
        <v>181</v>
      </c>
      <c r="AU183" s="158" t="s">
        <v>87</v>
      </c>
      <c r="AY183" s="14" t="s">
        <v>179</v>
      </c>
      <c r="BE183" s="159">
        <f t="shared" si="24"/>
        <v>0</v>
      </c>
      <c r="BF183" s="159">
        <f t="shared" si="25"/>
        <v>0</v>
      </c>
      <c r="BG183" s="159">
        <f t="shared" si="26"/>
        <v>0</v>
      </c>
      <c r="BH183" s="159">
        <f t="shared" si="27"/>
        <v>0</v>
      </c>
      <c r="BI183" s="159">
        <f t="shared" si="28"/>
        <v>0</v>
      </c>
      <c r="BJ183" s="14" t="s">
        <v>87</v>
      </c>
      <c r="BK183" s="160">
        <f t="shared" si="29"/>
        <v>0</v>
      </c>
      <c r="BL183" s="14" t="s">
        <v>185</v>
      </c>
      <c r="BM183" s="158" t="s">
        <v>316</v>
      </c>
    </row>
    <row r="184" spans="1:65" s="2" customFormat="1" ht="24.2" customHeight="1">
      <c r="A184" s="29"/>
      <c r="B184" s="146"/>
      <c r="C184" s="147" t="s">
        <v>250</v>
      </c>
      <c r="D184" s="147" t="s">
        <v>181</v>
      </c>
      <c r="E184" s="148" t="s">
        <v>317</v>
      </c>
      <c r="F184" s="149" t="s">
        <v>318</v>
      </c>
      <c r="G184" s="150" t="s">
        <v>219</v>
      </c>
      <c r="H184" s="151">
        <v>5.1840000000000002</v>
      </c>
      <c r="I184" s="152"/>
      <c r="J184" s="151">
        <f t="shared" si="20"/>
        <v>0</v>
      </c>
      <c r="K184" s="153"/>
      <c r="L184" s="30"/>
      <c r="M184" s="154" t="s">
        <v>1</v>
      </c>
      <c r="N184" s="155" t="s">
        <v>41</v>
      </c>
      <c r="O184" s="55"/>
      <c r="P184" s="156">
        <f t="shared" si="21"/>
        <v>0</v>
      </c>
      <c r="Q184" s="156">
        <v>0</v>
      </c>
      <c r="R184" s="156">
        <f t="shared" si="22"/>
        <v>0</v>
      </c>
      <c r="S184" s="156">
        <v>0</v>
      </c>
      <c r="T184" s="157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8" t="s">
        <v>185</v>
      </c>
      <c r="AT184" s="158" t="s">
        <v>181</v>
      </c>
      <c r="AU184" s="158" t="s">
        <v>87</v>
      </c>
      <c r="AY184" s="14" t="s">
        <v>179</v>
      </c>
      <c r="BE184" s="159">
        <f t="shared" si="24"/>
        <v>0</v>
      </c>
      <c r="BF184" s="159">
        <f t="shared" si="25"/>
        <v>0</v>
      </c>
      <c r="BG184" s="159">
        <f t="shared" si="26"/>
        <v>0</v>
      </c>
      <c r="BH184" s="159">
        <f t="shared" si="27"/>
        <v>0</v>
      </c>
      <c r="BI184" s="159">
        <f t="shared" si="28"/>
        <v>0</v>
      </c>
      <c r="BJ184" s="14" t="s">
        <v>87</v>
      </c>
      <c r="BK184" s="160">
        <f t="shared" si="29"/>
        <v>0</v>
      </c>
      <c r="BL184" s="14" t="s">
        <v>185</v>
      </c>
      <c r="BM184" s="158" t="s">
        <v>319</v>
      </c>
    </row>
    <row r="185" spans="1:65" s="2" customFormat="1" ht="24.2" customHeight="1">
      <c r="A185" s="29"/>
      <c r="B185" s="146"/>
      <c r="C185" s="147" t="s">
        <v>320</v>
      </c>
      <c r="D185" s="147" t="s">
        <v>181</v>
      </c>
      <c r="E185" s="148" t="s">
        <v>321</v>
      </c>
      <c r="F185" s="149" t="s">
        <v>322</v>
      </c>
      <c r="G185" s="150" t="s">
        <v>184</v>
      </c>
      <c r="H185" s="151">
        <v>16.224</v>
      </c>
      <c r="I185" s="152"/>
      <c r="J185" s="151">
        <f t="shared" si="20"/>
        <v>0</v>
      </c>
      <c r="K185" s="153"/>
      <c r="L185" s="30"/>
      <c r="M185" s="154" t="s">
        <v>1</v>
      </c>
      <c r="N185" s="155" t="s">
        <v>41</v>
      </c>
      <c r="O185" s="55"/>
      <c r="P185" s="156">
        <f t="shared" si="21"/>
        <v>0</v>
      </c>
      <c r="Q185" s="156">
        <v>0</v>
      </c>
      <c r="R185" s="156">
        <f t="shared" si="22"/>
        <v>0</v>
      </c>
      <c r="S185" s="156">
        <v>0</v>
      </c>
      <c r="T185" s="157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8" t="s">
        <v>185</v>
      </c>
      <c r="AT185" s="158" t="s">
        <v>181</v>
      </c>
      <c r="AU185" s="158" t="s">
        <v>87</v>
      </c>
      <c r="AY185" s="14" t="s">
        <v>179</v>
      </c>
      <c r="BE185" s="159">
        <f t="shared" si="24"/>
        <v>0</v>
      </c>
      <c r="BF185" s="159">
        <f t="shared" si="25"/>
        <v>0</v>
      </c>
      <c r="BG185" s="159">
        <f t="shared" si="26"/>
        <v>0</v>
      </c>
      <c r="BH185" s="159">
        <f t="shared" si="27"/>
        <v>0</v>
      </c>
      <c r="BI185" s="159">
        <f t="shared" si="28"/>
        <v>0</v>
      </c>
      <c r="BJ185" s="14" t="s">
        <v>87</v>
      </c>
      <c r="BK185" s="160">
        <f t="shared" si="29"/>
        <v>0</v>
      </c>
      <c r="BL185" s="14" t="s">
        <v>185</v>
      </c>
      <c r="BM185" s="158" t="s">
        <v>323</v>
      </c>
    </row>
    <row r="186" spans="1:65" s="12" customFormat="1" ht="22.9" customHeight="1">
      <c r="B186" s="133"/>
      <c r="D186" s="134" t="s">
        <v>74</v>
      </c>
      <c r="E186" s="144" t="s">
        <v>195</v>
      </c>
      <c r="F186" s="144" t="s">
        <v>324</v>
      </c>
      <c r="I186" s="136"/>
      <c r="J186" s="145">
        <f>BK186</f>
        <v>0</v>
      </c>
      <c r="L186" s="133"/>
      <c r="M186" s="138"/>
      <c r="N186" s="139"/>
      <c r="O186" s="139"/>
      <c r="P186" s="140">
        <f>SUM(P187:P191)</f>
        <v>0</v>
      </c>
      <c r="Q186" s="139"/>
      <c r="R186" s="140">
        <f>SUM(R187:R191)</f>
        <v>0</v>
      </c>
      <c r="S186" s="139"/>
      <c r="T186" s="141">
        <f>SUM(T187:T191)</f>
        <v>0</v>
      </c>
      <c r="AR186" s="134" t="s">
        <v>82</v>
      </c>
      <c r="AT186" s="142" t="s">
        <v>74</v>
      </c>
      <c r="AU186" s="142" t="s">
        <v>82</v>
      </c>
      <c r="AY186" s="134" t="s">
        <v>179</v>
      </c>
      <c r="BK186" s="143">
        <f>SUM(BK187:BK191)</f>
        <v>0</v>
      </c>
    </row>
    <row r="187" spans="1:65" s="2" customFormat="1" ht="24.2" customHeight="1">
      <c r="A187" s="29"/>
      <c r="B187" s="146"/>
      <c r="C187" s="147" t="s">
        <v>254</v>
      </c>
      <c r="D187" s="147" t="s">
        <v>181</v>
      </c>
      <c r="E187" s="148" t="s">
        <v>325</v>
      </c>
      <c r="F187" s="149" t="s">
        <v>326</v>
      </c>
      <c r="G187" s="150" t="s">
        <v>219</v>
      </c>
      <c r="H187" s="151">
        <v>9.85</v>
      </c>
      <c r="I187" s="152"/>
      <c r="J187" s="151">
        <f>ROUND(I187*H187,3)</f>
        <v>0</v>
      </c>
      <c r="K187" s="153"/>
      <c r="L187" s="30"/>
      <c r="M187" s="154" t="s">
        <v>1</v>
      </c>
      <c r="N187" s="155" t="s">
        <v>41</v>
      </c>
      <c r="O187" s="55"/>
      <c r="P187" s="156">
        <f>O187*H187</f>
        <v>0</v>
      </c>
      <c r="Q187" s="156">
        <v>0</v>
      </c>
      <c r="R187" s="156">
        <f>Q187*H187</f>
        <v>0</v>
      </c>
      <c r="S187" s="156">
        <v>0</v>
      </c>
      <c r="T187" s="157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8" t="s">
        <v>185</v>
      </c>
      <c r="AT187" s="158" t="s">
        <v>181</v>
      </c>
      <c r="AU187" s="158" t="s">
        <v>87</v>
      </c>
      <c r="AY187" s="14" t="s">
        <v>179</v>
      </c>
      <c r="BE187" s="159">
        <f>IF(N187="základná",J187,0)</f>
        <v>0</v>
      </c>
      <c r="BF187" s="159">
        <f>IF(N187="znížená",J187,0)</f>
        <v>0</v>
      </c>
      <c r="BG187" s="159">
        <f>IF(N187="zákl. prenesená",J187,0)</f>
        <v>0</v>
      </c>
      <c r="BH187" s="159">
        <f>IF(N187="zníž. prenesená",J187,0)</f>
        <v>0</v>
      </c>
      <c r="BI187" s="159">
        <f>IF(N187="nulová",J187,0)</f>
        <v>0</v>
      </c>
      <c r="BJ187" s="14" t="s">
        <v>87</v>
      </c>
      <c r="BK187" s="160">
        <f>ROUND(I187*H187,3)</f>
        <v>0</v>
      </c>
      <c r="BL187" s="14" t="s">
        <v>185</v>
      </c>
      <c r="BM187" s="158" t="s">
        <v>327</v>
      </c>
    </row>
    <row r="188" spans="1:65" s="2" customFormat="1" ht="24.2" customHeight="1">
      <c r="A188" s="29"/>
      <c r="B188" s="146"/>
      <c r="C188" s="147" t="s">
        <v>328</v>
      </c>
      <c r="D188" s="147" t="s">
        <v>181</v>
      </c>
      <c r="E188" s="148" t="s">
        <v>329</v>
      </c>
      <c r="F188" s="149" t="s">
        <v>330</v>
      </c>
      <c r="G188" s="150" t="s">
        <v>219</v>
      </c>
      <c r="H188" s="151">
        <v>117.3</v>
      </c>
      <c r="I188" s="152"/>
      <c r="J188" s="151">
        <f>ROUND(I188*H188,3)</f>
        <v>0</v>
      </c>
      <c r="K188" s="153"/>
      <c r="L188" s="30"/>
      <c r="M188" s="154" t="s">
        <v>1</v>
      </c>
      <c r="N188" s="155" t="s">
        <v>41</v>
      </c>
      <c r="O188" s="55"/>
      <c r="P188" s="156">
        <f>O188*H188</f>
        <v>0</v>
      </c>
      <c r="Q188" s="156">
        <v>0</v>
      </c>
      <c r="R188" s="156">
        <f>Q188*H188</f>
        <v>0</v>
      </c>
      <c r="S188" s="156">
        <v>0</v>
      </c>
      <c r="T188" s="157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8" t="s">
        <v>185</v>
      </c>
      <c r="AT188" s="158" t="s">
        <v>181</v>
      </c>
      <c r="AU188" s="158" t="s">
        <v>87</v>
      </c>
      <c r="AY188" s="14" t="s">
        <v>179</v>
      </c>
      <c r="BE188" s="159">
        <f>IF(N188="základná",J188,0)</f>
        <v>0</v>
      </c>
      <c r="BF188" s="159">
        <f>IF(N188="znížená",J188,0)</f>
        <v>0</v>
      </c>
      <c r="BG188" s="159">
        <f>IF(N188="zákl. prenesená",J188,0)</f>
        <v>0</v>
      </c>
      <c r="BH188" s="159">
        <f>IF(N188="zníž. prenesená",J188,0)</f>
        <v>0</v>
      </c>
      <c r="BI188" s="159">
        <f>IF(N188="nulová",J188,0)</f>
        <v>0</v>
      </c>
      <c r="BJ188" s="14" t="s">
        <v>87</v>
      </c>
      <c r="BK188" s="160">
        <f>ROUND(I188*H188,3)</f>
        <v>0</v>
      </c>
      <c r="BL188" s="14" t="s">
        <v>185</v>
      </c>
      <c r="BM188" s="158" t="s">
        <v>331</v>
      </c>
    </row>
    <row r="189" spans="1:65" s="2" customFormat="1" ht="24.2" customHeight="1">
      <c r="A189" s="29"/>
      <c r="B189" s="146"/>
      <c r="C189" s="147" t="s">
        <v>258</v>
      </c>
      <c r="D189" s="147" t="s">
        <v>181</v>
      </c>
      <c r="E189" s="148" t="s">
        <v>329</v>
      </c>
      <c r="F189" s="149" t="s">
        <v>330</v>
      </c>
      <c r="G189" s="150" t="s">
        <v>219</v>
      </c>
      <c r="H189" s="151">
        <v>117.3</v>
      </c>
      <c r="I189" s="152"/>
      <c r="J189" s="151">
        <f>ROUND(I189*H189,3)</f>
        <v>0</v>
      </c>
      <c r="K189" s="153"/>
      <c r="L189" s="30"/>
      <c r="M189" s="154" t="s">
        <v>1</v>
      </c>
      <c r="N189" s="155" t="s">
        <v>41</v>
      </c>
      <c r="O189" s="55"/>
      <c r="P189" s="156">
        <f>O189*H189</f>
        <v>0</v>
      </c>
      <c r="Q189" s="156">
        <v>0</v>
      </c>
      <c r="R189" s="156">
        <f>Q189*H189</f>
        <v>0</v>
      </c>
      <c r="S189" s="156">
        <v>0</v>
      </c>
      <c r="T189" s="157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8" t="s">
        <v>185</v>
      </c>
      <c r="AT189" s="158" t="s">
        <v>181</v>
      </c>
      <c r="AU189" s="158" t="s">
        <v>87</v>
      </c>
      <c r="AY189" s="14" t="s">
        <v>179</v>
      </c>
      <c r="BE189" s="159">
        <f>IF(N189="základná",J189,0)</f>
        <v>0</v>
      </c>
      <c r="BF189" s="159">
        <f>IF(N189="znížená",J189,0)</f>
        <v>0</v>
      </c>
      <c r="BG189" s="159">
        <f>IF(N189="zákl. prenesená",J189,0)</f>
        <v>0</v>
      </c>
      <c r="BH189" s="159">
        <f>IF(N189="zníž. prenesená",J189,0)</f>
        <v>0</v>
      </c>
      <c r="BI189" s="159">
        <f>IF(N189="nulová",J189,0)</f>
        <v>0</v>
      </c>
      <c r="BJ189" s="14" t="s">
        <v>87</v>
      </c>
      <c r="BK189" s="160">
        <f>ROUND(I189*H189,3)</f>
        <v>0</v>
      </c>
      <c r="BL189" s="14" t="s">
        <v>185</v>
      </c>
      <c r="BM189" s="158" t="s">
        <v>332</v>
      </c>
    </row>
    <row r="190" spans="1:65" s="2" customFormat="1" ht="24.2" customHeight="1">
      <c r="A190" s="29"/>
      <c r="B190" s="146"/>
      <c r="C190" s="147" t="s">
        <v>333</v>
      </c>
      <c r="D190" s="147" t="s">
        <v>181</v>
      </c>
      <c r="E190" s="148" t="s">
        <v>334</v>
      </c>
      <c r="F190" s="149" t="s">
        <v>335</v>
      </c>
      <c r="G190" s="150" t="s">
        <v>219</v>
      </c>
      <c r="H190" s="151">
        <v>9.85</v>
      </c>
      <c r="I190" s="152"/>
      <c r="J190" s="151">
        <f>ROUND(I190*H190,3)</f>
        <v>0</v>
      </c>
      <c r="K190" s="153"/>
      <c r="L190" s="30"/>
      <c r="M190" s="154" t="s">
        <v>1</v>
      </c>
      <c r="N190" s="155" t="s">
        <v>41</v>
      </c>
      <c r="O190" s="55"/>
      <c r="P190" s="156">
        <f>O190*H190</f>
        <v>0</v>
      </c>
      <c r="Q190" s="156">
        <v>0</v>
      </c>
      <c r="R190" s="156">
        <f>Q190*H190</f>
        <v>0</v>
      </c>
      <c r="S190" s="156">
        <v>0</v>
      </c>
      <c r="T190" s="157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8" t="s">
        <v>185</v>
      </c>
      <c r="AT190" s="158" t="s">
        <v>181</v>
      </c>
      <c r="AU190" s="158" t="s">
        <v>87</v>
      </c>
      <c r="AY190" s="14" t="s">
        <v>179</v>
      </c>
      <c r="BE190" s="159">
        <f>IF(N190="základná",J190,0)</f>
        <v>0</v>
      </c>
      <c r="BF190" s="159">
        <f>IF(N190="znížená",J190,0)</f>
        <v>0</v>
      </c>
      <c r="BG190" s="159">
        <f>IF(N190="zákl. prenesená",J190,0)</f>
        <v>0</v>
      </c>
      <c r="BH190" s="159">
        <f>IF(N190="zníž. prenesená",J190,0)</f>
        <v>0</v>
      </c>
      <c r="BI190" s="159">
        <f>IF(N190="nulová",J190,0)</f>
        <v>0</v>
      </c>
      <c r="BJ190" s="14" t="s">
        <v>87</v>
      </c>
      <c r="BK190" s="160">
        <f>ROUND(I190*H190,3)</f>
        <v>0</v>
      </c>
      <c r="BL190" s="14" t="s">
        <v>185</v>
      </c>
      <c r="BM190" s="158" t="s">
        <v>336</v>
      </c>
    </row>
    <row r="191" spans="1:65" s="2" customFormat="1" ht="14.45" customHeight="1">
      <c r="A191" s="29"/>
      <c r="B191" s="146"/>
      <c r="C191" s="161" t="s">
        <v>261</v>
      </c>
      <c r="D191" s="161" t="s">
        <v>281</v>
      </c>
      <c r="E191" s="162" t="s">
        <v>337</v>
      </c>
      <c r="F191" s="163" t="s">
        <v>338</v>
      </c>
      <c r="G191" s="164" t="s">
        <v>253</v>
      </c>
      <c r="H191" s="165">
        <v>39.793999999999997</v>
      </c>
      <c r="I191" s="166"/>
      <c r="J191" s="165">
        <f>ROUND(I191*H191,3)</f>
        <v>0</v>
      </c>
      <c r="K191" s="167"/>
      <c r="L191" s="168"/>
      <c r="M191" s="169" t="s">
        <v>1</v>
      </c>
      <c r="N191" s="170" t="s">
        <v>41</v>
      </c>
      <c r="O191" s="55"/>
      <c r="P191" s="156">
        <f>O191*H191</f>
        <v>0</v>
      </c>
      <c r="Q191" s="156">
        <v>0</v>
      </c>
      <c r="R191" s="156">
        <f>Q191*H191</f>
        <v>0</v>
      </c>
      <c r="S191" s="156">
        <v>0</v>
      </c>
      <c r="T191" s="157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8" t="s">
        <v>194</v>
      </c>
      <c r="AT191" s="158" t="s">
        <v>281</v>
      </c>
      <c r="AU191" s="158" t="s">
        <v>87</v>
      </c>
      <c r="AY191" s="14" t="s">
        <v>179</v>
      </c>
      <c r="BE191" s="159">
        <f>IF(N191="základná",J191,0)</f>
        <v>0</v>
      </c>
      <c r="BF191" s="159">
        <f>IF(N191="znížená",J191,0)</f>
        <v>0</v>
      </c>
      <c r="BG191" s="159">
        <f>IF(N191="zákl. prenesená",J191,0)</f>
        <v>0</v>
      </c>
      <c r="BH191" s="159">
        <f>IF(N191="zníž. prenesená",J191,0)</f>
        <v>0</v>
      </c>
      <c r="BI191" s="159">
        <f>IF(N191="nulová",J191,0)</f>
        <v>0</v>
      </c>
      <c r="BJ191" s="14" t="s">
        <v>87</v>
      </c>
      <c r="BK191" s="160">
        <f>ROUND(I191*H191,3)</f>
        <v>0</v>
      </c>
      <c r="BL191" s="14" t="s">
        <v>185</v>
      </c>
      <c r="BM191" s="158" t="s">
        <v>339</v>
      </c>
    </row>
    <row r="192" spans="1:65" s="12" customFormat="1" ht="22.9" customHeight="1">
      <c r="B192" s="133"/>
      <c r="D192" s="134" t="s">
        <v>74</v>
      </c>
      <c r="E192" s="144" t="s">
        <v>191</v>
      </c>
      <c r="F192" s="144" t="s">
        <v>340</v>
      </c>
      <c r="I192" s="136"/>
      <c r="J192" s="145">
        <f>BK192</f>
        <v>0</v>
      </c>
      <c r="L192" s="133"/>
      <c r="M192" s="138"/>
      <c r="N192" s="139"/>
      <c r="O192" s="139"/>
      <c r="P192" s="140">
        <f>SUM(P193:P206)</f>
        <v>0</v>
      </c>
      <c r="Q192" s="139"/>
      <c r="R192" s="140">
        <f>SUM(R193:R206)</f>
        <v>0</v>
      </c>
      <c r="S192" s="139"/>
      <c r="T192" s="141">
        <f>SUM(T193:T206)</f>
        <v>0</v>
      </c>
      <c r="AR192" s="134" t="s">
        <v>82</v>
      </c>
      <c r="AT192" s="142" t="s">
        <v>74</v>
      </c>
      <c r="AU192" s="142" t="s">
        <v>82</v>
      </c>
      <c r="AY192" s="134" t="s">
        <v>179</v>
      </c>
      <c r="BK192" s="143">
        <f>SUM(BK193:BK206)</f>
        <v>0</v>
      </c>
    </row>
    <row r="193" spans="1:65" s="2" customFormat="1" ht="24.2" customHeight="1">
      <c r="A193" s="29"/>
      <c r="B193" s="146"/>
      <c r="C193" s="147" t="s">
        <v>341</v>
      </c>
      <c r="D193" s="147" t="s">
        <v>181</v>
      </c>
      <c r="E193" s="148" t="s">
        <v>342</v>
      </c>
      <c r="F193" s="149" t="s">
        <v>343</v>
      </c>
      <c r="G193" s="150" t="s">
        <v>219</v>
      </c>
      <c r="H193" s="151">
        <v>167.51</v>
      </c>
      <c r="I193" s="152"/>
      <c r="J193" s="151">
        <f t="shared" ref="J193:J206" si="30">ROUND(I193*H193,3)</f>
        <v>0</v>
      </c>
      <c r="K193" s="153"/>
      <c r="L193" s="30"/>
      <c r="M193" s="154" t="s">
        <v>1</v>
      </c>
      <c r="N193" s="155" t="s">
        <v>41</v>
      </c>
      <c r="O193" s="55"/>
      <c r="P193" s="156">
        <f t="shared" ref="P193:P206" si="31">O193*H193</f>
        <v>0</v>
      </c>
      <c r="Q193" s="156">
        <v>0</v>
      </c>
      <c r="R193" s="156">
        <f t="shared" ref="R193:R206" si="32">Q193*H193</f>
        <v>0</v>
      </c>
      <c r="S193" s="156">
        <v>0</v>
      </c>
      <c r="T193" s="157">
        <f t="shared" ref="T193:T206" si="33"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8" t="s">
        <v>185</v>
      </c>
      <c r="AT193" s="158" t="s">
        <v>181</v>
      </c>
      <c r="AU193" s="158" t="s">
        <v>87</v>
      </c>
      <c r="AY193" s="14" t="s">
        <v>179</v>
      </c>
      <c r="BE193" s="159">
        <f t="shared" ref="BE193:BE206" si="34">IF(N193="základná",J193,0)</f>
        <v>0</v>
      </c>
      <c r="BF193" s="159">
        <f t="shared" ref="BF193:BF206" si="35">IF(N193="znížená",J193,0)</f>
        <v>0</v>
      </c>
      <c r="BG193" s="159">
        <f t="shared" ref="BG193:BG206" si="36">IF(N193="zákl. prenesená",J193,0)</f>
        <v>0</v>
      </c>
      <c r="BH193" s="159">
        <f t="shared" ref="BH193:BH206" si="37">IF(N193="zníž. prenesená",J193,0)</f>
        <v>0</v>
      </c>
      <c r="BI193" s="159">
        <f t="shared" ref="BI193:BI206" si="38">IF(N193="nulová",J193,0)</f>
        <v>0</v>
      </c>
      <c r="BJ193" s="14" t="s">
        <v>87</v>
      </c>
      <c r="BK193" s="160">
        <f t="shared" ref="BK193:BK206" si="39">ROUND(I193*H193,3)</f>
        <v>0</v>
      </c>
      <c r="BL193" s="14" t="s">
        <v>185</v>
      </c>
      <c r="BM193" s="158" t="s">
        <v>344</v>
      </c>
    </row>
    <row r="194" spans="1:65" s="2" customFormat="1" ht="14.45" customHeight="1">
      <c r="A194" s="29"/>
      <c r="B194" s="146"/>
      <c r="C194" s="147" t="s">
        <v>265</v>
      </c>
      <c r="D194" s="147" t="s">
        <v>181</v>
      </c>
      <c r="E194" s="148" t="s">
        <v>345</v>
      </c>
      <c r="F194" s="149" t="s">
        <v>346</v>
      </c>
      <c r="G194" s="150" t="s">
        <v>219</v>
      </c>
      <c r="H194" s="151">
        <v>197.54</v>
      </c>
      <c r="I194" s="152"/>
      <c r="J194" s="151">
        <f t="shared" si="30"/>
        <v>0</v>
      </c>
      <c r="K194" s="153"/>
      <c r="L194" s="30"/>
      <c r="M194" s="154" t="s">
        <v>1</v>
      </c>
      <c r="N194" s="155" t="s">
        <v>41</v>
      </c>
      <c r="O194" s="55"/>
      <c r="P194" s="156">
        <f t="shared" si="31"/>
        <v>0</v>
      </c>
      <c r="Q194" s="156">
        <v>0</v>
      </c>
      <c r="R194" s="156">
        <f t="shared" si="32"/>
        <v>0</v>
      </c>
      <c r="S194" s="156">
        <v>0</v>
      </c>
      <c r="T194" s="157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8" t="s">
        <v>185</v>
      </c>
      <c r="AT194" s="158" t="s">
        <v>181</v>
      </c>
      <c r="AU194" s="158" t="s">
        <v>87</v>
      </c>
      <c r="AY194" s="14" t="s">
        <v>179</v>
      </c>
      <c r="BE194" s="159">
        <f t="shared" si="34"/>
        <v>0</v>
      </c>
      <c r="BF194" s="159">
        <f t="shared" si="35"/>
        <v>0</v>
      </c>
      <c r="BG194" s="159">
        <f t="shared" si="36"/>
        <v>0</v>
      </c>
      <c r="BH194" s="159">
        <f t="shared" si="37"/>
        <v>0</v>
      </c>
      <c r="BI194" s="159">
        <f t="shared" si="38"/>
        <v>0</v>
      </c>
      <c r="BJ194" s="14" t="s">
        <v>87</v>
      </c>
      <c r="BK194" s="160">
        <f t="shared" si="39"/>
        <v>0</v>
      </c>
      <c r="BL194" s="14" t="s">
        <v>185</v>
      </c>
      <c r="BM194" s="158" t="s">
        <v>347</v>
      </c>
    </row>
    <row r="195" spans="1:65" s="2" customFormat="1" ht="24.2" customHeight="1">
      <c r="A195" s="29"/>
      <c r="B195" s="146"/>
      <c r="C195" s="147" t="s">
        <v>348</v>
      </c>
      <c r="D195" s="147" t="s">
        <v>181</v>
      </c>
      <c r="E195" s="148" t="s">
        <v>349</v>
      </c>
      <c r="F195" s="149" t="s">
        <v>350</v>
      </c>
      <c r="G195" s="150" t="s">
        <v>219</v>
      </c>
      <c r="H195" s="151">
        <v>197.54</v>
      </c>
      <c r="I195" s="152"/>
      <c r="J195" s="151">
        <f t="shared" si="30"/>
        <v>0</v>
      </c>
      <c r="K195" s="153"/>
      <c r="L195" s="30"/>
      <c r="M195" s="154" t="s">
        <v>1</v>
      </c>
      <c r="N195" s="155" t="s">
        <v>41</v>
      </c>
      <c r="O195" s="55"/>
      <c r="P195" s="156">
        <f t="shared" si="31"/>
        <v>0</v>
      </c>
      <c r="Q195" s="156">
        <v>0</v>
      </c>
      <c r="R195" s="156">
        <f t="shared" si="32"/>
        <v>0</v>
      </c>
      <c r="S195" s="156">
        <v>0</v>
      </c>
      <c r="T195" s="157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8" t="s">
        <v>185</v>
      </c>
      <c r="AT195" s="158" t="s">
        <v>181</v>
      </c>
      <c r="AU195" s="158" t="s">
        <v>87</v>
      </c>
      <c r="AY195" s="14" t="s">
        <v>179</v>
      </c>
      <c r="BE195" s="159">
        <f t="shared" si="34"/>
        <v>0</v>
      </c>
      <c r="BF195" s="159">
        <f t="shared" si="35"/>
        <v>0</v>
      </c>
      <c r="BG195" s="159">
        <f t="shared" si="36"/>
        <v>0</v>
      </c>
      <c r="BH195" s="159">
        <f t="shared" si="37"/>
        <v>0</v>
      </c>
      <c r="BI195" s="159">
        <f t="shared" si="38"/>
        <v>0</v>
      </c>
      <c r="BJ195" s="14" t="s">
        <v>87</v>
      </c>
      <c r="BK195" s="160">
        <f t="shared" si="39"/>
        <v>0</v>
      </c>
      <c r="BL195" s="14" t="s">
        <v>185</v>
      </c>
      <c r="BM195" s="158" t="s">
        <v>351</v>
      </c>
    </row>
    <row r="196" spans="1:65" s="2" customFormat="1" ht="24.2" customHeight="1">
      <c r="A196" s="29"/>
      <c r="B196" s="146"/>
      <c r="C196" s="147" t="s">
        <v>268</v>
      </c>
      <c r="D196" s="147" t="s">
        <v>181</v>
      </c>
      <c r="E196" s="148" t="s">
        <v>352</v>
      </c>
      <c r="F196" s="149" t="s">
        <v>353</v>
      </c>
      <c r="G196" s="150" t="s">
        <v>219</v>
      </c>
      <c r="H196" s="151">
        <v>86.16</v>
      </c>
      <c r="I196" s="152"/>
      <c r="J196" s="151">
        <f t="shared" si="30"/>
        <v>0</v>
      </c>
      <c r="K196" s="153"/>
      <c r="L196" s="30"/>
      <c r="M196" s="154" t="s">
        <v>1</v>
      </c>
      <c r="N196" s="155" t="s">
        <v>41</v>
      </c>
      <c r="O196" s="55"/>
      <c r="P196" s="156">
        <f t="shared" si="31"/>
        <v>0</v>
      </c>
      <c r="Q196" s="156">
        <v>0</v>
      </c>
      <c r="R196" s="156">
        <f t="shared" si="32"/>
        <v>0</v>
      </c>
      <c r="S196" s="156">
        <v>0</v>
      </c>
      <c r="T196" s="157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8" t="s">
        <v>185</v>
      </c>
      <c r="AT196" s="158" t="s">
        <v>181</v>
      </c>
      <c r="AU196" s="158" t="s">
        <v>87</v>
      </c>
      <c r="AY196" s="14" t="s">
        <v>179</v>
      </c>
      <c r="BE196" s="159">
        <f t="shared" si="34"/>
        <v>0</v>
      </c>
      <c r="BF196" s="159">
        <f t="shared" si="35"/>
        <v>0</v>
      </c>
      <c r="BG196" s="159">
        <f t="shared" si="36"/>
        <v>0</v>
      </c>
      <c r="BH196" s="159">
        <f t="shared" si="37"/>
        <v>0</v>
      </c>
      <c r="BI196" s="159">
        <f t="shared" si="38"/>
        <v>0</v>
      </c>
      <c r="BJ196" s="14" t="s">
        <v>87</v>
      </c>
      <c r="BK196" s="160">
        <f t="shared" si="39"/>
        <v>0</v>
      </c>
      <c r="BL196" s="14" t="s">
        <v>185</v>
      </c>
      <c r="BM196" s="158" t="s">
        <v>354</v>
      </c>
    </row>
    <row r="197" spans="1:65" s="2" customFormat="1" ht="24.2" customHeight="1">
      <c r="A197" s="29"/>
      <c r="B197" s="146"/>
      <c r="C197" s="147" t="s">
        <v>355</v>
      </c>
      <c r="D197" s="147" t="s">
        <v>181</v>
      </c>
      <c r="E197" s="148" t="s">
        <v>356</v>
      </c>
      <c r="F197" s="149" t="s">
        <v>357</v>
      </c>
      <c r="G197" s="150" t="s">
        <v>219</v>
      </c>
      <c r="H197" s="151">
        <v>86.16</v>
      </c>
      <c r="I197" s="152"/>
      <c r="J197" s="151">
        <f t="shared" si="30"/>
        <v>0</v>
      </c>
      <c r="K197" s="153"/>
      <c r="L197" s="30"/>
      <c r="M197" s="154" t="s">
        <v>1</v>
      </c>
      <c r="N197" s="155" t="s">
        <v>41</v>
      </c>
      <c r="O197" s="55"/>
      <c r="P197" s="156">
        <f t="shared" si="31"/>
        <v>0</v>
      </c>
      <c r="Q197" s="156">
        <v>0</v>
      </c>
      <c r="R197" s="156">
        <f t="shared" si="32"/>
        <v>0</v>
      </c>
      <c r="S197" s="156">
        <v>0</v>
      </c>
      <c r="T197" s="157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8" t="s">
        <v>185</v>
      </c>
      <c r="AT197" s="158" t="s">
        <v>181</v>
      </c>
      <c r="AU197" s="158" t="s">
        <v>87</v>
      </c>
      <c r="AY197" s="14" t="s">
        <v>179</v>
      </c>
      <c r="BE197" s="159">
        <f t="shared" si="34"/>
        <v>0</v>
      </c>
      <c r="BF197" s="159">
        <f t="shared" si="35"/>
        <v>0</v>
      </c>
      <c r="BG197" s="159">
        <f t="shared" si="36"/>
        <v>0</v>
      </c>
      <c r="BH197" s="159">
        <f t="shared" si="37"/>
        <v>0</v>
      </c>
      <c r="BI197" s="159">
        <f t="shared" si="38"/>
        <v>0</v>
      </c>
      <c r="BJ197" s="14" t="s">
        <v>87</v>
      </c>
      <c r="BK197" s="160">
        <f t="shared" si="39"/>
        <v>0</v>
      </c>
      <c r="BL197" s="14" t="s">
        <v>185</v>
      </c>
      <c r="BM197" s="158" t="s">
        <v>358</v>
      </c>
    </row>
    <row r="198" spans="1:65" s="2" customFormat="1" ht="24.2" customHeight="1">
      <c r="A198" s="29"/>
      <c r="B198" s="146"/>
      <c r="C198" s="147" t="s">
        <v>272</v>
      </c>
      <c r="D198" s="147" t="s">
        <v>181</v>
      </c>
      <c r="E198" s="148" t="s">
        <v>359</v>
      </c>
      <c r="F198" s="149" t="s">
        <v>360</v>
      </c>
      <c r="G198" s="150" t="s">
        <v>219</v>
      </c>
      <c r="H198" s="151">
        <v>86.16</v>
      </c>
      <c r="I198" s="152"/>
      <c r="J198" s="151">
        <f t="shared" si="30"/>
        <v>0</v>
      </c>
      <c r="K198" s="153"/>
      <c r="L198" s="30"/>
      <c r="M198" s="154" t="s">
        <v>1</v>
      </c>
      <c r="N198" s="155" t="s">
        <v>41</v>
      </c>
      <c r="O198" s="55"/>
      <c r="P198" s="156">
        <f t="shared" si="31"/>
        <v>0</v>
      </c>
      <c r="Q198" s="156">
        <v>0</v>
      </c>
      <c r="R198" s="156">
        <f t="shared" si="32"/>
        <v>0</v>
      </c>
      <c r="S198" s="156">
        <v>0</v>
      </c>
      <c r="T198" s="157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8" t="s">
        <v>185</v>
      </c>
      <c r="AT198" s="158" t="s">
        <v>181</v>
      </c>
      <c r="AU198" s="158" t="s">
        <v>87</v>
      </c>
      <c r="AY198" s="14" t="s">
        <v>179</v>
      </c>
      <c r="BE198" s="159">
        <f t="shared" si="34"/>
        <v>0</v>
      </c>
      <c r="BF198" s="159">
        <f t="shared" si="35"/>
        <v>0</v>
      </c>
      <c r="BG198" s="159">
        <f t="shared" si="36"/>
        <v>0</v>
      </c>
      <c r="BH198" s="159">
        <f t="shared" si="37"/>
        <v>0</v>
      </c>
      <c r="BI198" s="159">
        <f t="shared" si="38"/>
        <v>0</v>
      </c>
      <c r="BJ198" s="14" t="s">
        <v>87</v>
      </c>
      <c r="BK198" s="160">
        <f t="shared" si="39"/>
        <v>0</v>
      </c>
      <c r="BL198" s="14" t="s">
        <v>185</v>
      </c>
      <c r="BM198" s="158" t="s">
        <v>361</v>
      </c>
    </row>
    <row r="199" spans="1:65" s="2" customFormat="1" ht="14.45" customHeight="1">
      <c r="A199" s="29"/>
      <c r="B199" s="146"/>
      <c r="C199" s="147" t="s">
        <v>362</v>
      </c>
      <c r="D199" s="147" t="s">
        <v>181</v>
      </c>
      <c r="E199" s="148" t="s">
        <v>363</v>
      </c>
      <c r="F199" s="149" t="s">
        <v>364</v>
      </c>
      <c r="G199" s="150" t="s">
        <v>219</v>
      </c>
      <c r="H199" s="151">
        <v>86.16</v>
      </c>
      <c r="I199" s="152"/>
      <c r="J199" s="151">
        <f t="shared" si="30"/>
        <v>0</v>
      </c>
      <c r="K199" s="153"/>
      <c r="L199" s="30"/>
      <c r="M199" s="154" t="s">
        <v>1</v>
      </c>
      <c r="N199" s="155" t="s">
        <v>41</v>
      </c>
      <c r="O199" s="55"/>
      <c r="P199" s="156">
        <f t="shared" si="31"/>
        <v>0</v>
      </c>
      <c r="Q199" s="156">
        <v>0</v>
      </c>
      <c r="R199" s="156">
        <f t="shared" si="32"/>
        <v>0</v>
      </c>
      <c r="S199" s="156">
        <v>0</v>
      </c>
      <c r="T199" s="157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8" t="s">
        <v>185</v>
      </c>
      <c r="AT199" s="158" t="s">
        <v>181</v>
      </c>
      <c r="AU199" s="158" t="s">
        <v>87</v>
      </c>
      <c r="AY199" s="14" t="s">
        <v>179</v>
      </c>
      <c r="BE199" s="159">
        <f t="shared" si="34"/>
        <v>0</v>
      </c>
      <c r="BF199" s="159">
        <f t="shared" si="35"/>
        <v>0</v>
      </c>
      <c r="BG199" s="159">
        <f t="shared" si="36"/>
        <v>0</v>
      </c>
      <c r="BH199" s="159">
        <f t="shared" si="37"/>
        <v>0</v>
      </c>
      <c r="BI199" s="159">
        <f t="shared" si="38"/>
        <v>0</v>
      </c>
      <c r="BJ199" s="14" t="s">
        <v>87</v>
      </c>
      <c r="BK199" s="160">
        <f t="shared" si="39"/>
        <v>0</v>
      </c>
      <c r="BL199" s="14" t="s">
        <v>185</v>
      </c>
      <c r="BM199" s="158" t="s">
        <v>365</v>
      </c>
    </row>
    <row r="200" spans="1:65" s="2" customFormat="1" ht="14.45" customHeight="1">
      <c r="A200" s="29"/>
      <c r="B200" s="146"/>
      <c r="C200" s="147" t="s">
        <v>275</v>
      </c>
      <c r="D200" s="147" t="s">
        <v>181</v>
      </c>
      <c r="E200" s="148" t="s">
        <v>366</v>
      </c>
      <c r="F200" s="149" t="s">
        <v>367</v>
      </c>
      <c r="G200" s="150" t="s">
        <v>219</v>
      </c>
      <c r="H200" s="151">
        <v>86.16</v>
      </c>
      <c r="I200" s="152"/>
      <c r="J200" s="151">
        <f t="shared" si="30"/>
        <v>0</v>
      </c>
      <c r="K200" s="153"/>
      <c r="L200" s="30"/>
      <c r="M200" s="154" t="s">
        <v>1</v>
      </c>
      <c r="N200" s="155" t="s">
        <v>41</v>
      </c>
      <c r="O200" s="55"/>
      <c r="P200" s="156">
        <f t="shared" si="31"/>
        <v>0</v>
      </c>
      <c r="Q200" s="156">
        <v>0</v>
      </c>
      <c r="R200" s="156">
        <f t="shared" si="32"/>
        <v>0</v>
      </c>
      <c r="S200" s="156">
        <v>0</v>
      </c>
      <c r="T200" s="157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8" t="s">
        <v>185</v>
      </c>
      <c r="AT200" s="158" t="s">
        <v>181</v>
      </c>
      <c r="AU200" s="158" t="s">
        <v>87</v>
      </c>
      <c r="AY200" s="14" t="s">
        <v>179</v>
      </c>
      <c r="BE200" s="159">
        <f t="shared" si="34"/>
        <v>0</v>
      </c>
      <c r="BF200" s="159">
        <f t="shared" si="35"/>
        <v>0</v>
      </c>
      <c r="BG200" s="159">
        <f t="shared" si="36"/>
        <v>0</v>
      </c>
      <c r="BH200" s="159">
        <f t="shared" si="37"/>
        <v>0</v>
      </c>
      <c r="BI200" s="159">
        <f t="shared" si="38"/>
        <v>0</v>
      </c>
      <c r="BJ200" s="14" t="s">
        <v>87</v>
      </c>
      <c r="BK200" s="160">
        <f t="shared" si="39"/>
        <v>0</v>
      </c>
      <c r="BL200" s="14" t="s">
        <v>185</v>
      </c>
      <c r="BM200" s="158" t="s">
        <v>368</v>
      </c>
    </row>
    <row r="201" spans="1:65" s="2" customFormat="1" ht="24.2" customHeight="1">
      <c r="A201" s="29"/>
      <c r="B201" s="146"/>
      <c r="C201" s="147" t="s">
        <v>369</v>
      </c>
      <c r="D201" s="147" t="s">
        <v>181</v>
      </c>
      <c r="E201" s="148" t="s">
        <v>370</v>
      </c>
      <c r="F201" s="149" t="s">
        <v>371</v>
      </c>
      <c r="G201" s="150" t="s">
        <v>184</v>
      </c>
      <c r="H201" s="151">
        <v>11.73</v>
      </c>
      <c r="I201" s="152"/>
      <c r="J201" s="151">
        <f t="shared" si="30"/>
        <v>0</v>
      </c>
      <c r="K201" s="153"/>
      <c r="L201" s="30"/>
      <c r="M201" s="154" t="s">
        <v>1</v>
      </c>
      <c r="N201" s="155" t="s">
        <v>41</v>
      </c>
      <c r="O201" s="55"/>
      <c r="P201" s="156">
        <f t="shared" si="31"/>
        <v>0</v>
      </c>
      <c r="Q201" s="156">
        <v>0</v>
      </c>
      <c r="R201" s="156">
        <f t="shared" si="32"/>
        <v>0</v>
      </c>
      <c r="S201" s="156">
        <v>0</v>
      </c>
      <c r="T201" s="157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8" t="s">
        <v>185</v>
      </c>
      <c r="AT201" s="158" t="s">
        <v>181</v>
      </c>
      <c r="AU201" s="158" t="s">
        <v>87</v>
      </c>
      <c r="AY201" s="14" t="s">
        <v>179</v>
      </c>
      <c r="BE201" s="159">
        <f t="shared" si="34"/>
        <v>0</v>
      </c>
      <c r="BF201" s="159">
        <f t="shared" si="35"/>
        <v>0</v>
      </c>
      <c r="BG201" s="159">
        <f t="shared" si="36"/>
        <v>0</v>
      </c>
      <c r="BH201" s="159">
        <f t="shared" si="37"/>
        <v>0</v>
      </c>
      <c r="BI201" s="159">
        <f t="shared" si="38"/>
        <v>0</v>
      </c>
      <c r="BJ201" s="14" t="s">
        <v>87</v>
      </c>
      <c r="BK201" s="160">
        <f t="shared" si="39"/>
        <v>0</v>
      </c>
      <c r="BL201" s="14" t="s">
        <v>185</v>
      </c>
      <c r="BM201" s="158" t="s">
        <v>372</v>
      </c>
    </row>
    <row r="202" spans="1:65" s="2" customFormat="1" ht="24.2" customHeight="1">
      <c r="A202" s="29"/>
      <c r="B202" s="146"/>
      <c r="C202" s="147" t="s">
        <v>280</v>
      </c>
      <c r="D202" s="147" t="s">
        <v>181</v>
      </c>
      <c r="E202" s="148" t="s">
        <v>373</v>
      </c>
      <c r="F202" s="149" t="s">
        <v>374</v>
      </c>
      <c r="G202" s="150" t="s">
        <v>184</v>
      </c>
      <c r="H202" s="151">
        <v>11.73</v>
      </c>
      <c r="I202" s="152"/>
      <c r="J202" s="151">
        <f t="shared" si="30"/>
        <v>0</v>
      </c>
      <c r="K202" s="153"/>
      <c r="L202" s="30"/>
      <c r="M202" s="154" t="s">
        <v>1</v>
      </c>
      <c r="N202" s="155" t="s">
        <v>41</v>
      </c>
      <c r="O202" s="55"/>
      <c r="P202" s="156">
        <f t="shared" si="31"/>
        <v>0</v>
      </c>
      <c r="Q202" s="156">
        <v>0</v>
      </c>
      <c r="R202" s="156">
        <f t="shared" si="32"/>
        <v>0</v>
      </c>
      <c r="S202" s="156">
        <v>0</v>
      </c>
      <c r="T202" s="157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8" t="s">
        <v>185</v>
      </c>
      <c r="AT202" s="158" t="s">
        <v>181</v>
      </c>
      <c r="AU202" s="158" t="s">
        <v>87</v>
      </c>
      <c r="AY202" s="14" t="s">
        <v>179</v>
      </c>
      <c r="BE202" s="159">
        <f t="shared" si="34"/>
        <v>0</v>
      </c>
      <c r="BF202" s="159">
        <f t="shared" si="35"/>
        <v>0</v>
      </c>
      <c r="BG202" s="159">
        <f t="shared" si="36"/>
        <v>0</v>
      </c>
      <c r="BH202" s="159">
        <f t="shared" si="37"/>
        <v>0</v>
      </c>
      <c r="BI202" s="159">
        <f t="shared" si="38"/>
        <v>0</v>
      </c>
      <c r="BJ202" s="14" t="s">
        <v>87</v>
      </c>
      <c r="BK202" s="160">
        <f t="shared" si="39"/>
        <v>0</v>
      </c>
      <c r="BL202" s="14" t="s">
        <v>185</v>
      </c>
      <c r="BM202" s="158" t="s">
        <v>375</v>
      </c>
    </row>
    <row r="203" spans="1:65" s="2" customFormat="1" ht="24.2" customHeight="1">
      <c r="A203" s="29"/>
      <c r="B203" s="146"/>
      <c r="C203" s="147" t="s">
        <v>376</v>
      </c>
      <c r="D203" s="147" t="s">
        <v>181</v>
      </c>
      <c r="E203" s="148" t="s">
        <v>377</v>
      </c>
      <c r="F203" s="149" t="s">
        <v>378</v>
      </c>
      <c r="G203" s="150" t="s">
        <v>184</v>
      </c>
      <c r="H203" s="151">
        <v>11.73</v>
      </c>
      <c r="I203" s="152"/>
      <c r="J203" s="151">
        <f t="shared" si="30"/>
        <v>0</v>
      </c>
      <c r="K203" s="153"/>
      <c r="L203" s="30"/>
      <c r="M203" s="154" t="s">
        <v>1</v>
      </c>
      <c r="N203" s="155" t="s">
        <v>41</v>
      </c>
      <c r="O203" s="55"/>
      <c r="P203" s="156">
        <f t="shared" si="31"/>
        <v>0</v>
      </c>
      <c r="Q203" s="156">
        <v>0</v>
      </c>
      <c r="R203" s="156">
        <f t="shared" si="32"/>
        <v>0</v>
      </c>
      <c r="S203" s="156">
        <v>0</v>
      </c>
      <c r="T203" s="157">
        <f t="shared" si="3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8" t="s">
        <v>185</v>
      </c>
      <c r="AT203" s="158" t="s">
        <v>181</v>
      </c>
      <c r="AU203" s="158" t="s">
        <v>87</v>
      </c>
      <c r="AY203" s="14" t="s">
        <v>179</v>
      </c>
      <c r="BE203" s="159">
        <f t="shared" si="34"/>
        <v>0</v>
      </c>
      <c r="BF203" s="159">
        <f t="shared" si="35"/>
        <v>0</v>
      </c>
      <c r="BG203" s="159">
        <f t="shared" si="36"/>
        <v>0</v>
      </c>
      <c r="BH203" s="159">
        <f t="shared" si="37"/>
        <v>0</v>
      </c>
      <c r="BI203" s="159">
        <f t="shared" si="38"/>
        <v>0</v>
      </c>
      <c r="BJ203" s="14" t="s">
        <v>87</v>
      </c>
      <c r="BK203" s="160">
        <f t="shared" si="39"/>
        <v>0</v>
      </c>
      <c r="BL203" s="14" t="s">
        <v>185</v>
      </c>
      <c r="BM203" s="158" t="s">
        <v>379</v>
      </c>
    </row>
    <row r="204" spans="1:65" s="2" customFormat="1" ht="24.2" customHeight="1">
      <c r="A204" s="29"/>
      <c r="B204" s="146"/>
      <c r="C204" s="147" t="s">
        <v>284</v>
      </c>
      <c r="D204" s="147" t="s">
        <v>181</v>
      </c>
      <c r="E204" s="148" t="s">
        <v>380</v>
      </c>
      <c r="F204" s="149" t="s">
        <v>381</v>
      </c>
      <c r="G204" s="150" t="s">
        <v>184</v>
      </c>
      <c r="H204" s="151">
        <v>11.73</v>
      </c>
      <c r="I204" s="152"/>
      <c r="J204" s="151">
        <f t="shared" si="30"/>
        <v>0</v>
      </c>
      <c r="K204" s="153"/>
      <c r="L204" s="30"/>
      <c r="M204" s="154" t="s">
        <v>1</v>
      </c>
      <c r="N204" s="155" t="s">
        <v>41</v>
      </c>
      <c r="O204" s="55"/>
      <c r="P204" s="156">
        <f t="shared" si="31"/>
        <v>0</v>
      </c>
      <c r="Q204" s="156">
        <v>0</v>
      </c>
      <c r="R204" s="156">
        <f t="shared" si="32"/>
        <v>0</v>
      </c>
      <c r="S204" s="156">
        <v>0</v>
      </c>
      <c r="T204" s="157">
        <f t="shared" si="3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8" t="s">
        <v>185</v>
      </c>
      <c r="AT204" s="158" t="s">
        <v>181</v>
      </c>
      <c r="AU204" s="158" t="s">
        <v>87</v>
      </c>
      <c r="AY204" s="14" t="s">
        <v>179</v>
      </c>
      <c r="BE204" s="159">
        <f t="shared" si="34"/>
        <v>0</v>
      </c>
      <c r="BF204" s="159">
        <f t="shared" si="35"/>
        <v>0</v>
      </c>
      <c r="BG204" s="159">
        <f t="shared" si="36"/>
        <v>0</v>
      </c>
      <c r="BH204" s="159">
        <f t="shared" si="37"/>
        <v>0</v>
      </c>
      <c r="BI204" s="159">
        <f t="shared" si="38"/>
        <v>0</v>
      </c>
      <c r="BJ204" s="14" t="s">
        <v>87</v>
      </c>
      <c r="BK204" s="160">
        <f t="shared" si="39"/>
        <v>0</v>
      </c>
      <c r="BL204" s="14" t="s">
        <v>185</v>
      </c>
      <c r="BM204" s="158" t="s">
        <v>382</v>
      </c>
    </row>
    <row r="205" spans="1:65" s="2" customFormat="1" ht="24.2" customHeight="1">
      <c r="A205" s="29"/>
      <c r="B205" s="146"/>
      <c r="C205" s="147" t="s">
        <v>383</v>
      </c>
      <c r="D205" s="147" t="s">
        <v>181</v>
      </c>
      <c r="E205" s="148" t="s">
        <v>384</v>
      </c>
      <c r="F205" s="149" t="s">
        <v>385</v>
      </c>
      <c r="G205" s="150" t="s">
        <v>253</v>
      </c>
      <c r="H205" s="151">
        <v>3</v>
      </c>
      <c r="I205" s="152"/>
      <c r="J205" s="151">
        <f t="shared" si="30"/>
        <v>0</v>
      </c>
      <c r="K205" s="153"/>
      <c r="L205" s="30"/>
      <c r="M205" s="154" t="s">
        <v>1</v>
      </c>
      <c r="N205" s="155" t="s">
        <v>41</v>
      </c>
      <c r="O205" s="55"/>
      <c r="P205" s="156">
        <f t="shared" si="31"/>
        <v>0</v>
      </c>
      <c r="Q205" s="156">
        <v>0</v>
      </c>
      <c r="R205" s="156">
        <f t="shared" si="32"/>
        <v>0</v>
      </c>
      <c r="S205" s="156">
        <v>0</v>
      </c>
      <c r="T205" s="157">
        <f t="shared" si="3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8" t="s">
        <v>185</v>
      </c>
      <c r="AT205" s="158" t="s">
        <v>181</v>
      </c>
      <c r="AU205" s="158" t="s">
        <v>87</v>
      </c>
      <c r="AY205" s="14" t="s">
        <v>179</v>
      </c>
      <c r="BE205" s="159">
        <f t="shared" si="34"/>
        <v>0</v>
      </c>
      <c r="BF205" s="159">
        <f t="shared" si="35"/>
        <v>0</v>
      </c>
      <c r="BG205" s="159">
        <f t="shared" si="36"/>
        <v>0</v>
      </c>
      <c r="BH205" s="159">
        <f t="shared" si="37"/>
        <v>0</v>
      </c>
      <c r="BI205" s="159">
        <f t="shared" si="38"/>
        <v>0</v>
      </c>
      <c r="BJ205" s="14" t="s">
        <v>87</v>
      </c>
      <c r="BK205" s="160">
        <f t="shared" si="39"/>
        <v>0</v>
      </c>
      <c r="BL205" s="14" t="s">
        <v>185</v>
      </c>
      <c r="BM205" s="158" t="s">
        <v>386</v>
      </c>
    </row>
    <row r="206" spans="1:65" s="2" customFormat="1" ht="14.45" customHeight="1">
      <c r="A206" s="29"/>
      <c r="B206" s="146"/>
      <c r="C206" s="161" t="s">
        <v>288</v>
      </c>
      <c r="D206" s="161" t="s">
        <v>281</v>
      </c>
      <c r="E206" s="162" t="s">
        <v>387</v>
      </c>
      <c r="F206" s="163" t="s">
        <v>388</v>
      </c>
      <c r="G206" s="164" t="s">
        <v>253</v>
      </c>
      <c r="H206" s="165">
        <v>3</v>
      </c>
      <c r="I206" s="166"/>
      <c r="J206" s="165">
        <f t="shared" si="30"/>
        <v>0</v>
      </c>
      <c r="K206" s="167"/>
      <c r="L206" s="168"/>
      <c r="M206" s="169" t="s">
        <v>1</v>
      </c>
      <c r="N206" s="170" t="s">
        <v>41</v>
      </c>
      <c r="O206" s="55"/>
      <c r="P206" s="156">
        <f t="shared" si="31"/>
        <v>0</v>
      </c>
      <c r="Q206" s="156">
        <v>0</v>
      </c>
      <c r="R206" s="156">
        <f t="shared" si="32"/>
        <v>0</v>
      </c>
      <c r="S206" s="156">
        <v>0</v>
      </c>
      <c r="T206" s="157">
        <f t="shared" si="3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8" t="s">
        <v>194</v>
      </c>
      <c r="AT206" s="158" t="s">
        <v>281</v>
      </c>
      <c r="AU206" s="158" t="s">
        <v>87</v>
      </c>
      <c r="AY206" s="14" t="s">
        <v>179</v>
      </c>
      <c r="BE206" s="159">
        <f t="shared" si="34"/>
        <v>0</v>
      </c>
      <c r="BF206" s="159">
        <f t="shared" si="35"/>
        <v>0</v>
      </c>
      <c r="BG206" s="159">
        <f t="shared" si="36"/>
        <v>0</v>
      </c>
      <c r="BH206" s="159">
        <f t="shared" si="37"/>
        <v>0</v>
      </c>
      <c r="BI206" s="159">
        <f t="shared" si="38"/>
        <v>0</v>
      </c>
      <c r="BJ206" s="14" t="s">
        <v>87</v>
      </c>
      <c r="BK206" s="160">
        <f t="shared" si="39"/>
        <v>0</v>
      </c>
      <c r="BL206" s="14" t="s">
        <v>185</v>
      </c>
      <c r="BM206" s="158" t="s">
        <v>389</v>
      </c>
    </row>
    <row r="207" spans="1:65" s="12" customFormat="1" ht="22.9" customHeight="1">
      <c r="B207" s="133"/>
      <c r="D207" s="134" t="s">
        <v>74</v>
      </c>
      <c r="E207" s="144" t="s">
        <v>209</v>
      </c>
      <c r="F207" s="144" t="s">
        <v>390</v>
      </c>
      <c r="I207" s="136"/>
      <c r="J207" s="145">
        <f>BK207</f>
        <v>0</v>
      </c>
      <c r="L207" s="133"/>
      <c r="M207" s="138"/>
      <c r="N207" s="139"/>
      <c r="O207" s="139"/>
      <c r="P207" s="140">
        <f>SUM(P208:P216)</f>
        <v>0</v>
      </c>
      <c r="Q207" s="139"/>
      <c r="R207" s="140">
        <f>SUM(R208:R216)</f>
        <v>0</v>
      </c>
      <c r="S207" s="139"/>
      <c r="T207" s="141">
        <f>SUM(T208:T216)</f>
        <v>0</v>
      </c>
      <c r="AR207" s="134" t="s">
        <v>82</v>
      </c>
      <c r="AT207" s="142" t="s">
        <v>74</v>
      </c>
      <c r="AU207" s="142" t="s">
        <v>82</v>
      </c>
      <c r="AY207" s="134" t="s">
        <v>179</v>
      </c>
      <c r="BK207" s="143">
        <f>SUM(BK208:BK216)</f>
        <v>0</v>
      </c>
    </row>
    <row r="208" spans="1:65" s="2" customFormat="1" ht="24.2" customHeight="1">
      <c r="A208" s="29"/>
      <c r="B208" s="146"/>
      <c r="C208" s="147" t="s">
        <v>391</v>
      </c>
      <c r="D208" s="147" t="s">
        <v>181</v>
      </c>
      <c r="E208" s="148" t="s">
        <v>392</v>
      </c>
      <c r="F208" s="149" t="s">
        <v>393</v>
      </c>
      <c r="G208" s="150" t="s">
        <v>219</v>
      </c>
      <c r="H208" s="151">
        <v>133.476</v>
      </c>
      <c r="I208" s="152"/>
      <c r="J208" s="151">
        <f t="shared" ref="J208:J216" si="40">ROUND(I208*H208,3)</f>
        <v>0</v>
      </c>
      <c r="K208" s="153"/>
      <c r="L208" s="30"/>
      <c r="M208" s="154" t="s">
        <v>1</v>
      </c>
      <c r="N208" s="155" t="s">
        <v>41</v>
      </c>
      <c r="O208" s="55"/>
      <c r="P208" s="156">
        <f t="shared" ref="P208:P216" si="41">O208*H208</f>
        <v>0</v>
      </c>
      <c r="Q208" s="156">
        <v>0</v>
      </c>
      <c r="R208" s="156">
        <f t="shared" ref="R208:R216" si="42">Q208*H208</f>
        <v>0</v>
      </c>
      <c r="S208" s="156">
        <v>0</v>
      </c>
      <c r="T208" s="157">
        <f t="shared" ref="T208:T216" si="43"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8" t="s">
        <v>185</v>
      </c>
      <c r="AT208" s="158" t="s">
        <v>181</v>
      </c>
      <c r="AU208" s="158" t="s">
        <v>87</v>
      </c>
      <c r="AY208" s="14" t="s">
        <v>179</v>
      </c>
      <c r="BE208" s="159">
        <f t="shared" ref="BE208:BE216" si="44">IF(N208="základná",J208,0)</f>
        <v>0</v>
      </c>
      <c r="BF208" s="159">
        <f t="shared" ref="BF208:BF216" si="45">IF(N208="znížená",J208,0)</f>
        <v>0</v>
      </c>
      <c r="BG208" s="159">
        <f t="shared" ref="BG208:BG216" si="46">IF(N208="zákl. prenesená",J208,0)</f>
        <v>0</v>
      </c>
      <c r="BH208" s="159">
        <f t="shared" ref="BH208:BH216" si="47">IF(N208="zníž. prenesená",J208,0)</f>
        <v>0</v>
      </c>
      <c r="BI208" s="159">
        <f t="shared" ref="BI208:BI216" si="48">IF(N208="nulová",J208,0)</f>
        <v>0</v>
      </c>
      <c r="BJ208" s="14" t="s">
        <v>87</v>
      </c>
      <c r="BK208" s="160">
        <f t="shared" ref="BK208:BK216" si="49">ROUND(I208*H208,3)</f>
        <v>0</v>
      </c>
      <c r="BL208" s="14" t="s">
        <v>185</v>
      </c>
      <c r="BM208" s="158" t="s">
        <v>394</v>
      </c>
    </row>
    <row r="209" spans="1:65" s="2" customFormat="1" ht="37.9" customHeight="1">
      <c r="A209" s="29"/>
      <c r="B209" s="146"/>
      <c r="C209" s="147" t="s">
        <v>291</v>
      </c>
      <c r="D209" s="147" t="s">
        <v>181</v>
      </c>
      <c r="E209" s="148" t="s">
        <v>395</v>
      </c>
      <c r="F209" s="149" t="s">
        <v>396</v>
      </c>
      <c r="G209" s="150" t="s">
        <v>219</v>
      </c>
      <c r="H209" s="151">
        <v>266.952</v>
      </c>
      <c r="I209" s="152"/>
      <c r="J209" s="151">
        <f t="shared" si="40"/>
        <v>0</v>
      </c>
      <c r="K209" s="153"/>
      <c r="L209" s="30"/>
      <c r="M209" s="154" t="s">
        <v>1</v>
      </c>
      <c r="N209" s="155" t="s">
        <v>41</v>
      </c>
      <c r="O209" s="55"/>
      <c r="P209" s="156">
        <f t="shared" si="41"/>
        <v>0</v>
      </c>
      <c r="Q209" s="156">
        <v>0</v>
      </c>
      <c r="R209" s="156">
        <f t="shared" si="42"/>
        <v>0</v>
      </c>
      <c r="S209" s="156">
        <v>0</v>
      </c>
      <c r="T209" s="157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8" t="s">
        <v>185</v>
      </c>
      <c r="AT209" s="158" t="s">
        <v>181</v>
      </c>
      <c r="AU209" s="158" t="s">
        <v>87</v>
      </c>
      <c r="AY209" s="14" t="s">
        <v>179</v>
      </c>
      <c r="BE209" s="159">
        <f t="shared" si="44"/>
        <v>0</v>
      </c>
      <c r="BF209" s="159">
        <f t="shared" si="45"/>
        <v>0</v>
      </c>
      <c r="BG209" s="159">
        <f t="shared" si="46"/>
        <v>0</v>
      </c>
      <c r="BH209" s="159">
        <f t="shared" si="47"/>
        <v>0</v>
      </c>
      <c r="BI209" s="159">
        <f t="shared" si="48"/>
        <v>0</v>
      </c>
      <c r="BJ209" s="14" t="s">
        <v>87</v>
      </c>
      <c r="BK209" s="160">
        <f t="shared" si="49"/>
        <v>0</v>
      </c>
      <c r="BL209" s="14" t="s">
        <v>185</v>
      </c>
      <c r="BM209" s="158" t="s">
        <v>397</v>
      </c>
    </row>
    <row r="210" spans="1:65" s="2" customFormat="1" ht="24.2" customHeight="1">
      <c r="A210" s="29"/>
      <c r="B210" s="146"/>
      <c r="C210" s="147" t="s">
        <v>398</v>
      </c>
      <c r="D210" s="147" t="s">
        <v>181</v>
      </c>
      <c r="E210" s="148" t="s">
        <v>399</v>
      </c>
      <c r="F210" s="149" t="s">
        <v>400</v>
      </c>
      <c r="G210" s="150" t="s">
        <v>219</v>
      </c>
      <c r="H210" s="151">
        <v>133.476</v>
      </c>
      <c r="I210" s="152"/>
      <c r="J210" s="151">
        <f t="shared" si="40"/>
        <v>0</v>
      </c>
      <c r="K210" s="153"/>
      <c r="L210" s="30"/>
      <c r="M210" s="154" t="s">
        <v>1</v>
      </c>
      <c r="N210" s="155" t="s">
        <v>41</v>
      </c>
      <c r="O210" s="55"/>
      <c r="P210" s="156">
        <f t="shared" si="41"/>
        <v>0</v>
      </c>
      <c r="Q210" s="156">
        <v>0</v>
      </c>
      <c r="R210" s="156">
        <f t="shared" si="42"/>
        <v>0</v>
      </c>
      <c r="S210" s="156">
        <v>0</v>
      </c>
      <c r="T210" s="157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8" t="s">
        <v>185</v>
      </c>
      <c r="AT210" s="158" t="s">
        <v>181</v>
      </c>
      <c r="AU210" s="158" t="s">
        <v>87</v>
      </c>
      <c r="AY210" s="14" t="s">
        <v>179</v>
      </c>
      <c r="BE210" s="159">
        <f t="shared" si="44"/>
        <v>0</v>
      </c>
      <c r="BF210" s="159">
        <f t="shared" si="45"/>
        <v>0</v>
      </c>
      <c r="BG210" s="159">
        <f t="shared" si="46"/>
        <v>0</v>
      </c>
      <c r="BH210" s="159">
        <f t="shared" si="47"/>
        <v>0</v>
      </c>
      <c r="BI210" s="159">
        <f t="shared" si="48"/>
        <v>0</v>
      </c>
      <c r="BJ210" s="14" t="s">
        <v>87</v>
      </c>
      <c r="BK210" s="160">
        <f t="shared" si="49"/>
        <v>0</v>
      </c>
      <c r="BL210" s="14" t="s">
        <v>185</v>
      </c>
      <c r="BM210" s="158" t="s">
        <v>401</v>
      </c>
    </row>
    <row r="211" spans="1:65" s="2" customFormat="1" ht="24.2" customHeight="1">
      <c r="A211" s="29"/>
      <c r="B211" s="146"/>
      <c r="C211" s="147" t="s">
        <v>295</v>
      </c>
      <c r="D211" s="147" t="s">
        <v>181</v>
      </c>
      <c r="E211" s="148" t="s">
        <v>402</v>
      </c>
      <c r="F211" s="149" t="s">
        <v>403</v>
      </c>
      <c r="G211" s="150" t="s">
        <v>219</v>
      </c>
      <c r="H211" s="151">
        <v>156.19999999999999</v>
      </c>
      <c r="I211" s="152"/>
      <c r="J211" s="151">
        <f t="shared" si="40"/>
        <v>0</v>
      </c>
      <c r="K211" s="153"/>
      <c r="L211" s="30"/>
      <c r="M211" s="154" t="s">
        <v>1</v>
      </c>
      <c r="N211" s="155" t="s">
        <v>41</v>
      </c>
      <c r="O211" s="55"/>
      <c r="P211" s="156">
        <f t="shared" si="41"/>
        <v>0</v>
      </c>
      <c r="Q211" s="156">
        <v>0</v>
      </c>
      <c r="R211" s="156">
        <f t="shared" si="42"/>
        <v>0</v>
      </c>
      <c r="S211" s="156">
        <v>0</v>
      </c>
      <c r="T211" s="157">
        <f t="shared" si="4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8" t="s">
        <v>185</v>
      </c>
      <c r="AT211" s="158" t="s">
        <v>181</v>
      </c>
      <c r="AU211" s="158" t="s">
        <v>87</v>
      </c>
      <c r="AY211" s="14" t="s">
        <v>179</v>
      </c>
      <c r="BE211" s="159">
        <f t="shared" si="44"/>
        <v>0</v>
      </c>
      <c r="BF211" s="159">
        <f t="shared" si="45"/>
        <v>0</v>
      </c>
      <c r="BG211" s="159">
        <f t="shared" si="46"/>
        <v>0</v>
      </c>
      <c r="BH211" s="159">
        <f t="shared" si="47"/>
        <v>0</v>
      </c>
      <c r="BI211" s="159">
        <f t="shared" si="48"/>
        <v>0</v>
      </c>
      <c r="BJ211" s="14" t="s">
        <v>87</v>
      </c>
      <c r="BK211" s="160">
        <f t="shared" si="49"/>
        <v>0</v>
      </c>
      <c r="BL211" s="14" t="s">
        <v>185</v>
      </c>
      <c r="BM211" s="158" t="s">
        <v>404</v>
      </c>
    </row>
    <row r="212" spans="1:65" s="2" customFormat="1" ht="14.45" customHeight="1">
      <c r="A212" s="29"/>
      <c r="B212" s="146"/>
      <c r="C212" s="147" t="s">
        <v>405</v>
      </c>
      <c r="D212" s="147" t="s">
        <v>181</v>
      </c>
      <c r="E212" s="148" t="s">
        <v>406</v>
      </c>
      <c r="F212" s="149" t="s">
        <v>407</v>
      </c>
      <c r="G212" s="150" t="s">
        <v>219</v>
      </c>
      <c r="H212" s="151">
        <v>57.17</v>
      </c>
      <c r="I212" s="152"/>
      <c r="J212" s="151">
        <f t="shared" si="40"/>
        <v>0</v>
      </c>
      <c r="K212" s="153"/>
      <c r="L212" s="30"/>
      <c r="M212" s="154" t="s">
        <v>1</v>
      </c>
      <c r="N212" s="155" t="s">
        <v>41</v>
      </c>
      <c r="O212" s="55"/>
      <c r="P212" s="156">
        <f t="shared" si="41"/>
        <v>0</v>
      </c>
      <c r="Q212" s="156">
        <v>0</v>
      </c>
      <c r="R212" s="156">
        <f t="shared" si="42"/>
        <v>0</v>
      </c>
      <c r="S212" s="156">
        <v>0</v>
      </c>
      <c r="T212" s="157">
        <f t="shared" si="4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8" t="s">
        <v>185</v>
      </c>
      <c r="AT212" s="158" t="s">
        <v>181</v>
      </c>
      <c r="AU212" s="158" t="s">
        <v>87</v>
      </c>
      <c r="AY212" s="14" t="s">
        <v>179</v>
      </c>
      <c r="BE212" s="159">
        <f t="shared" si="44"/>
        <v>0</v>
      </c>
      <c r="BF212" s="159">
        <f t="shared" si="45"/>
        <v>0</v>
      </c>
      <c r="BG212" s="159">
        <f t="shared" si="46"/>
        <v>0</v>
      </c>
      <c r="BH212" s="159">
        <f t="shared" si="47"/>
        <v>0</v>
      </c>
      <c r="BI212" s="159">
        <f t="shared" si="48"/>
        <v>0</v>
      </c>
      <c r="BJ212" s="14" t="s">
        <v>87</v>
      </c>
      <c r="BK212" s="160">
        <f t="shared" si="49"/>
        <v>0</v>
      </c>
      <c r="BL212" s="14" t="s">
        <v>185</v>
      </c>
      <c r="BM212" s="158" t="s">
        <v>408</v>
      </c>
    </row>
    <row r="213" spans="1:65" s="2" customFormat="1" ht="24.2" customHeight="1">
      <c r="A213" s="29"/>
      <c r="B213" s="146"/>
      <c r="C213" s="232" t="s">
        <v>298</v>
      </c>
      <c r="D213" s="232" t="s">
        <v>181</v>
      </c>
      <c r="E213" s="233" t="s">
        <v>409</v>
      </c>
      <c r="F213" s="234" t="s">
        <v>410</v>
      </c>
      <c r="G213" s="235" t="s">
        <v>253</v>
      </c>
      <c r="H213" s="236">
        <v>4</v>
      </c>
      <c r="I213" s="236"/>
      <c r="J213" s="236">
        <f t="shared" si="40"/>
        <v>0</v>
      </c>
      <c r="K213" s="153"/>
      <c r="L213" s="30"/>
      <c r="M213" s="154" t="s">
        <v>1</v>
      </c>
      <c r="N213" s="155" t="s">
        <v>41</v>
      </c>
      <c r="O213" s="55"/>
      <c r="P213" s="156">
        <f t="shared" si="41"/>
        <v>0</v>
      </c>
      <c r="Q213" s="156">
        <v>0</v>
      </c>
      <c r="R213" s="156">
        <f t="shared" si="42"/>
        <v>0</v>
      </c>
      <c r="S213" s="156">
        <v>0</v>
      </c>
      <c r="T213" s="157">
        <f t="shared" si="4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8" t="s">
        <v>185</v>
      </c>
      <c r="AT213" s="158" t="s">
        <v>181</v>
      </c>
      <c r="AU213" s="158" t="s">
        <v>87</v>
      </c>
      <c r="AY213" s="14" t="s">
        <v>179</v>
      </c>
      <c r="BE213" s="159">
        <f t="shared" si="44"/>
        <v>0</v>
      </c>
      <c r="BF213" s="159">
        <f t="shared" si="45"/>
        <v>0</v>
      </c>
      <c r="BG213" s="159">
        <f t="shared" si="46"/>
        <v>0</v>
      </c>
      <c r="BH213" s="159">
        <f t="shared" si="47"/>
        <v>0</v>
      </c>
      <c r="BI213" s="159">
        <f t="shared" si="48"/>
        <v>0</v>
      </c>
      <c r="BJ213" s="14" t="s">
        <v>87</v>
      </c>
      <c r="BK213" s="160">
        <f t="shared" si="49"/>
        <v>0</v>
      </c>
      <c r="BL213" s="14" t="s">
        <v>185</v>
      </c>
      <c r="BM213" s="158" t="s">
        <v>411</v>
      </c>
    </row>
    <row r="214" spans="1:65" s="2" customFormat="1" ht="14.45" customHeight="1">
      <c r="A214" s="29"/>
      <c r="B214" s="146"/>
      <c r="C214" s="227" t="s">
        <v>412</v>
      </c>
      <c r="D214" s="227" t="s">
        <v>281</v>
      </c>
      <c r="E214" s="228" t="s">
        <v>413</v>
      </c>
      <c r="F214" s="229" t="s">
        <v>414</v>
      </c>
      <c r="G214" s="230" t="s">
        <v>253</v>
      </c>
      <c r="H214" s="231">
        <v>4</v>
      </c>
      <c r="I214" s="231"/>
      <c r="J214" s="231">
        <f t="shared" si="40"/>
        <v>0</v>
      </c>
      <c r="K214" s="167"/>
      <c r="L214" s="168"/>
      <c r="M214" s="169" t="s">
        <v>1</v>
      </c>
      <c r="N214" s="170" t="s">
        <v>41</v>
      </c>
      <c r="O214" s="55"/>
      <c r="P214" s="156">
        <f t="shared" si="41"/>
        <v>0</v>
      </c>
      <c r="Q214" s="156">
        <v>0</v>
      </c>
      <c r="R214" s="156">
        <f t="shared" si="42"/>
        <v>0</v>
      </c>
      <c r="S214" s="156">
        <v>0</v>
      </c>
      <c r="T214" s="157">
        <f t="shared" si="4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8" t="s">
        <v>194</v>
      </c>
      <c r="AT214" s="158" t="s">
        <v>281</v>
      </c>
      <c r="AU214" s="158" t="s">
        <v>87</v>
      </c>
      <c r="AY214" s="14" t="s">
        <v>179</v>
      </c>
      <c r="BE214" s="159">
        <f t="shared" si="44"/>
        <v>0</v>
      </c>
      <c r="BF214" s="159">
        <f t="shared" si="45"/>
        <v>0</v>
      </c>
      <c r="BG214" s="159">
        <f t="shared" si="46"/>
        <v>0</v>
      </c>
      <c r="BH214" s="159">
        <f t="shared" si="47"/>
        <v>0</v>
      </c>
      <c r="BI214" s="159">
        <f t="shared" si="48"/>
        <v>0</v>
      </c>
      <c r="BJ214" s="14" t="s">
        <v>87</v>
      </c>
      <c r="BK214" s="160">
        <f t="shared" si="49"/>
        <v>0</v>
      </c>
      <c r="BL214" s="14" t="s">
        <v>185</v>
      </c>
      <c r="BM214" s="158" t="s">
        <v>415</v>
      </c>
    </row>
    <row r="215" spans="1:65" s="2" customFormat="1" ht="24.2" customHeight="1">
      <c r="A215" s="29"/>
      <c r="B215" s="146"/>
      <c r="C215" s="147" t="s">
        <v>302</v>
      </c>
      <c r="D215" s="147" t="s">
        <v>181</v>
      </c>
      <c r="E215" s="148" t="s">
        <v>416</v>
      </c>
      <c r="F215" s="149" t="s">
        <v>417</v>
      </c>
      <c r="G215" s="150" t="s">
        <v>253</v>
      </c>
      <c r="H215" s="151">
        <v>7</v>
      </c>
      <c r="I215" s="152"/>
      <c r="J215" s="151">
        <f t="shared" si="40"/>
        <v>0</v>
      </c>
      <c r="K215" s="153"/>
      <c r="L215" s="30"/>
      <c r="M215" s="154" t="s">
        <v>1</v>
      </c>
      <c r="N215" s="155" t="s">
        <v>41</v>
      </c>
      <c r="O215" s="55"/>
      <c r="P215" s="156">
        <f t="shared" si="41"/>
        <v>0</v>
      </c>
      <c r="Q215" s="156">
        <v>0</v>
      </c>
      <c r="R215" s="156">
        <f t="shared" si="42"/>
        <v>0</v>
      </c>
      <c r="S215" s="156">
        <v>0</v>
      </c>
      <c r="T215" s="157">
        <f t="shared" si="4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8" t="s">
        <v>185</v>
      </c>
      <c r="AT215" s="158" t="s">
        <v>181</v>
      </c>
      <c r="AU215" s="158" t="s">
        <v>87</v>
      </c>
      <c r="AY215" s="14" t="s">
        <v>179</v>
      </c>
      <c r="BE215" s="159">
        <f t="shared" si="44"/>
        <v>0</v>
      </c>
      <c r="BF215" s="159">
        <f t="shared" si="45"/>
        <v>0</v>
      </c>
      <c r="BG215" s="159">
        <f t="shared" si="46"/>
        <v>0</v>
      </c>
      <c r="BH215" s="159">
        <f t="shared" si="47"/>
        <v>0</v>
      </c>
      <c r="BI215" s="159">
        <f t="shared" si="48"/>
        <v>0</v>
      </c>
      <c r="BJ215" s="14" t="s">
        <v>87</v>
      </c>
      <c r="BK215" s="160">
        <f t="shared" si="49"/>
        <v>0</v>
      </c>
      <c r="BL215" s="14" t="s">
        <v>185</v>
      </c>
      <c r="BM215" s="158" t="s">
        <v>418</v>
      </c>
    </row>
    <row r="216" spans="1:65" s="2" customFormat="1" ht="14.45" customHeight="1">
      <c r="A216" s="29"/>
      <c r="B216" s="146"/>
      <c r="C216" s="161" t="s">
        <v>419</v>
      </c>
      <c r="D216" s="161" t="s">
        <v>281</v>
      </c>
      <c r="E216" s="162" t="s">
        <v>420</v>
      </c>
      <c r="F216" s="163" t="s">
        <v>421</v>
      </c>
      <c r="G216" s="164" t="s">
        <v>253</v>
      </c>
      <c r="H216" s="165">
        <v>7</v>
      </c>
      <c r="I216" s="166"/>
      <c r="J216" s="165">
        <f t="shared" si="40"/>
        <v>0</v>
      </c>
      <c r="K216" s="167"/>
      <c r="L216" s="168"/>
      <c r="M216" s="169" t="s">
        <v>1</v>
      </c>
      <c r="N216" s="170" t="s">
        <v>41</v>
      </c>
      <c r="O216" s="55"/>
      <c r="P216" s="156">
        <f t="shared" si="41"/>
        <v>0</v>
      </c>
      <c r="Q216" s="156">
        <v>0</v>
      </c>
      <c r="R216" s="156">
        <f t="shared" si="42"/>
        <v>0</v>
      </c>
      <c r="S216" s="156">
        <v>0</v>
      </c>
      <c r="T216" s="157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8" t="s">
        <v>194</v>
      </c>
      <c r="AT216" s="158" t="s">
        <v>281</v>
      </c>
      <c r="AU216" s="158" t="s">
        <v>87</v>
      </c>
      <c r="AY216" s="14" t="s">
        <v>179</v>
      </c>
      <c r="BE216" s="159">
        <f t="shared" si="44"/>
        <v>0</v>
      </c>
      <c r="BF216" s="159">
        <f t="shared" si="45"/>
        <v>0</v>
      </c>
      <c r="BG216" s="159">
        <f t="shared" si="46"/>
        <v>0</v>
      </c>
      <c r="BH216" s="159">
        <f t="shared" si="47"/>
        <v>0</v>
      </c>
      <c r="BI216" s="159">
        <f t="shared" si="48"/>
        <v>0</v>
      </c>
      <c r="BJ216" s="14" t="s">
        <v>87</v>
      </c>
      <c r="BK216" s="160">
        <f t="shared" si="49"/>
        <v>0</v>
      </c>
      <c r="BL216" s="14" t="s">
        <v>185</v>
      </c>
      <c r="BM216" s="158" t="s">
        <v>422</v>
      </c>
    </row>
    <row r="217" spans="1:65" s="12" customFormat="1" ht="22.9" customHeight="1">
      <c r="B217" s="133"/>
      <c r="D217" s="134" t="s">
        <v>74</v>
      </c>
      <c r="E217" s="144" t="s">
        <v>423</v>
      </c>
      <c r="F217" s="144" t="s">
        <v>424</v>
      </c>
      <c r="I217" s="136"/>
      <c r="J217" s="145">
        <f>BK217</f>
        <v>0</v>
      </c>
      <c r="L217" s="133"/>
      <c r="M217" s="138"/>
      <c r="N217" s="139"/>
      <c r="O217" s="139"/>
      <c r="P217" s="140">
        <f>P218</f>
        <v>0</v>
      </c>
      <c r="Q217" s="139"/>
      <c r="R217" s="140">
        <f>R218</f>
        <v>0</v>
      </c>
      <c r="S217" s="139"/>
      <c r="T217" s="141">
        <f>T218</f>
        <v>0</v>
      </c>
      <c r="AR217" s="134" t="s">
        <v>82</v>
      </c>
      <c r="AT217" s="142" t="s">
        <v>74</v>
      </c>
      <c r="AU217" s="142" t="s">
        <v>82</v>
      </c>
      <c r="AY217" s="134" t="s">
        <v>179</v>
      </c>
      <c r="BK217" s="143">
        <f>BK218</f>
        <v>0</v>
      </c>
    </row>
    <row r="218" spans="1:65" s="2" customFormat="1" ht="24.2" customHeight="1">
      <c r="A218" s="29"/>
      <c r="B218" s="146"/>
      <c r="C218" s="147" t="s">
        <v>305</v>
      </c>
      <c r="D218" s="147" t="s">
        <v>181</v>
      </c>
      <c r="E218" s="148" t="s">
        <v>425</v>
      </c>
      <c r="F218" s="149" t="s">
        <v>426</v>
      </c>
      <c r="G218" s="150" t="s">
        <v>227</v>
      </c>
      <c r="H218" s="151">
        <v>584.21500000000003</v>
      </c>
      <c r="I218" s="152"/>
      <c r="J218" s="151">
        <f>ROUND(I218*H218,3)</f>
        <v>0</v>
      </c>
      <c r="K218" s="153"/>
      <c r="L218" s="30"/>
      <c r="M218" s="154" t="s">
        <v>1</v>
      </c>
      <c r="N218" s="155" t="s">
        <v>41</v>
      </c>
      <c r="O218" s="55"/>
      <c r="P218" s="156">
        <f>O218*H218</f>
        <v>0</v>
      </c>
      <c r="Q218" s="156">
        <v>0</v>
      </c>
      <c r="R218" s="156">
        <f>Q218*H218</f>
        <v>0</v>
      </c>
      <c r="S218" s="156">
        <v>0</v>
      </c>
      <c r="T218" s="157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8" t="s">
        <v>185</v>
      </c>
      <c r="AT218" s="158" t="s">
        <v>181</v>
      </c>
      <c r="AU218" s="158" t="s">
        <v>87</v>
      </c>
      <c r="AY218" s="14" t="s">
        <v>179</v>
      </c>
      <c r="BE218" s="159">
        <f>IF(N218="základná",J218,0)</f>
        <v>0</v>
      </c>
      <c r="BF218" s="159">
        <f>IF(N218="znížená",J218,0)</f>
        <v>0</v>
      </c>
      <c r="BG218" s="159">
        <f>IF(N218="zákl. prenesená",J218,0)</f>
        <v>0</v>
      </c>
      <c r="BH218" s="159">
        <f>IF(N218="zníž. prenesená",J218,0)</f>
        <v>0</v>
      </c>
      <c r="BI218" s="159">
        <f>IF(N218="nulová",J218,0)</f>
        <v>0</v>
      </c>
      <c r="BJ218" s="14" t="s">
        <v>87</v>
      </c>
      <c r="BK218" s="160">
        <f>ROUND(I218*H218,3)</f>
        <v>0</v>
      </c>
      <c r="BL218" s="14" t="s">
        <v>185</v>
      </c>
      <c r="BM218" s="158" t="s">
        <v>427</v>
      </c>
    </row>
    <row r="219" spans="1:65" s="12" customFormat="1" ht="25.9" customHeight="1">
      <c r="B219" s="133"/>
      <c r="D219" s="134" t="s">
        <v>74</v>
      </c>
      <c r="E219" s="135" t="s">
        <v>428</v>
      </c>
      <c r="F219" s="135" t="s">
        <v>429</v>
      </c>
      <c r="I219" s="136"/>
      <c r="J219" s="137">
        <f>BK219</f>
        <v>0</v>
      </c>
      <c r="L219" s="133"/>
      <c r="M219" s="138"/>
      <c r="N219" s="139"/>
      <c r="O219" s="139"/>
      <c r="P219" s="140">
        <f>P220+P228+P233+P249+P258+P267+P280+P287+P291+P297+P303</f>
        <v>0</v>
      </c>
      <c r="Q219" s="139"/>
      <c r="R219" s="140">
        <f>R220+R228+R233+R249+R258+R267+R280+R287+R291+R297+R303</f>
        <v>0</v>
      </c>
      <c r="S219" s="139"/>
      <c r="T219" s="141">
        <f>T220+T228+T233+T249+T258+T267+T280+T287+T291+T297+T303</f>
        <v>0</v>
      </c>
      <c r="AR219" s="134" t="s">
        <v>87</v>
      </c>
      <c r="AT219" s="142" t="s">
        <v>74</v>
      </c>
      <c r="AU219" s="142" t="s">
        <v>75</v>
      </c>
      <c r="AY219" s="134" t="s">
        <v>179</v>
      </c>
      <c r="BK219" s="143">
        <f>BK220+BK228+BK233+BK249+BK258+BK267+BK280+BK287+BK291+BK297+BK303</f>
        <v>0</v>
      </c>
    </row>
    <row r="220" spans="1:65" s="12" customFormat="1" ht="22.9" customHeight="1">
      <c r="B220" s="133"/>
      <c r="D220" s="134" t="s">
        <v>74</v>
      </c>
      <c r="E220" s="144" t="s">
        <v>430</v>
      </c>
      <c r="F220" s="144" t="s">
        <v>431</v>
      </c>
      <c r="I220" s="136"/>
      <c r="J220" s="145">
        <f>BK220</f>
        <v>0</v>
      </c>
      <c r="L220" s="133"/>
      <c r="M220" s="138"/>
      <c r="N220" s="139"/>
      <c r="O220" s="139"/>
      <c r="P220" s="140">
        <f>SUM(P221:P227)</f>
        <v>0</v>
      </c>
      <c r="Q220" s="139"/>
      <c r="R220" s="140">
        <f>SUM(R221:R227)</f>
        <v>0</v>
      </c>
      <c r="S220" s="139"/>
      <c r="T220" s="141">
        <f>SUM(T221:T227)</f>
        <v>0</v>
      </c>
      <c r="AR220" s="134" t="s">
        <v>87</v>
      </c>
      <c r="AT220" s="142" t="s">
        <v>74</v>
      </c>
      <c r="AU220" s="142" t="s">
        <v>82</v>
      </c>
      <c r="AY220" s="134" t="s">
        <v>179</v>
      </c>
      <c r="BK220" s="143">
        <f>SUM(BK221:BK227)</f>
        <v>0</v>
      </c>
    </row>
    <row r="221" spans="1:65" s="2" customFormat="1" ht="24.2" customHeight="1">
      <c r="A221" s="29"/>
      <c r="B221" s="146"/>
      <c r="C221" s="147" t="s">
        <v>432</v>
      </c>
      <c r="D221" s="147" t="s">
        <v>181</v>
      </c>
      <c r="E221" s="148" t="s">
        <v>433</v>
      </c>
      <c r="F221" s="149" t="s">
        <v>434</v>
      </c>
      <c r="G221" s="150" t="s">
        <v>219</v>
      </c>
      <c r="H221" s="151">
        <v>15.42</v>
      </c>
      <c r="I221" s="152"/>
      <c r="J221" s="151">
        <f t="shared" ref="J221:J227" si="50">ROUND(I221*H221,3)</f>
        <v>0</v>
      </c>
      <c r="K221" s="153"/>
      <c r="L221" s="30"/>
      <c r="M221" s="154" t="s">
        <v>1</v>
      </c>
      <c r="N221" s="155" t="s">
        <v>41</v>
      </c>
      <c r="O221" s="55"/>
      <c r="P221" s="156">
        <f t="shared" ref="P221:P227" si="51">O221*H221</f>
        <v>0</v>
      </c>
      <c r="Q221" s="156">
        <v>0</v>
      </c>
      <c r="R221" s="156">
        <f t="shared" ref="R221:R227" si="52">Q221*H221</f>
        <v>0</v>
      </c>
      <c r="S221" s="156">
        <v>0</v>
      </c>
      <c r="T221" s="157">
        <f t="shared" ref="T221:T227" si="53"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8" t="s">
        <v>208</v>
      </c>
      <c r="AT221" s="158" t="s">
        <v>181</v>
      </c>
      <c r="AU221" s="158" t="s">
        <v>87</v>
      </c>
      <c r="AY221" s="14" t="s">
        <v>179</v>
      </c>
      <c r="BE221" s="159">
        <f t="shared" ref="BE221:BE227" si="54">IF(N221="základná",J221,0)</f>
        <v>0</v>
      </c>
      <c r="BF221" s="159">
        <f t="shared" ref="BF221:BF227" si="55">IF(N221="znížená",J221,0)</f>
        <v>0</v>
      </c>
      <c r="BG221" s="159">
        <f t="shared" ref="BG221:BG227" si="56">IF(N221="zákl. prenesená",J221,0)</f>
        <v>0</v>
      </c>
      <c r="BH221" s="159">
        <f t="shared" ref="BH221:BH227" si="57">IF(N221="zníž. prenesená",J221,0)</f>
        <v>0</v>
      </c>
      <c r="BI221" s="159">
        <f t="shared" ref="BI221:BI227" si="58">IF(N221="nulová",J221,0)</f>
        <v>0</v>
      </c>
      <c r="BJ221" s="14" t="s">
        <v>87</v>
      </c>
      <c r="BK221" s="160">
        <f t="shared" ref="BK221:BK227" si="59">ROUND(I221*H221,3)</f>
        <v>0</v>
      </c>
      <c r="BL221" s="14" t="s">
        <v>208</v>
      </c>
      <c r="BM221" s="158" t="s">
        <v>435</v>
      </c>
    </row>
    <row r="222" spans="1:65" s="2" customFormat="1" ht="14.45" customHeight="1">
      <c r="A222" s="29"/>
      <c r="B222" s="146"/>
      <c r="C222" s="161" t="s">
        <v>309</v>
      </c>
      <c r="D222" s="161" t="s">
        <v>281</v>
      </c>
      <c r="E222" s="162" t="s">
        <v>436</v>
      </c>
      <c r="F222" s="163" t="s">
        <v>437</v>
      </c>
      <c r="G222" s="164" t="s">
        <v>227</v>
      </c>
      <c r="H222" s="165">
        <v>5.0000000000000001E-3</v>
      </c>
      <c r="I222" s="166"/>
      <c r="J222" s="165">
        <f t="shared" si="50"/>
        <v>0</v>
      </c>
      <c r="K222" s="167"/>
      <c r="L222" s="168"/>
      <c r="M222" s="169" t="s">
        <v>1</v>
      </c>
      <c r="N222" s="170" t="s">
        <v>41</v>
      </c>
      <c r="O222" s="55"/>
      <c r="P222" s="156">
        <f t="shared" si="51"/>
        <v>0</v>
      </c>
      <c r="Q222" s="156">
        <v>0</v>
      </c>
      <c r="R222" s="156">
        <f t="shared" si="52"/>
        <v>0</v>
      </c>
      <c r="S222" s="156">
        <v>0</v>
      </c>
      <c r="T222" s="157">
        <f t="shared" si="5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8" t="s">
        <v>239</v>
      </c>
      <c r="AT222" s="158" t="s">
        <v>281</v>
      </c>
      <c r="AU222" s="158" t="s">
        <v>87</v>
      </c>
      <c r="AY222" s="14" t="s">
        <v>179</v>
      </c>
      <c r="BE222" s="159">
        <f t="shared" si="54"/>
        <v>0</v>
      </c>
      <c r="BF222" s="159">
        <f t="shared" si="55"/>
        <v>0</v>
      </c>
      <c r="BG222" s="159">
        <f t="shared" si="56"/>
        <v>0</v>
      </c>
      <c r="BH222" s="159">
        <f t="shared" si="57"/>
        <v>0</v>
      </c>
      <c r="BI222" s="159">
        <f t="shared" si="58"/>
        <v>0</v>
      </c>
      <c r="BJ222" s="14" t="s">
        <v>87</v>
      </c>
      <c r="BK222" s="160">
        <f t="shared" si="59"/>
        <v>0</v>
      </c>
      <c r="BL222" s="14" t="s">
        <v>208</v>
      </c>
      <c r="BM222" s="158" t="s">
        <v>438</v>
      </c>
    </row>
    <row r="223" spans="1:65" s="2" customFormat="1" ht="37.9" customHeight="1">
      <c r="A223" s="29"/>
      <c r="B223" s="146"/>
      <c r="C223" s="147" t="s">
        <v>439</v>
      </c>
      <c r="D223" s="147" t="s">
        <v>181</v>
      </c>
      <c r="E223" s="148" t="s">
        <v>440</v>
      </c>
      <c r="F223" s="149" t="s">
        <v>441</v>
      </c>
      <c r="G223" s="150" t="s">
        <v>219</v>
      </c>
      <c r="H223" s="151">
        <v>96.6</v>
      </c>
      <c r="I223" s="152"/>
      <c r="J223" s="151">
        <f t="shared" si="50"/>
        <v>0</v>
      </c>
      <c r="K223" s="153"/>
      <c r="L223" s="30"/>
      <c r="M223" s="154" t="s">
        <v>1</v>
      </c>
      <c r="N223" s="155" t="s">
        <v>41</v>
      </c>
      <c r="O223" s="55"/>
      <c r="P223" s="156">
        <f t="shared" si="51"/>
        <v>0</v>
      </c>
      <c r="Q223" s="156">
        <v>0</v>
      </c>
      <c r="R223" s="156">
        <f t="shared" si="52"/>
        <v>0</v>
      </c>
      <c r="S223" s="156">
        <v>0</v>
      </c>
      <c r="T223" s="157">
        <f t="shared" si="5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8" t="s">
        <v>208</v>
      </c>
      <c r="AT223" s="158" t="s">
        <v>181</v>
      </c>
      <c r="AU223" s="158" t="s">
        <v>87</v>
      </c>
      <c r="AY223" s="14" t="s">
        <v>179</v>
      </c>
      <c r="BE223" s="159">
        <f t="shared" si="54"/>
        <v>0</v>
      </c>
      <c r="BF223" s="159">
        <f t="shared" si="55"/>
        <v>0</v>
      </c>
      <c r="BG223" s="159">
        <f t="shared" si="56"/>
        <v>0</v>
      </c>
      <c r="BH223" s="159">
        <f t="shared" si="57"/>
        <v>0</v>
      </c>
      <c r="BI223" s="159">
        <f t="shared" si="58"/>
        <v>0</v>
      </c>
      <c r="BJ223" s="14" t="s">
        <v>87</v>
      </c>
      <c r="BK223" s="160">
        <f t="shared" si="59"/>
        <v>0</v>
      </c>
      <c r="BL223" s="14" t="s">
        <v>208</v>
      </c>
      <c r="BM223" s="158" t="s">
        <v>442</v>
      </c>
    </row>
    <row r="224" spans="1:65" s="2" customFormat="1" ht="37.9" customHeight="1">
      <c r="A224" s="29"/>
      <c r="B224" s="146"/>
      <c r="C224" s="147" t="s">
        <v>312</v>
      </c>
      <c r="D224" s="147" t="s">
        <v>181</v>
      </c>
      <c r="E224" s="148" t="s">
        <v>443</v>
      </c>
      <c r="F224" s="149" t="s">
        <v>444</v>
      </c>
      <c r="G224" s="150" t="s">
        <v>219</v>
      </c>
      <c r="H224" s="151">
        <v>279.745</v>
      </c>
      <c r="I224" s="152"/>
      <c r="J224" s="151">
        <f t="shared" si="50"/>
        <v>0</v>
      </c>
      <c r="K224" s="153"/>
      <c r="L224" s="30"/>
      <c r="M224" s="154" t="s">
        <v>1</v>
      </c>
      <c r="N224" s="155" t="s">
        <v>41</v>
      </c>
      <c r="O224" s="55"/>
      <c r="P224" s="156">
        <f t="shared" si="51"/>
        <v>0</v>
      </c>
      <c r="Q224" s="156">
        <v>0</v>
      </c>
      <c r="R224" s="156">
        <f t="shared" si="52"/>
        <v>0</v>
      </c>
      <c r="S224" s="156">
        <v>0</v>
      </c>
      <c r="T224" s="157">
        <f t="shared" si="5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8" t="s">
        <v>208</v>
      </c>
      <c r="AT224" s="158" t="s">
        <v>181</v>
      </c>
      <c r="AU224" s="158" t="s">
        <v>87</v>
      </c>
      <c r="AY224" s="14" t="s">
        <v>179</v>
      </c>
      <c r="BE224" s="159">
        <f t="shared" si="54"/>
        <v>0</v>
      </c>
      <c r="BF224" s="159">
        <f t="shared" si="55"/>
        <v>0</v>
      </c>
      <c r="BG224" s="159">
        <f t="shared" si="56"/>
        <v>0</v>
      </c>
      <c r="BH224" s="159">
        <f t="shared" si="57"/>
        <v>0</v>
      </c>
      <c r="BI224" s="159">
        <f t="shared" si="58"/>
        <v>0</v>
      </c>
      <c r="BJ224" s="14" t="s">
        <v>87</v>
      </c>
      <c r="BK224" s="160">
        <f t="shared" si="59"/>
        <v>0</v>
      </c>
      <c r="BL224" s="14" t="s">
        <v>208</v>
      </c>
      <c r="BM224" s="158" t="s">
        <v>445</v>
      </c>
    </row>
    <row r="225" spans="1:65" s="2" customFormat="1" ht="24.2" customHeight="1">
      <c r="A225" s="29"/>
      <c r="B225" s="146"/>
      <c r="C225" s="147" t="s">
        <v>446</v>
      </c>
      <c r="D225" s="147" t="s">
        <v>181</v>
      </c>
      <c r="E225" s="148" t="s">
        <v>447</v>
      </c>
      <c r="F225" s="149" t="s">
        <v>448</v>
      </c>
      <c r="G225" s="150" t="s">
        <v>219</v>
      </c>
      <c r="H225" s="151">
        <v>15.42</v>
      </c>
      <c r="I225" s="152"/>
      <c r="J225" s="151">
        <f t="shared" si="50"/>
        <v>0</v>
      </c>
      <c r="K225" s="153"/>
      <c r="L225" s="30"/>
      <c r="M225" s="154" t="s">
        <v>1</v>
      </c>
      <c r="N225" s="155" t="s">
        <v>41</v>
      </c>
      <c r="O225" s="55"/>
      <c r="P225" s="156">
        <f t="shared" si="51"/>
        <v>0</v>
      </c>
      <c r="Q225" s="156">
        <v>0</v>
      </c>
      <c r="R225" s="156">
        <f t="shared" si="52"/>
        <v>0</v>
      </c>
      <c r="S225" s="156">
        <v>0</v>
      </c>
      <c r="T225" s="157">
        <f t="shared" si="5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8" t="s">
        <v>208</v>
      </c>
      <c r="AT225" s="158" t="s">
        <v>181</v>
      </c>
      <c r="AU225" s="158" t="s">
        <v>87</v>
      </c>
      <c r="AY225" s="14" t="s">
        <v>179</v>
      </c>
      <c r="BE225" s="159">
        <f t="shared" si="54"/>
        <v>0</v>
      </c>
      <c r="BF225" s="159">
        <f t="shared" si="55"/>
        <v>0</v>
      </c>
      <c r="BG225" s="159">
        <f t="shared" si="56"/>
        <v>0</v>
      </c>
      <c r="BH225" s="159">
        <f t="shared" si="57"/>
        <v>0</v>
      </c>
      <c r="BI225" s="159">
        <f t="shared" si="58"/>
        <v>0</v>
      </c>
      <c r="BJ225" s="14" t="s">
        <v>87</v>
      </c>
      <c r="BK225" s="160">
        <f t="shared" si="59"/>
        <v>0</v>
      </c>
      <c r="BL225" s="14" t="s">
        <v>208</v>
      </c>
      <c r="BM225" s="158" t="s">
        <v>449</v>
      </c>
    </row>
    <row r="226" spans="1:65" s="2" customFormat="1" ht="24.2" customHeight="1">
      <c r="A226" s="29"/>
      <c r="B226" s="146"/>
      <c r="C226" s="161" t="s">
        <v>316</v>
      </c>
      <c r="D226" s="161" t="s">
        <v>281</v>
      </c>
      <c r="E226" s="162" t="s">
        <v>450</v>
      </c>
      <c r="F226" s="163" t="s">
        <v>451</v>
      </c>
      <c r="G226" s="164" t="s">
        <v>219</v>
      </c>
      <c r="H226" s="165">
        <v>17.733000000000001</v>
      </c>
      <c r="I226" s="166"/>
      <c r="J226" s="165">
        <f t="shared" si="50"/>
        <v>0</v>
      </c>
      <c r="K226" s="167"/>
      <c r="L226" s="168"/>
      <c r="M226" s="169" t="s">
        <v>1</v>
      </c>
      <c r="N226" s="170" t="s">
        <v>41</v>
      </c>
      <c r="O226" s="55"/>
      <c r="P226" s="156">
        <f t="shared" si="51"/>
        <v>0</v>
      </c>
      <c r="Q226" s="156">
        <v>0</v>
      </c>
      <c r="R226" s="156">
        <f t="shared" si="52"/>
        <v>0</v>
      </c>
      <c r="S226" s="156">
        <v>0</v>
      </c>
      <c r="T226" s="157">
        <f t="shared" si="5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8" t="s">
        <v>239</v>
      </c>
      <c r="AT226" s="158" t="s">
        <v>281</v>
      </c>
      <c r="AU226" s="158" t="s">
        <v>87</v>
      </c>
      <c r="AY226" s="14" t="s">
        <v>179</v>
      </c>
      <c r="BE226" s="159">
        <f t="shared" si="54"/>
        <v>0</v>
      </c>
      <c r="BF226" s="159">
        <f t="shared" si="55"/>
        <v>0</v>
      </c>
      <c r="BG226" s="159">
        <f t="shared" si="56"/>
        <v>0</v>
      </c>
      <c r="BH226" s="159">
        <f t="shared" si="57"/>
        <v>0</v>
      </c>
      <c r="BI226" s="159">
        <f t="shared" si="58"/>
        <v>0</v>
      </c>
      <c r="BJ226" s="14" t="s">
        <v>87</v>
      </c>
      <c r="BK226" s="160">
        <f t="shared" si="59"/>
        <v>0</v>
      </c>
      <c r="BL226" s="14" t="s">
        <v>208</v>
      </c>
      <c r="BM226" s="158" t="s">
        <v>452</v>
      </c>
    </row>
    <row r="227" spans="1:65" s="2" customFormat="1" ht="24.2" customHeight="1">
      <c r="A227" s="29"/>
      <c r="B227" s="146"/>
      <c r="C227" s="147" t="s">
        <v>453</v>
      </c>
      <c r="D227" s="147" t="s">
        <v>181</v>
      </c>
      <c r="E227" s="148" t="s">
        <v>454</v>
      </c>
      <c r="F227" s="149" t="s">
        <v>455</v>
      </c>
      <c r="G227" s="150" t="s">
        <v>456</v>
      </c>
      <c r="H227" s="152"/>
      <c r="I227" s="152"/>
      <c r="J227" s="151">
        <f t="shared" si="50"/>
        <v>0</v>
      </c>
      <c r="K227" s="153"/>
      <c r="L227" s="30"/>
      <c r="M227" s="154" t="s">
        <v>1</v>
      </c>
      <c r="N227" s="155" t="s">
        <v>41</v>
      </c>
      <c r="O227" s="55"/>
      <c r="P227" s="156">
        <f t="shared" si="51"/>
        <v>0</v>
      </c>
      <c r="Q227" s="156">
        <v>0</v>
      </c>
      <c r="R227" s="156">
        <f t="shared" si="52"/>
        <v>0</v>
      </c>
      <c r="S227" s="156">
        <v>0</v>
      </c>
      <c r="T227" s="157">
        <f t="shared" si="5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8" t="s">
        <v>208</v>
      </c>
      <c r="AT227" s="158" t="s">
        <v>181</v>
      </c>
      <c r="AU227" s="158" t="s">
        <v>87</v>
      </c>
      <c r="AY227" s="14" t="s">
        <v>179</v>
      </c>
      <c r="BE227" s="159">
        <f t="shared" si="54"/>
        <v>0</v>
      </c>
      <c r="BF227" s="159">
        <f t="shared" si="55"/>
        <v>0</v>
      </c>
      <c r="BG227" s="159">
        <f t="shared" si="56"/>
        <v>0</v>
      </c>
      <c r="BH227" s="159">
        <f t="shared" si="57"/>
        <v>0</v>
      </c>
      <c r="BI227" s="159">
        <f t="shared" si="58"/>
        <v>0</v>
      </c>
      <c r="BJ227" s="14" t="s">
        <v>87</v>
      </c>
      <c r="BK227" s="160">
        <f t="shared" si="59"/>
        <v>0</v>
      </c>
      <c r="BL227" s="14" t="s">
        <v>208</v>
      </c>
      <c r="BM227" s="158" t="s">
        <v>457</v>
      </c>
    </row>
    <row r="228" spans="1:65" s="12" customFormat="1" ht="22.9" customHeight="1">
      <c r="B228" s="133"/>
      <c r="D228" s="134" t="s">
        <v>74</v>
      </c>
      <c r="E228" s="144" t="s">
        <v>458</v>
      </c>
      <c r="F228" s="144" t="s">
        <v>459</v>
      </c>
      <c r="I228" s="136"/>
      <c r="J228" s="145">
        <f>BK228</f>
        <v>0</v>
      </c>
      <c r="L228" s="133"/>
      <c r="M228" s="138"/>
      <c r="N228" s="139"/>
      <c r="O228" s="139"/>
      <c r="P228" s="140">
        <f>SUM(P229:P232)</f>
        <v>0</v>
      </c>
      <c r="Q228" s="139"/>
      <c r="R228" s="140">
        <f>SUM(R229:R232)</f>
        <v>0</v>
      </c>
      <c r="S228" s="139"/>
      <c r="T228" s="141">
        <f>SUM(T229:T232)</f>
        <v>0</v>
      </c>
      <c r="AR228" s="134" t="s">
        <v>87</v>
      </c>
      <c r="AT228" s="142" t="s">
        <v>74</v>
      </c>
      <c r="AU228" s="142" t="s">
        <v>82</v>
      </c>
      <c r="AY228" s="134" t="s">
        <v>179</v>
      </c>
      <c r="BK228" s="143">
        <f>SUM(BK229:BK232)</f>
        <v>0</v>
      </c>
    </row>
    <row r="229" spans="1:65" s="2" customFormat="1" ht="24.2" customHeight="1">
      <c r="A229" s="29"/>
      <c r="B229" s="146"/>
      <c r="C229" s="147" t="s">
        <v>319</v>
      </c>
      <c r="D229" s="147" t="s">
        <v>181</v>
      </c>
      <c r="E229" s="148" t="s">
        <v>460</v>
      </c>
      <c r="F229" s="149" t="s">
        <v>461</v>
      </c>
      <c r="G229" s="150" t="s">
        <v>219</v>
      </c>
      <c r="H229" s="151">
        <v>170.28</v>
      </c>
      <c r="I229" s="152"/>
      <c r="J229" s="151">
        <f>ROUND(I229*H229,3)</f>
        <v>0</v>
      </c>
      <c r="K229" s="153"/>
      <c r="L229" s="30"/>
      <c r="M229" s="154" t="s">
        <v>1</v>
      </c>
      <c r="N229" s="155" t="s">
        <v>41</v>
      </c>
      <c r="O229" s="55"/>
      <c r="P229" s="156">
        <f>O229*H229</f>
        <v>0</v>
      </c>
      <c r="Q229" s="156">
        <v>0</v>
      </c>
      <c r="R229" s="156">
        <f>Q229*H229</f>
        <v>0</v>
      </c>
      <c r="S229" s="156">
        <v>0</v>
      </c>
      <c r="T229" s="157">
        <f>S229*H229</f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8" t="s">
        <v>208</v>
      </c>
      <c r="AT229" s="158" t="s">
        <v>181</v>
      </c>
      <c r="AU229" s="158" t="s">
        <v>87</v>
      </c>
      <c r="AY229" s="14" t="s">
        <v>179</v>
      </c>
      <c r="BE229" s="159">
        <f>IF(N229="základná",J229,0)</f>
        <v>0</v>
      </c>
      <c r="BF229" s="159">
        <f>IF(N229="znížená",J229,0)</f>
        <v>0</v>
      </c>
      <c r="BG229" s="159">
        <f>IF(N229="zákl. prenesená",J229,0)</f>
        <v>0</v>
      </c>
      <c r="BH229" s="159">
        <f>IF(N229="zníž. prenesená",J229,0)</f>
        <v>0</v>
      </c>
      <c r="BI229" s="159">
        <f>IF(N229="nulová",J229,0)</f>
        <v>0</v>
      </c>
      <c r="BJ229" s="14" t="s">
        <v>87</v>
      </c>
      <c r="BK229" s="160">
        <f>ROUND(I229*H229,3)</f>
        <v>0</v>
      </c>
      <c r="BL229" s="14" t="s">
        <v>208</v>
      </c>
      <c r="BM229" s="158" t="s">
        <v>462</v>
      </c>
    </row>
    <row r="230" spans="1:65" s="2" customFormat="1" ht="24.2" customHeight="1">
      <c r="A230" s="29"/>
      <c r="B230" s="146"/>
      <c r="C230" s="161" t="s">
        <v>463</v>
      </c>
      <c r="D230" s="161" t="s">
        <v>281</v>
      </c>
      <c r="E230" s="162" t="s">
        <v>464</v>
      </c>
      <c r="F230" s="163" t="s">
        <v>465</v>
      </c>
      <c r="G230" s="164" t="s">
        <v>219</v>
      </c>
      <c r="H230" s="165">
        <v>86.843000000000004</v>
      </c>
      <c r="I230" s="166"/>
      <c r="J230" s="165">
        <f>ROUND(I230*H230,3)</f>
        <v>0</v>
      </c>
      <c r="K230" s="167"/>
      <c r="L230" s="168"/>
      <c r="M230" s="169" t="s">
        <v>1</v>
      </c>
      <c r="N230" s="170" t="s">
        <v>41</v>
      </c>
      <c r="O230" s="55"/>
      <c r="P230" s="156">
        <f>O230*H230</f>
        <v>0</v>
      </c>
      <c r="Q230" s="156">
        <v>0</v>
      </c>
      <c r="R230" s="156">
        <f>Q230*H230</f>
        <v>0</v>
      </c>
      <c r="S230" s="156">
        <v>0</v>
      </c>
      <c r="T230" s="157">
        <f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8" t="s">
        <v>239</v>
      </c>
      <c r="AT230" s="158" t="s">
        <v>281</v>
      </c>
      <c r="AU230" s="158" t="s">
        <v>87</v>
      </c>
      <c r="AY230" s="14" t="s">
        <v>179</v>
      </c>
      <c r="BE230" s="159">
        <f>IF(N230="základná",J230,0)</f>
        <v>0</v>
      </c>
      <c r="BF230" s="159">
        <f>IF(N230="znížená",J230,0)</f>
        <v>0</v>
      </c>
      <c r="BG230" s="159">
        <f>IF(N230="zákl. prenesená",J230,0)</f>
        <v>0</v>
      </c>
      <c r="BH230" s="159">
        <f>IF(N230="zníž. prenesená",J230,0)</f>
        <v>0</v>
      </c>
      <c r="BI230" s="159">
        <f>IF(N230="nulová",J230,0)</f>
        <v>0</v>
      </c>
      <c r="BJ230" s="14" t="s">
        <v>87</v>
      </c>
      <c r="BK230" s="160">
        <f>ROUND(I230*H230,3)</f>
        <v>0</v>
      </c>
      <c r="BL230" s="14" t="s">
        <v>208</v>
      </c>
      <c r="BM230" s="158" t="s">
        <v>466</v>
      </c>
    </row>
    <row r="231" spans="1:65" s="2" customFormat="1" ht="24.2" customHeight="1">
      <c r="A231" s="29"/>
      <c r="B231" s="146"/>
      <c r="C231" s="161" t="s">
        <v>323</v>
      </c>
      <c r="D231" s="161" t="s">
        <v>281</v>
      </c>
      <c r="E231" s="162" t="s">
        <v>467</v>
      </c>
      <c r="F231" s="163" t="s">
        <v>468</v>
      </c>
      <c r="G231" s="164" t="s">
        <v>219</v>
      </c>
      <c r="H231" s="165">
        <v>86.843000000000004</v>
      </c>
      <c r="I231" s="166"/>
      <c r="J231" s="165">
        <f>ROUND(I231*H231,3)</f>
        <v>0</v>
      </c>
      <c r="K231" s="167"/>
      <c r="L231" s="168"/>
      <c r="M231" s="169" t="s">
        <v>1</v>
      </c>
      <c r="N231" s="170" t="s">
        <v>41</v>
      </c>
      <c r="O231" s="55"/>
      <c r="P231" s="156">
        <f>O231*H231</f>
        <v>0</v>
      </c>
      <c r="Q231" s="156">
        <v>0</v>
      </c>
      <c r="R231" s="156">
        <f>Q231*H231</f>
        <v>0</v>
      </c>
      <c r="S231" s="156">
        <v>0</v>
      </c>
      <c r="T231" s="157">
        <f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8" t="s">
        <v>239</v>
      </c>
      <c r="AT231" s="158" t="s">
        <v>281</v>
      </c>
      <c r="AU231" s="158" t="s">
        <v>87</v>
      </c>
      <c r="AY231" s="14" t="s">
        <v>179</v>
      </c>
      <c r="BE231" s="159">
        <f>IF(N231="základná",J231,0)</f>
        <v>0</v>
      </c>
      <c r="BF231" s="159">
        <f>IF(N231="znížená",J231,0)</f>
        <v>0</v>
      </c>
      <c r="BG231" s="159">
        <f>IF(N231="zákl. prenesená",J231,0)</f>
        <v>0</v>
      </c>
      <c r="BH231" s="159">
        <f>IF(N231="zníž. prenesená",J231,0)</f>
        <v>0</v>
      </c>
      <c r="BI231" s="159">
        <f>IF(N231="nulová",J231,0)</f>
        <v>0</v>
      </c>
      <c r="BJ231" s="14" t="s">
        <v>87</v>
      </c>
      <c r="BK231" s="160">
        <f>ROUND(I231*H231,3)</f>
        <v>0</v>
      </c>
      <c r="BL231" s="14" t="s">
        <v>208</v>
      </c>
      <c r="BM231" s="158" t="s">
        <v>469</v>
      </c>
    </row>
    <row r="232" spans="1:65" s="2" customFormat="1" ht="24.2" customHeight="1">
      <c r="A232" s="29"/>
      <c r="B232" s="146"/>
      <c r="C232" s="147" t="s">
        <v>470</v>
      </c>
      <c r="D232" s="147" t="s">
        <v>181</v>
      </c>
      <c r="E232" s="148" t="s">
        <v>471</v>
      </c>
      <c r="F232" s="149" t="s">
        <v>472</v>
      </c>
      <c r="G232" s="150" t="s">
        <v>456</v>
      </c>
      <c r="H232" s="152"/>
      <c r="I232" s="152"/>
      <c r="J232" s="151">
        <f>ROUND(I232*H232,3)</f>
        <v>0</v>
      </c>
      <c r="K232" s="153"/>
      <c r="L232" s="30"/>
      <c r="M232" s="154" t="s">
        <v>1</v>
      </c>
      <c r="N232" s="155" t="s">
        <v>41</v>
      </c>
      <c r="O232" s="55"/>
      <c r="P232" s="156">
        <f>O232*H232</f>
        <v>0</v>
      </c>
      <c r="Q232" s="156">
        <v>0</v>
      </c>
      <c r="R232" s="156">
        <f>Q232*H232</f>
        <v>0</v>
      </c>
      <c r="S232" s="156">
        <v>0</v>
      </c>
      <c r="T232" s="157">
        <f>S232*H232</f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8" t="s">
        <v>208</v>
      </c>
      <c r="AT232" s="158" t="s">
        <v>181</v>
      </c>
      <c r="AU232" s="158" t="s">
        <v>87</v>
      </c>
      <c r="AY232" s="14" t="s">
        <v>179</v>
      </c>
      <c r="BE232" s="159">
        <f>IF(N232="základná",J232,0)</f>
        <v>0</v>
      </c>
      <c r="BF232" s="159">
        <f>IF(N232="znížená",J232,0)</f>
        <v>0</v>
      </c>
      <c r="BG232" s="159">
        <f>IF(N232="zákl. prenesená",J232,0)</f>
        <v>0</v>
      </c>
      <c r="BH232" s="159">
        <f>IF(N232="zníž. prenesená",J232,0)</f>
        <v>0</v>
      </c>
      <c r="BI232" s="159">
        <f>IF(N232="nulová",J232,0)</f>
        <v>0</v>
      </c>
      <c r="BJ232" s="14" t="s">
        <v>87</v>
      </c>
      <c r="BK232" s="160">
        <f>ROUND(I232*H232,3)</f>
        <v>0</v>
      </c>
      <c r="BL232" s="14" t="s">
        <v>208</v>
      </c>
      <c r="BM232" s="158" t="s">
        <v>473</v>
      </c>
    </row>
    <row r="233" spans="1:65" s="12" customFormat="1" ht="22.9" customHeight="1">
      <c r="B233" s="133"/>
      <c r="D233" s="134" t="s">
        <v>74</v>
      </c>
      <c r="E233" s="144" t="s">
        <v>474</v>
      </c>
      <c r="F233" s="144" t="s">
        <v>475</v>
      </c>
      <c r="I233" s="136"/>
      <c r="J233" s="145">
        <f>BK233</f>
        <v>0</v>
      </c>
      <c r="L233" s="133"/>
      <c r="M233" s="138"/>
      <c r="N233" s="139"/>
      <c r="O233" s="139"/>
      <c r="P233" s="140">
        <f>SUM(P234:P248)</f>
        <v>0</v>
      </c>
      <c r="Q233" s="139"/>
      <c r="R233" s="140">
        <f>SUM(R234:R248)</f>
        <v>0</v>
      </c>
      <c r="S233" s="139"/>
      <c r="T233" s="141">
        <f>SUM(T234:T248)</f>
        <v>0</v>
      </c>
      <c r="AR233" s="134" t="s">
        <v>87</v>
      </c>
      <c r="AT233" s="142" t="s">
        <v>74</v>
      </c>
      <c r="AU233" s="142" t="s">
        <v>82</v>
      </c>
      <c r="AY233" s="134" t="s">
        <v>179</v>
      </c>
      <c r="BK233" s="143">
        <f>SUM(BK234:BK248)</f>
        <v>0</v>
      </c>
    </row>
    <row r="234" spans="1:65" s="2" customFormat="1" ht="24.2" customHeight="1">
      <c r="A234" s="29"/>
      <c r="B234" s="146"/>
      <c r="C234" s="147" t="s">
        <v>327</v>
      </c>
      <c r="D234" s="147" t="s">
        <v>181</v>
      </c>
      <c r="E234" s="148" t="s">
        <v>476</v>
      </c>
      <c r="F234" s="149" t="s">
        <v>477</v>
      </c>
      <c r="G234" s="150" t="s">
        <v>478</v>
      </c>
      <c r="H234" s="151">
        <v>539</v>
      </c>
      <c r="I234" s="152"/>
      <c r="J234" s="151">
        <f t="shared" ref="J234:J248" si="60">ROUND(I234*H234,3)</f>
        <v>0</v>
      </c>
      <c r="K234" s="153"/>
      <c r="L234" s="30"/>
      <c r="M234" s="154" t="s">
        <v>1</v>
      </c>
      <c r="N234" s="155" t="s">
        <v>41</v>
      </c>
      <c r="O234" s="55"/>
      <c r="P234" s="156">
        <f t="shared" ref="P234:P248" si="61">O234*H234</f>
        <v>0</v>
      </c>
      <c r="Q234" s="156">
        <v>0</v>
      </c>
      <c r="R234" s="156">
        <f t="shared" ref="R234:R248" si="62">Q234*H234</f>
        <v>0</v>
      </c>
      <c r="S234" s="156">
        <v>0</v>
      </c>
      <c r="T234" s="157">
        <f t="shared" ref="T234:T248" si="63">S234*H234</f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8" t="s">
        <v>208</v>
      </c>
      <c r="AT234" s="158" t="s">
        <v>181</v>
      </c>
      <c r="AU234" s="158" t="s">
        <v>87</v>
      </c>
      <c r="AY234" s="14" t="s">
        <v>179</v>
      </c>
      <c r="BE234" s="159">
        <f t="shared" ref="BE234:BE248" si="64">IF(N234="základná",J234,0)</f>
        <v>0</v>
      </c>
      <c r="BF234" s="159">
        <f t="shared" ref="BF234:BF248" si="65">IF(N234="znížená",J234,0)</f>
        <v>0</v>
      </c>
      <c r="BG234" s="159">
        <f t="shared" ref="BG234:BG248" si="66">IF(N234="zákl. prenesená",J234,0)</f>
        <v>0</v>
      </c>
      <c r="BH234" s="159">
        <f t="shared" ref="BH234:BH248" si="67">IF(N234="zníž. prenesená",J234,0)</f>
        <v>0</v>
      </c>
      <c r="BI234" s="159">
        <f t="shared" ref="BI234:BI248" si="68">IF(N234="nulová",J234,0)</f>
        <v>0</v>
      </c>
      <c r="BJ234" s="14" t="s">
        <v>87</v>
      </c>
      <c r="BK234" s="160">
        <f t="shared" ref="BK234:BK248" si="69">ROUND(I234*H234,3)</f>
        <v>0</v>
      </c>
      <c r="BL234" s="14" t="s">
        <v>208</v>
      </c>
      <c r="BM234" s="158" t="s">
        <v>479</v>
      </c>
    </row>
    <row r="235" spans="1:65" s="2" customFormat="1" ht="24.2" customHeight="1">
      <c r="A235" s="29"/>
      <c r="B235" s="146"/>
      <c r="C235" s="147" t="s">
        <v>480</v>
      </c>
      <c r="D235" s="147" t="s">
        <v>181</v>
      </c>
      <c r="E235" s="148" t="s">
        <v>481</v>
      </c>
      <c r="F235" s="149" t="s">
        <v>482</v>
      </c>
      <c r="G235" s="150" t="s">
        <v>478</v>
      </c>
      <c r="H235" s="151">
        <v>21</v>
      </c>
      <c r="I235" s="152"/>
      <c r="J235" s="151">
        <f t="shared" si="60"/>
        <v>0</v>
      </c>
      <c r="K235" s="153"/>
      <c r="L235" s="30"/>
      <c r="M235" s="154" t="s">
        <v>1</v>
      </c>
      <c r="N235" s="155" t="s">
        <v>41</v>
      </c>
      <c r="O235" s="55"/>
      <c r="P235" s="156">
        <f t="shared" si="61"/>
        <v>0</v>
      </c>
      <c r="Q235" s="156">
        <v>0</v>
      </c>
      <c r="R235" s="156">
        <f t="shared" si="62"/>
        <v>0</v>
      </c>
      <c r="S235" s="156">
        <v>0</v>
      </c>
      <c r="T235" s="157">
        <f t="shared" si="6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8" t="s">
        <v>208</v>
      </c>
      <c r="AT235" s="158" t="s">
        <v>181</v>
      </c>
      <c r="AU235" s="158" t="s">
        <v>87</v>
      </c>
      <c r="AY235" s="14" t="s">
        <v>179</v>
      </c>
      <c r="BE235" s="159">
        <f t="shared" si="64"/>
        <v>0</v>
      </c>
      <c r="BF235" s="159">
        <f t="shared" si="65"/>
        <v>0</v>
      </c>
      <c r="BG235" s="159">
        <f t="shared" si="66"/>
        <v>0</v>
      </c>
      <c r="BH235" s="159">
        <f t="shared" si="67"/>
        <v>0</v>
      </c>
      <c r="BI235" s="159">
        <f t="shared" si="68"/>
        <v>0</v>
      </c>
      <c r="BJ235" s="14" t="s">
        <v>87</v>
      </c>
      <c r="BK235" s="160">
        <f t="shared" si="69"/>
        <v>0</v>
      </c>
      <c r="BL235" s="14" t="s">
        <v>208</v>
      </c>
      <c r="BM235" s="158" t="s">
        <v>483</v>
      </c>
    </row>
    <row r="236" spans="1:65" s="2" customFormat="1" ht="14.45" customHeight="1">
      <c r="A236" s="29"/>
      <c r="B236" s="146"/>
      <c r="C236" s="161" t="s">
        <v>331</v>
      </c>
      <c r="D236" s="161" t="s">
        <v>281</v>
      </c>
      <c r="E236" s="162" t="s">
        <v>484</v>
      </c>
      <c r="F236" s="163" t="s">
        <v>485</v>
      </c>
      <c r="G236" s="164" t="s">
        <v>184</v>
      </c>
      <c r="H236" s="165">
        <v>15.468</v>
      </c>
      <c r="I236" s="166"/>
      <c r="J236" s="165">
        <f t="shared" si="60"/>
        <v>0</v>
      </c>
      <c r="K236" s="167"/>
      <c r="L236" s="168"/>
      <c r="M236" s="169" t="s">
        <v>1</v>
      </c>
      <c r="N236" s="170" t="s">
        <v>41</v>
      </c>
      <c r="O236" s="55"/>
      <c r="P236" s="156">
        <f t="shared" si="61"/>
        <v>0</v>
      </c>
      <c r="Q236" s="156">
        <v>0</v>
      </c>
      <c r="R236" s="156">
        <f t="shared" si="62"/>
        <v>0</v>
      </c>
      <c r="S236" s="156">
        <v>0</v>
      </c>
      <c r="T236" s="157">
        <f t="shared" si="6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8" t="s">
        <v>239</v>
      </c>
      <c r="AT236" s="158" t="s">
        <v>281</v>
      </c>
      <c r="AU236" s="158" t="s">
        <v>87</v>
      </c>
      <c r="AY236" s="14" t="s">
        <v>179</v>
      </c>
      <c r="BE236" s="159">
        <f t="shared" si="64"/>
        <v>0</v>
      </c>
      <c r="BF236" s="159">
        <f t="shared" si="65"/>
        <v>0</v>
      </c>
      <c r="BG236" s="159">
        <f t="shared" si="66"/>
        <v>0</v>
      </c>
      <c r="BH236" s="159">
        <f t="shared" si="67"/>
        <v>0</v>
      </c>
      <c r="BI236" s="159">
        <f t="shared" si="68"/>
        <v>0</v>
      </c>
      <c r="BJ236" s="14" t="s">
        <v>87</v>
      </c>
      <c r="BK236" s="160">
        <f t="shared" si="69"/>
        <v>0</v>
      </c>
      <c r="BL236" s="14" t="s">
        <v>208</v>
      </c>
      <c r="BM236" s="158" t="s">
        <v>486</v>
      </c>
    </row>
    <row r="237" spans="1:65" s="2" customFormat="1" ht="24.2" customHeight="1">
      <c r="A237" s="29"/>
      <c r="B237" s="146"/>
      <c r="C237" s="147" t="s">
        <v>487</v>
      </c>
      <c r="D237" s="147" t="s">
        <v>181</v>
      </c>
      <c r="E237" s="148" t="s">
        <v>488</v>
      </c>
      <c r="F237" s="149" t="s">
        <v>489</v>
      </c>
      <c r="G237" s="150" t="s">
        <v>219</v>
      </c>
      <c r="H237" s="151">
        <v>142.6</v>
      </c>
      <c r="I237" s="152"/>
      <c r="J237" s="151">
        <f t="shared" si="60"/>
        <v>0</v>
      </c>
      <c r="K237" s="153"/>
      <c r="L237" s="30"/>
      <c r="M237" s="154" t="s">
        <v>1</v>
      </c>
      <c r="N237" s="155" t="s">
        <v>41</v>
      </c>
      <c r="O237" s="55"/>
      <c r="P237" s="156">
        <f t="shared" si="61"/>
        <v>0</v>
      </c>
      <c r="Q237" s="156">
        <v>0</v>
      </c>
      <c r="R237" s="156">
        <f t="shared" si="62"/>
        <v>0</v>
      </c>
      <c r="S237" s="156">
        <v>0</v>
      </c>
      <c r="T237" s="157">
        <f t="shared" si="6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8" t="s">
        <v>208</v>
      </c>
      <c r="AT237" s="158" t="s">
        <v>181</v>
      </c>
      <c r="AU237" s="158" t="s">
        <v>87</v>
      </c>
      <c r="AY237" s="14" t="s">
        <v>179</v>
      </c>
      <c r="BE237" s="159">
        <f t="shared" si="64"/>
        <v>0</v>
      </c>
      <c r="BF237" s="159">
        <f t="shared" si="65"/>
        <v>0</v>
      </c>
      <c r="BG237" s="159">
        <f t="shared" si="66"/>
        <v>0</v>
      </c>
      <c r="BH237" s="159">
        <f t="shared" si="67"/>
        <v>0</v>
      </c>
      <c r="BI237" s="159">
        <f t="shared" si="68"/>
        <v>0</v>
      </c>
      <c r="BJ237" s="14" t="s">
        <v>87</v>
      </c>
      <c r="BK237" s="160">
        <f t="shared" si="69"/>
        <v>0</v>
      </c>
      <c r="BL237" s="14" t="s">
        <v>208</v>
      </c>
      <c r="BM237" s="158" t="s">
        <v>490</v>
      </c>
    </row>
    <row r="238" spans="1:65" s="2" customFormat="1" ht="14.45" customHeight="1">
      <c r="A238" s="29"/>
      <c r="B238" s="146"/>
      <c r="C238" s="161" t="s">
        <v>332</v>
      </c>
      <c r="D238" s="161" t="s">
        <v>281</v>
      </c>
      <c r="E238" s="162" t="s">
        <v>491</v>
      </c>
      <c r="F238" s="163" t="s">
        <v>492</v>
      </c>
      <c r="G238" s="164" t="s">
        <v>184</v>
      </c>
      <c r="H238" s="165">
        <v>3.7650000000000001</v>
      </c>
      <c r="I238" s="166"/>
      <c r="J238" s="165">
        <f t="shared" si="60"/>
        <v>0</v>
      </c>
      <c r="K238" s="167"/>
      <c r="L238" s="168"/>
      <c r="M238" s="169" t="s">
        <v>1</v>
      </c>
      <c r="N238" s="170" t="s">
        <v>41</v>
      </c>
      <c r="O238" s="55"/>
      <c r="P238" s="156">
        <f t="shared" si="61"/>
        <v>0</v>
      </c>
      <c r="Q238" s="156">
        <v>0</v>
      </c>
      <c r="R238" s="156">
        <f t="shared" si="62"/>
        <v>0</v>
      </c>
      <c r="S238" s="156">
        <v>0</v>
      </c>
      <c r="T238" s="157">
        <f t="shared" si="6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58" t="s">
        <v>239</v>
      </c>
      <c r="AT238" s="158" t="s">
        <v>281</v>
      </c>
      <c r="AU238" s="158" t="s">
        <v>87</v>
      </c>
      <c r="AY238" s="14" t="s">
        <v>179</v>
      </c>
      <c r="BE238" s="159">
        <f t="shared" si="64"/>
        <v>0</v>
      </c>
      <c r="BF238" s="159">
        <f t="shared" si="65"/>
        <v>0</v>
      </c>
      <c r="BG238" s="159">
        <f t="shared" si="66"/>
        <v>0</v>
      </c>
      <c r="BH238" s="159">
        <f t="shared" si="67"/>
        <v>0</v>
      </c>
      <c r="BI238" s="159">
        <f t="shared" si="68"/>
        <v>0</v>
      </c>
      <c r="BJ238" s="14" t="s">
        <v>87</v>
      </c>
      <c r="BK238" s="160">
        <f t="shared" si="69"/>
        <v>0</v>
      </c>
      <c r="BL238" s="14" t="s">
        <v>208</v>
      </c>
      <c r="BM238" s="158" t="s">
        <v>493</v>
      </c>
    </row>
    <row r="239" spans="1:65" s="2" customFormat="1" ht="24.2" customHeight="1">
      <c r="A239" s="29"/>
      <c r="B239" s="146"/>
      <c r="C239" s="147" t="s">
        <v>494</v>
      </c>
      <c r="D239" s="147" t="s">
        <v>181</v>
      </c>
      <c r="E239" s="148" t="s">
        <v>495</v>
      </c>
      <c r="F239" s="149" t="s">
        <v>496</v>
      </c>
      <c r="G239" s="150" t="s">
        <v>219</v>
      </c>
      <c r="H239" s="151">
        <v>11.5</v>
      </c>
      <c r="I239" s="152"/>
      <c r="J239" s="151">
        <f t="shared" si="60"/>
        <v>0</v>
      </c>
      <c r="K239" s="153"/>
      <c r="L239" s="30"/>
      <c r="M239" s="154" t="s">
        <v>1</v>
      </c>
      <c r="N239" s="155" t="s">
        <v>41</v>
      </c>
      <c r="O239" s="55"/>
      <c r="P239" s="156">
        <f t="shared" si="61"/>
        <v>0</v>
      </c>
      <c r="Q239" s="156">
        <v>0</v>
      </c>
      <c r="R239" s="156">
        <f t="shared" si="62"/>
        <v>0</v>
      </c>
      <c r="S239" s="156">
        <v>0</v>
      </c>
      <c r="T239" s="157">
        <f t="shared" si="6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8" t="s">
        <v>208</v>
      </c>
      <c r="AT239" s="158" t="s">
        <v>181</v>
      </c>
      <c r="AU239" s="158" t="s">
        <v>87</v>
      </c>
      <c r="AY239" s="14" t="s">
        <v>179</v>
      </c>
      <c r="BE239" s="159">
        <f t="shared" si="64"/>
        <v>0</v>
      </c>
      <c r="BF239" s="159">
        <f t="shared" si="65"/>
        <v>0</v>
      </c>
      <c r="BG239" s="159">
        <f t="shared" si="66"/>
        <v>0</v>
      </c>
      <c r="BH239" s="159">
        <f t="shared" si="67"/>
        <v>0</v>
      </c>
      <c r="BI239" s="159">
        <f t="shared" si="68"/>
        <v>0</v>
      </c>
      <c r="BJ239" s="14" t="s">
        <v>87</v>
      </c>
      <c r="BK239" s="160">
        <f t="shared" si="69"/>
        <v>0</v>
      </c>
      <c r="BL239" s="14" t="s">
        <v>208</v>
      </c>
      <c r="BM239" s="158" t="s">
        <v>497</v>
      </c>
    </row>
    <row r="240" spans="1:65" s="2" customFormat="1" ht="24.2" customHeight="1">
      <c r="A240" s="29"/>
      <c r="B240" s="146"/>
      <c r="C240" s="147" t="s">
        <v>336</v>
      </c>
      <c r="D240" s="147" t="s">
        <v>181</v>
      </c>
      <c r="E240" s="148" t="s">
        <v>498</v>
      </c>
      <c r="F240" s="149" t="s">
        <v>499</v>
      </c>
      <c r="G240" s="150" t="s">
        <v>219</v>
      </c>
      <c r="H240" s="151">
        <v>46.744</v>
      </c>
      <c r="I240" s="152"/>
      <c r="J240" s="151">
        <f t="shared" si="60"/>
        <v>0</v>
      </c>
      <c r="K240" s="153"/>
      <c r="L240" s="30"/>
      <c r="M240" s="154" t="s">
        <v>1</v>
      </c>
      <c r="N240" s="155" t="s">
        <v>41</v>
      </c>
      <c r="O240" s="55"/>
      <c r="P240" s="156">
        <f t="shared" si="61"/>
        <v>0</v>
      </c>
      <c r="Q240" s="156">
        <v>0</v>
      </c>
      <c r="R240" s="156">
        <f t="shared" si="62"/>
        <v>0</v>
      </c>
      <c r="S240" s="156">
        <v>0</v>
      </c>
      <c r="T240" s="157">
        <f t="shared" si="6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8" t="s">
        <v>208</v>
      </c>
      <c r="AT240" s="158" t="s">
        <v>181</v>
      </c>
      <c r="AU240" s="158" t="s">
        <v>87</v>
      </c>
      <c r="AY240" s="14" t="s">
        <v>179</v>
      </c>
      <c r="BE240" s="159">
        <f t="shared" si="64"/>
        <v>0</v>
      </c>
      <c r="BF240" s="159">
        <f t="shared" si="65"/>
        <v>0</v>
      </c>
      <c r="BG240" s="159">
        <f t="shared" si="66"/>
        <v>0</v>
      </c>
      <c r="BH240" s="159">
        <f t="shared" si="67"/>
        <v>0</v>
      </c>
      <c r="BI240" s="159">
        <f t="shared" si="68"/>
        <v>0</v>
      </c>
      <c r="BJ240" s="14" t="s">
        <v>87</v>
      </c>
      <c r="BK240" s="160">
        <f t="shared" si="69"/>
        <v>0</v>
      </c>
      <c r="BL240" s="14" t="s">
        <v>208</v>
      </c>
      <c r="BM240" s="158" t="s">
        <v>500</v>
      </c>
    </row>
    <row r="241" spans="1:65" s="2" customFormat="1" ht="14.45" customHeight="1">
      <c r="A241" s="29"/>
      <c r="B241" s="146"/>
      <c r="C241" s="161" t="s">
        <v>501</v>
      </c>
      <c r="D241" s="161" t="s">
        <v>281</v>
      </c>
      <c r="E241" s="162" t="s">
        <v>502</v>
      </c>
      <c r="F241" s="163" t="s">
        <v>503</v>
      </c>
      <c r="G241" s="164" t="s">
        <v>219</v>
      </c>
      <c r="H241" s="165">
        <v>51.417999999999999</v>
      </c>
      <c r="I241" s="166"/>
      <c r="J241" s="165">
        <f t="shared" si="60"/>
        <v>0</v>
      </c>
      <c r="K241" s="167"/>
      <c r="L241" s="168"/>
      <c r="M241" s="169" t="s">
        <v>1</v>
      </c>
      <c r="N241" s="170" t="s">
        <v>41</v>
      </c>
      <c r="O241" s="55"/>
      <c r="P241" s="156">
        <f t="shared" si="61"/>
        <v>0</v>
      </c>
      <c r="Q241" s="156">
        <v>0</v>
      </c>
      <c r="R241" s="156">
        <f t="shared" si="62"/>
        <v>0</v>
      </c>
      <c r="S241" s="156">
        <v>0</v>
      </c>
      <c r="T241" s="157">
        <f t="shared" si="6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8" t="s">
        <v>239</v>
      </c>
      <c r="AT241" s="158" t="s">
        <v>281</v>
      </c>
      <c r="AU241" s="158" t="s">
        <v>87</v>
      </c>
      <c r="AY241" s="14" t="s">
        <v>179</v>
      </c>
      <c r="BE241" s="159">
        <f t="shared" si="64"/>
        <v>0</v>
      </c>
      <c r="BF241" s="159">
        <f t="shared" si="65"/>
        <v>0</v>
      </c>
      <c r="BG241" s="159">
        <f t="shared" si="66"/>
        <v>0</v>
      </c>
      <c r="BH241" s="159">
        <f t="shared" si="67"/>
        <v>0</v>
      </c>
      <c r="BI241" s="159">
        <f t="shared" si="68"/>
        <v>0</v>
      </c>
      <c r="BJ241" s="14" t="s">
        <v>87</v>
      </c>
      <c r="BK241" s="160">
        <f t="shared" si="69"/>
        <v>0</v>
      </c>
      <c r="BL241" s="14" t="s">
        <v>208</v>
      </c>
      <c r="BM241" s="158" t="s">
        <v>504</v>
      </c>
    </row>
    <row r="242" spans="1:65" s="2" customFormat="1" ht="14.45" customHeight="1">
      <c r="A242" s="29"/>
      <c r="B242" s="146"/>
      <c r="C242" s="147" t="s">
        <v>339</v>
      </c>
      <c r="D242" s="147" t="s">
        <v>181</v>
      </c>
      <c r="E242" s="148" t="s">
        <v>505</v>
      </c>
      <c r="F242" s="149" t="s">
        <v>506</v>
      </c>
      <c r="G242" s="150" t="s">
        <v>478</v>
      </c>
      <c r="H242" s="151">
        <v>285.2</v>
      </c>
      <c r="I242" s="152"/>
      <c r="J242" s="151">
        <f t="shared" si="60"/>
        <v>0</v>
      </c>
      <c r="K242" s="153"/>
      <c r="L242" s="30"/>
      <c r="M242" s="154" t="s">
        <v>1</v>
      </c>
      <c r="N242" s="155" t="s">
        <v>41</v>
      </c>
      <c r="O242" s="55"/>
      <c r="P242" s="156">
        <f t="shared" si="61"/>
        <v>0</v>
      </c>
      <c r="Q242" s="156">
        <v>0</v>
      </c>
      <c r="R242" s="156">
        <f t="shared" si="62"/>
        <v>0</v>
      </c>
      <c r="S242" s="156">
        <v>0</v>
      </c>
      <c r="T242" s="157">
        <f t="shared" si="6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8" t="s">
        <v>208</v>
      </c>
      <c r="AT242" s="158" t="s">
        <v>181</v>
      </c>
      <c r="AU242" s="158" t="s">
        <v>87</v>
      </c>
      <c r="AY242" s="14" t="s">
        <v>179</v>
      </c>
      <c r="BE242" s="159">
        <f t="shared" si="64"/>
        <v>0</v>
      </c>
      <c r="BF242" s="159">
        <f t="shared" si="65"/>
        <v>0</v>
      </c>
      <c r="BG242" s="159">
        <f t="shared" si="66"/>
        <v>0</v>
      </c>
      <c r="BH242" s="159">
        <f t="shared" si="67"/>
        <v>0</v>
      </c>
      <c r="BI242" s="159">
        <f t="shared" si="68"/>
        <v>0</v>
      </c>
      <c r="BJ242" s="14" t="s">
        <v>87</v>
      </c>
      <c r="BK242" s="160">
        <f t="shared" si="69"/>
        <v>0</v>
      </c>
      <c r="BL242" s="14" t="s">
        <v>208</v>
      </c>
      <c r="BM242" s="158" t="s">
        <v>507</v>
      </c>
    </row>
    <row r="243" spans="1:65" s="2" customFormat="1" ht="14.45" customHeight="1">
      <c r="A243" s="29"/>
      <c r="B243" s="146"/>
      <c r="C243" s="161" t="s">
        <v>508</v>
      </c>
      <c r="D243" s="161" t="s">
        <v>281</v>
      </c>
      <c r="E243" s="162" t="s">
        <v>509</v>
      </c>
      <c r="F243" s="163" t="s">
        <v>510</v>
      </c>
      <c r="G243" s="164" t="s">
        <v>184</v>
      </c>
      <c r="H243" s="165">
        <v>0.54900000000000004</v>
      </c>
      <c r="I243" s="166"/>
      <c r="J243" s="165">
        <f t="shared" si="60"/>
        <v>0</v>
      </c>
      <c r="K243" s="167"/>
      <c r="L243" s="168"/>
      <c r="M243" s="169" t="s">
        <v>1</v>
      </c>
      <c r="N243" s="170" t="s">
        <v>41</v>
      </c>
      <c r="O243" s="55"/>
      <c r="P243" s="156">
        <f t="shared" si="61"/>
        <v>0</v>
      </c>
      <c r="Q243" s="156">
        <v>0</v>
      </c>
      <c r="R243" s="156">
        <f t="shared" si="62"/>
        <v>0</v>
      </c>
      <c r="S243" s="156">
        <v>0</v>
      </c>
      <c r="T243" s="157">
        <f t="shared" si="6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8" t="s">
        <v>239</v>
      </c>
      <c r="AT243" s="158" t="s">
        <v>281</v>
      </c>
      <c r="AU243" s="158" t="s">
        <v>87</v>
      </c>
      <c r="AY243" s="14" t="s">
        <v>179</v>
      </c>
      <c r="BE243" s="159">
        <f t="shared" si="64"/>
        <v>0</v>
      </c>
      <c r="BF243" s="159">
        <f t="shared" si="65"/>
        <v>0</v>
      </c>
      <c r="BG243" s="159">
        <f t="shared" si="66"/>
        <v>0</v>
      </c>
      <c r="BH243" s="159">
        <f t="shared" si="67"/>
        <v>0</v>
      </c>
      <c r="BI243" s="159">
        <f t="shared" si="68"/>
        <v>0</v>
      </c>
      <c r="BJ243" s="14" t="s">
        <v>87</v>
      </c>
      <c r="BK243" s="160">
        <f t="shared" si="69"/>
        <v>0</v>
      </c>
      <c r="BL243" s="14" t="s">
        <v>208</v>
      </c>
      <c r="BM243" s="158" t="s">
        <v>511</v>
      </c>
    </row>
    <row r="244" spans="1:65" s="2" customFormat="1" ht="37.9" customHeight="1">
      <c r="A244" s="29"/>
      <c r="B244" s="146"/>
      <c r="C244" s="147" t="s">
        <v>344</v>
      </c>
      <c r="D244" s="147" t="s">
        <v>181</v>
      </c>
      <c r="E244" s="148" t="s">
        <v>512</v>
      </c>
      <c r="F244" s="149" t="s">
        <v>513</v>
      </c>
      <c r="G244" s="150" t="s">
        <v>184</v>
      </c>
      <c r="H244" s="151">
        <v>17.981999999999999</v>
      </c>
      <c r="I244" s="152"/>
      <c r="J244" s="151">
        <f t="shared" si="60"/>
        <v>0</v>
      </c>
      <c r="K244" s="153"/>
      <c r="L244" s="30"/>
      <c r="M244" s="154" t="s">
        <v>1</v>
      </c>
      <c r="N244" s="155" t="s">
        <v>41</v>
      </c>
      <c r="O244" s="55"/>
      <c r="P244" s="156">
        <f t="shared" si="61"/>
        <v>0</v>
      </c>
      <c r="Q244" s="156">
        <v>0</v>
      </c>
      <c r="R244" s="156">
        <f t="shared" si="62"/>
        <v>0</v>
      </c>
      <c r="S244" s="156">
        <v>0</v>
      </c>
      <c r="T244" s="157">
        <f t="shared" si="6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8" t="s">
        <v>208</v>
      </c>
      <c r="AT244" s="158" t="s">
        <v>181</v>
      </c>
      <c r="AU244" s="158" t="s">
        <v>87</v>
      </c>
      <c r="AY244" s="14" t="s">
        <v>179</v>
      </c>
      <c r="BE244" s="159">
        <f t="shared" si="64"/>
        <v>0</v>
      </c>
      <c r="BF244" s="159">
        <f t="shared" si="65"/>
        <v>0</v>
      </c>
      <c r="BG244" s="159">
        <f t="shared" si="66"/>
        <v>0</v>
      </c>
      <c r="BH244" s="159">
        <f t="shared" si="67"/>
        <v>0</v>
      </c>
      <c r="BI244" s="159">
        <f t="shared" si="68"/>
        <v>0</v>
      </c>
      <c r="BJ244" s="14" t="s">
        <v>87</v>
      </c>
      <c r="BK244" s="160">
        <f t="shared" si="69"/>
        <v>0</v>
      </c>
      <c r="BL244" s="14" t="s">
        <v>208</v>
      </c>
      <c r="BM244" s="158" t="s">
        <v>514</v>
      </c>
    </row>
    <row r="245" spans="1:65" s="2" customFormat="1" ht="14.45" customHeight="1">
      <c r="A245" s="29"/>
      <c r="B245" s="146"/>
      <c r="C245" s="147" t="s">
        <v>515</v>
      </c>
      <c r="D245" s="147" t="s">
        <v>181</v>
      </c>
      <c r="E245" s="148" t="s">
        <v>516</v>
      </c>
      <c r="F245" s="149" t="s">
        <v>517</v>
      </c>
      <c r="G245" s="150" t="s">
        <v>478</v>
      </c>
      <c r="H245" s="151">
        <v>228.68</v>
      </c>
      <c r="I245" s="152"/>
      <c r="J245" s="151">
        <f t="shared" si="60"/>
        <v>0</v>
      </c>
      <c r="K245" s="153"/>
      <c r="L245" s="30"/>
      <c r="M245" s="154" t="s">
        <v>1</v>
      </c>
      <c r="N245" s="155" t="s">
        <v>41</v>
      </c>
      <c r="O245" s="55"/>
      <c r="P245" s="156">
        <f t="shared" si="61"/>
        <v>0</v>
      </c>
      <c r="Q245" s="156">
        <v>0</v>
      </c>
      <c r="R245" s="156">
        <f t="shared" si="62"/>
        <v>0</v>
      </c>
      <c r="S245" s="156">
        <v>0</v>
      </c>
      <c r="T245" s="157">
        <f t="shared" si="6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8" t="s">
        <v>208</v>
      </c>
      <c r="AT245" s="158" t="s">
        <v>181</v>
      </c>
      <c r="AU245" s="158" t="s">
        <v>87</v>
      </c>
      <c r="AY245" s="14" t="s">
        <v>179</v>
      </c>
      <c r="BE245" s="159">
        <f t="shared" si="64"/>
        <v>0</v>
      </c>
      <c r="BF245" s="159">
        <f t="shared" si="65"/>
        <v>0</v>
      </c>
      <c r="BG245" s="159">
        <f t="shared" si="66"/>
        <v>0</v>
      </c>
      <c r="BH245" s="159">
        <f t="shared" si="67"/>
        <v>0</v>
      </c>
      <c r="BI245" s="159">
        <f t="shared" si="68"/>
        <v>0</v>
      </c>
      <c r="BJ245" s="14" t="s">
        <v>87</v>
      </c>
      <c r="BK245" s="160">
        <f t="shared" si="69"/>
        <v>0</v>
      </c>
      <c r="BL245" s="14" t="s">
        <v>208</v>
      </c>
      <c r="BM245" s="158" t="s">
        <v>518</v>
      </c>
    </row>
    <row r="246" spans="1:65" s="2" customFormat="1" ht="24.2" customHeight="1">
      <c r="A246" s="29"/>
      <c r="B246" s="146"/>
      <c r="C246" s="161" t="s">
        <v>347</v>
      </c>
      <c r="D246" s="161" t="s">
        <v>281</v>
      </c>
      <c r="E246" s="162" t="s">
        <v>519</v>
      </c>
      <c r="F246" s="163" t="s">
        <v>520</v>
      </c>
      <c r="G246" s="164" t="s">
        <v>184</v>
      </c>
      <c r="H246" s="165">
        <v>0.88</v>
      </c>
      <c r="I246" s="166"/>
      <c r="J246" s="165">
        <f t="shared" si="60"/>
        <v>0</v>
      </c>
      <c r="K246" s="167"/>
      <c r="L246" s="168"/>
      <c r="M246" s="169" t="s">
        <v>1</v>
      </c>
      <c r="N246" s="170" t="s">
        <v>41</v>
      </c>
      <c r="O246" s="55"/>
      <c r="P246" s="156">
        <f t="shared" si="61"/>
        <v>0</v>
      </c>
      <c r="Q246" s="156">
        <v>0</v>
      </c>
      <c r="R246" s="156">
        <f t="shared" si="62"/>
        <v>0</v>
      </c>
      <c r="S246" s="156">
        <v>0</v>
      </c>
      <c r="T246" s="157">
        <f t="shared" si="6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8" t="s">
        <v>239</v>
      </c>
      <c r="AT246" s="158" t="s">
        <v>281</v>
      </c>
      <c r="AU246" s="158" t="s">
        <v>87</v>
      </c>
      <c r="AY246" s="14" t="s">
        <v>179</v>
      </c>
      <c r="BE246" s="159">
        <f t="shared" si="64"/>
        <v>0</v>
      </c>
      <c r="BF246" s="159">
        <f t="shared" si="65"/>
        <v>0</v>
      </c>
      <c r="BG246" s="159">
        <f t="shared" si="66"/>
        <v>0</v>
      </c>
      <c r="BH246" s="159">
        <f t="shared" si="67"/>
        <v>0</v>
      </c>
      <c r="BI246" s="159">
        <f t="shared" si="68"/>
        <v>0</v>
      </c>
      <c r="BJ246" s="14" t="s">
        <v>87</v>
      </c>
      <c r="BK246" s="160">
        <f t="shared" si="69"/>
        <v>0</v>
      </c>
      <c r="BL246" s="14" t="s">
        <v>208</v>
      </c>
      <c r="BM246" s="158" t="s">
        <v>521</v>
      </c>
    </row>
    <row r="247" spans="1:65" s="2" customFormat="1" ht="24.2" customHeight="1">
      <c r="A247" s="29"/>
      <c r="B247" s="146"/>
      <c r="C247" s="147" t="s">
        <v>522</v>
      </c>
      <c r="D247" s="147" t="s">
        <v>181</v>
      </c>
      <c r="E247" s="148" t="s">
        <v>523</v>
      </c>
      <c r="F247" s="149" t="s">
        <v>524</v>
      </c>
      <c r="G247" s="150" t="s">
        <v>219</v>
      </c>
      <c r="H247" s="151">
        <v>57.17</v>
      </c>
      <c r="I247" s="152"/>
      <c r="J247" s="151">
        <f t="shared" si="60"/>
        <v>0</v>
      </c>
      <c r="K247" s="153"/>
      <c r="L247" s="30"/>
      <c r="M247" s="154" t="s">
        <v>1</v>
      </c>
      <c r="N247" s="155" t="s">
        <v>41</v>
      </c>
      <c r="O247" s="55"/>
      <c r="P247" s="156">
        <f t="shared" si="61"/>
        <v>0</v>
      </c>
      <c r="Q247" s="156">
        <v>0</v>
      </c>
      <c r="R247" s="156">
        <f t="shared" si="62"/>
        <v>0</v>
      </c>
      <c r="S247" s="156">
        <v>0</v>
      </c>
      <c r="T247" s="157">
        <f t="shared" si="6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8" t="s">
        <v>208</v>
      </c>
      <c r="AT247" s="158" t="s">
        <v>181</v>
      </c>
      <c r="AU247" s="158" t="s">
        <v>87</v>
      </c>
      <c r="AY247" s="14" t="s">
        <v>179</v>
      </c>
      <c r="BE247" s="159">
        <f t="shared" si="64"/>
        <v>0</v>
      </c>
      <c r="BF247" s="159">
        <f t="shared" si="65"/>
        <v>0</v>
      </c>
      <c r="BG247" s="159">
        <f t="shared" si="66"/>
        <v>0</v>
      </c>
      <c r="BH247" s="159">
        <f t="shared" si="67"/>
        <v>0</v>
      </c>
      <c r="BI247" s="159">
        <f t="shared" si="68"/>
        <v>0</v>
      </c>
      <c r="BJ247" s="14" t="s">
        <v>87</v>
      </c>
      <c r="BK247" s="160">
        <f t="shared" si="69"/>
        <v>0</v>
      </c>
      <c r="BL247" s="14" t="s">
        <v>208</v>
      </c>
      <c r="BM247" s="158" t="s">
        <v>525</v>
      </c>
    </row>
    <row r="248" spans="1:65" s="2" customFormat="1" ht="24.2" customHeight="1">
      <c r="A248" s="29"/>
      <c r="B248" s="146"/>
      <c r="C248" s="147" t="s">
        <v>351</v>
      </c>
      <c r="D248" s="147" t="s">
        <v>181</v>
      </c>
      <c r="E248" s="148" t="s">
        <v>526</v>
      </c>
      <c r="F248" s="149" t="s">
        <v>527</v>
      </c>
      <c r="G248" s="150" t="s">
        <v>456</v>
      </c>
      <c r="H248" s="152"/>
      <c r="I248" s="152"/>
      <c r="J248" s="151">
        <f t="shared" si="60"/>
        <v>0</v>
      </c>
      <c r="K248" s="153"/>
      <c r="L248" s="30"/>
      <c r="M248" s="154" t="s">
        <v>1</v>
      </c>
      <c r="N248" s="155" t="s">
        <v>41</v>
      </c>
      <c r="O248" s="55"/>
      <c r="P248" s="156">
        <f t="shared" si="61"/>
        <v>0</v>
      </c>
      <c r="Q248" s="156">
        <v>0</v>
      </c>
      <c r="R248" s="156">
        <f t="shared" si="62"/>
        <v>0</v>
      </c>
      <c r="S248" s="156">
        <v>0</v>
      </c>
      <c r="T248" s="157">
        <f t="shared" si="6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8" t="s">
        <v>208</v>
      </c>
      <c r="AT248" s="158" t="s">
        <v>181</v>
      </c>
      <c r="AU248" s="158" t="s">
        <v>87</v>
      </c>
      <c r="AY248" s="14" t="s">
        <v>179</v>
      </c>
      <c r="BE248" s="159">
        <f t="shared" si="64"/>
        <v>0</v>
      </c>
      <c r="BF248" s="159">
        <f t="shared" si="65"/>
        <v>0</v>
      </c>
      <c r="BG248" s="159">
        <f t="shared" si="66"/>
        <v>0</v>
      </c>
      <c r="BH248" s="159">
        <f t="shared" si="67"/>
        <v>0</v>
      </c>
      <c r="BI248" s="159">
        <f t="shared" si="68"/>
        <v>0</v>
      </c>
      <c r="BJ248" s="14" t="s">
        <v>87</v>
      </c>
      <c r="BK248" s="160">
        <f t="shared" si="69"/>
        <v>0</v>
      </c>
      <c r="BL248" s="14" t="s">
        <v>208</v>
      </c>
      <c r="BM248" s="158" t="s">
        <v>528</v>
      </c>
    </row>
    <row r="249" spans="1:65" s="12" customFormat="1" ht="22.9" customHeight="1">
      <c r="B249" s="133"/>
      <c r="D249" s="134" t="s">
        <v>74</v>
      </c>
      <c r="E249" s="144" t="s">
        <v>529</v>
      </c>
      <c r="F249" s="144" t="s">
        <v>530</v>
      </c>
      <c r="I249" s="136"/>
      <c r="J249" s="145">
        <f>BK249</f>
        <v>0</v>
      </c>
      <c r="L249" s="133"/>
      <c r="M249" s="138"/>
      <c r="N249" s="139"/>
      <c r="O249" s="139"/>
      <c r="P249" s="140">
        <f>SUM(P250:P257)</f>
        <v>0</v>
      </c>
      <c r="Q249" s="139"/>
      <c r="R249" s="140">
        <f>SUM(R250:R257)</f>
        <v>0</v>
      </c>
      <c r="S249" s="139"/>
      <c r="T249" s="141">
        <f>SUM(T250:T257)</f>
        <v>0</v>
      </c>
      <c r="AR249" s="134" t="s">
        <v>87</v>
      </c>
      <c r="AT249" s="142" t="s">
        <v>74</v>
      </c>
      <c r="AU249" s="142" t="s">
        <v>82</v>
      </c>
      <c r="AY249" s="134" t="s">
        <v>179</v>
      </c>
      <c r="BK249" s="143">
        <f>SUM(BK250:BK257)</f>
        <v>0</v>
      </c>
    </row>
    <row r="250" spans="1:65" s="2" customFormat="1" ht="24.2" customHeight="1">
      <c r="A250" s="29"/>
      <c r="B250" s="146"/>
      <c r="C250" s="147" t="s">
        <v>531</v>
      </c>
      <c r="D250" s="147" t="s">
        <v>181</v>
      </c>
      <c r="E250" s="148" t="s">
        <v>532</v>
      </c>
      <c r="F250" s="149" t="s">
        <v>533</v>
      </c>
      <c r="G250" s="150" t="s">
        <v>478</v>
      </c>
      <c r="H250" s="151">
        <v>25.6</v>
      </c>
      <c r="I250" s="152"/>
      <c r="J250" s="151">
        <f t="shared" ref="J250:J257" si="70">ROUND(I250*H250,3)</f>
        <v>0</v>
      </c>
      <c r="K250" s="153"/>
      <c r="L250" s="30"/>
      <c r="M250" s="154" t="s">
        <v>1</v>
      </c>
      <c r="N250" s="155" t="s">
        <v>41</v>
      </c>
      <c r="O250" s="55"/>
      <c r="P250" s="156">
        <f t="shared" ref="P250:P257" si="71">O250*H250</f>
        <v>0</v>
      </c>
      <c r="Q250" s="156">
        <v>0</v>
      </c>
      <c r="R250" s="156">
        <f t="shared" ref="R250:R257" si="72">Q250*H250</f>
        <v>0</v>
      </c>
      <c r="S250" s="156">
        <v>0</v>
      </c>
      <c r="T250" s="157">
        <f t="shared" ref="T250:T257" si="73">S250*H250</f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58" t="s">
        <v>208</v>
      </c>
      <c r="AT250" s="158" t="s">
        <v>181</v>
      </c>
      <c r="AU250" s="158" t="s">
        <v>87</v>
      </c>
      <c r="AY250" s="14" t="s">
        <v>179</v>
      </c>
      <c r="BE250" s="159">
        <f t="shared" ref="BE250:BE257" si="74">IF(N250="základná",J250,0)</f>
        <v>0</v>
      </c>
      <c r="BF250" s="159">
        <f t="shared" ref="BF250:BF257" si="75">IF(N250="znížená",J250,0)</f>
        <v>0</v>
      </c>
      <c r="BG250" s="159">
        <f t="shared" ref="BG250:BG257" si="76">IF(N250="zákl. prenesená",J250,0)</f>
        <v>0</v>
      </c>
      <c r="BH250" s="159">
        <f t="shared" ref="BH250:BH257" si="77">IF(N250="zníž. prenesená",J250,0)</f>
        <v>0</v>
      </c>
      <c r="BI250" s="159">
        <f t="shared" ref="BI250:BI257" si="78">IF(N250="nulová",J250,0)</f>
        <v>0</v>
      </c>
      <c r="BJ250" s="14" t="s">
        <v>87</v>
      </c>
      <c r="BK250" s="160">
        <f t="shared" ref="BK250:BK257" si="79">ROUND(I250*H250,3)</f>
        <v>0</v>
      </c>
      <c r="BL250" s="14" t="s">
        <v>208</v>
      </c>
      <c r="BM250" s="158" t="s">
        <v>534</v>
      </c>
    </row>
    <row r="251" spans="1:65" s="2" customFormat="1" ht="24.2" customHeight="1">
      <c r="A251" s="29"/>
      <c r="B251" s="146"/>
      <c r="C251" s="147" t="s">
        <v>354</v>
      </c>
      <c r="D251" s="147" t="s">
        <v>181</v>
      </c>
      <c r="E251" s="148" t="s">
        <v>535</v>
      </c>
      <c r="F251" s="149" t="s">
        <v>536</v>
      </c>
      <c r="G251" s="150" t="s">
        <v>478</v>
      </c>
      <c r="H251" s="151">
        <v>6.7</v>
      </c>
      <c r="I251" s="152"/>
      <c r="J251" s="151">
        <f t="shared" si="70"/>
        <v>0</v>
      </c>
      <c r="K251" s="153"/>
      <c r="L251" s="30"/>
      <c r="M251" s="154" t="s">
        <v>1</v>
      </c>
      <c r="N251" s="155" t="s">
        <v>41</v>
      </c>
      <c r="O251" s="55"/>
      <c r="P251" s="156">
        <f t="shared" si="71"/>
        <v>0</v>
      </c>
      <c r="Q251" s="156">
        <v>0</v>
      </c>
      <c r="R251" s="156">
        <f t="shared" si="72"/>
        <v>0</v>
      </c>
      <c r="S251" s="156">
        <v>0</v>
      </c>
      <c r="T251" s="157">
        <f t="shared" si="7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58" t="s">
        <v>208</v>
      </c>
      <c r="AT251" s="158" t="s">
        <v>181</v>
      </c>
      <c r="AU251" s="158" t="s">
        <v>87</v>
      </c>
      <c r="AY251" s="14" t="s">
        <v>179</v>
      </c>
      <c r="BE251" s="159">
        <f t="shared" si="74"/>
        <v>0</v>
      </c>
      <c r="BF251" s="159">
        <f t="shared" si="75"/>
        <v>0</v>
      </c>
      <c r="BG251" s="159">
        <f t="shared" si="76"/>
        <v>0</v>
      </c>
      <c r="BH251" s="159">
        <f t="shared" si="77"/>
        <v>0</v>
      </c>
      <c r="BI251" s="159">
        <f t="shared" si="78"/>
        <v>0</v>
      </c>
      <c r="BJ251" s="14" t="s">
        <v>87</v>
      </c>
      <c r="BK251" s="160">
        <f t="shared" si="79"/>
        <v>0</v>
      </c>
      <c r="BL251" s="14" t="s">
        <v>208</v>
      </c>
      <c r="BM251" s="158" t="s">
        <v>537</v>
      </c>
    </row>
    <row r="252" spans="1:65" s="2" customFormat="1" ht="24.2" customHeight="1">
      <c r="A252" s="29"/>
      <c r="B252" s="146"/>
      <c r="C252" s="147" t="s">
        <v>538</v>
      </c>
      <c r="D252" s="147" t="s">
        <v>181</v>
      </c>
      <c r="E252" s="148" t="s">
        <v>539</v>
      </c>
      <c r="F252" s="149" t="s">
        <v>540</v>
      </c>
      <c r="G252" s="150" t="s">
        <v>478</v>
      </c>
      <c r="H252" s="151">
        <v>23</v>
      </c>
      <c r="I252" s="152"/>
      <c r="J252" s="151">
        <f t="shared" si="70"/>
        <v>0</v>
      </c>
      <c r="K252" s="153"/>
      <c r="L252" s="30"/>
      <c r="M252" s="154" t="s">
        <v>1</v>
      </c>
      <c r="N252" s="155" t="s">
        <v>41</v>
      </c>
      <c r="O252" s="55"/>
      <c r="P252" s="156">
        <f t="shared" si="71"/>
        <v>0</v>
      </c>
      <c r="Q252" s="156">
        <v>0</v>
      </c>
      <c r="R252" s="156">
        <f t="shared" si="72"/>
        <v>0</v>
      </c>
      <c r="S252" s="156">
        <v>0</v>
      </c>
      <c r="T252" s="157">
        <f t="shared" si="7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58" t="s">
        <v>208</v>
      </c>
      <c r="AT252" s="158" t="s">
        <v>181</v>
      </c>
      <c r="AU252" s="158" t="s">
        <v>87</v>
      </c>
      <c r="AY252" s="14" t="s">
        <v>179</v>
      </c>
      <c r="BE252" s="159">
        <f t="shared" si="74"/>
        <v>0</v>
      </c>
      <c r="BF252" s="159">
        <f t="shared" si="75"/>
        <v>0</v>
      </c>
      <c r="BG252" s="159">
        <f t="shared" si="76"/>
        <v>0</v>
      </c>
      <c r="BH252" s="159">
        <f t="shared" si="77"/>
        <v>0</v>
      </c>
      <c r="BI252" s="159">
        <f t="shared" si="78"/>
        <v>0</v>
      </c>
      <c r="BJ252" s="14" t="s">
        <v>87</v>
      </c>
      <c r="BK252" s="160">
        <f t="shared" si="79"/>
        <v>0</v>
      </c>
      <c r="BL252" s="14" t="s">
        <v>208</v>
      </c>
      <c r="BM252" s="158" t="s">
        <v>541</v>
      </c>
    </row>
    <row r="253" spans="1:65" s="2" customFormat="1" ht="24.2" customHeight="1">
      <c r="A253" s="29"/>
      <c r="B253" s="146"/>
      <c r="C253" s="147" t="s">
        <v>358</v>
      </c>
      <c r="D253" s="147" t="s">
        <v>181</v>
      </c>
      <c r="E253" s="148" t="s">
        <v>542</v>
      </c>
      <c r="F253" s="149" t="s">
        <v>543</v>
      </c>
      <c r="G253" s="150" t="s">
        <v>478</v>
      </c>
      <c r="H253" s="151">
        <v>48.6</v>
      </c>
      <c r="I253" s="152"/>
      <c r="J253" s="151">
        <f t="shared" si="70"/>
        <v>0</v>
      </c>
      <c r="K253" s="153"/>
      <c r="L253" s="30"/>
      <c r="M253" s="154" t="s">
        <v>1</v>
      </c>
      <c r="N253" s="155" t="s">
        <v>41</v>
      </c>
      <c r="O253" s="55"/>
      <c r="P253" s="156">
        <f t="shared" si="71"/>
        <v>0</v>
      </c>
      <c r="Q253" s="156">
        <v>0</v>
      </c>
      <c r="R253" s="156">
        <f t="shared" si="72"/>
        <v>0</v>
      </c>
      <c r="S253" s="156">
        <v>0</v>
      </c>
      <c r="T253" s="157">
        <f t="shared" si="7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58" t="s">
        <v>208</v>
      </c>
      <c r="AT253" s="158" t="s">
        <v>181</v>
      </c>
      <c r="AU253" s="158" t="s">
        <v>87</v>
      </c>
      <c r="AY253" s="14" t="s">
        <v>179</v>
      </c>
      <c r="BE253" s="159">
        <f t="shared" si="74"/>
        <v>0</v>
      </c>
      <c r="BF253" s="159">
        <f t="shared" si="75"/>
        <v>0</v>
      </c>
      <c r="BG253" s="159">
        <f t="shared" si="76"/>
        <v>0</v>
      </c>
      <c r="BH253" s="159">
        <f t="shared" si="77"/>
        <v>0</v>
      </c>
      <c r="BI253" s="159">
        <f t="shared" si="78"/>
        <v>0</v>
      </c>
      <c r="BJ253" s="14" t="s">
        <v>87</v>
      </c>
      <c r="BK253" s="160">
        <f t="shared" si="79"/>
        <v>0</v>
      </c>
      <c r="BL253" s="14" t="s">
        <v>208</v>
      </c>
      <c r="BM253" s="158" t="s">
        <v>544</v>
      </c>
    </row>
    <row r="254" spans="1:65" s="2" customFormat="1" ht="24.2" customHeight="1">
      <c r="A254" s="29"/>
      <c r="B254" s="146"/>
      <c r="C254" s="147" t="s">
        <v>423</v>
      </c>
      <c r="D254" s="147" t="s">
        <v>181</v>
      </c>
      <c r="E254" s="148" t="s">
        <v>545</v>
      </c>
      <c r="F254" s="149" t="s">
        <v>546</v>
      </c>
      <c r="G254" s="150" t="s">
        <v>478</v>
      </c>
      <c r="H254" s="151">
        <v>5</v>
      </c>
      <c r="I254" s="152"/>
      <c r="J254" s="151">
        <f t="shared" si="70"/>
        <v>0</v>
      </c>
      <c r="K254" s="153"/>
      <c r="L254" s="30"/>
      <c r="M254" s="154" t="s">
        <v>1</v>
      </c>
      <c r="N254" s="155" t="s">
        <v>41</v>
      </c>
      <c r="O254" s="55"/>
      <c r="P254" s="156">
        <f t="shared" si="71"/>
        <v>0</v>
      </c>
      <c r="Q254" s="156">
        <v>0</v>
      </c>
      <c r="R254" s="156">
        <f t="shared" si="72"/>
        <v>0</v>
      </c>
      <c r="S254" s="156">
        <v>0</v>
      </c>
      <c r="T254" s="157">
        <f t="shared" si="7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58" t="s">
        <v>208</v>
      </c>
      <c r="AT254" s="158" t="s">
        <v>181</v>
      </c>
      <c r="AU254" s="158" t="s">
        <v>87</v>
      </c>
      <c r="AY254" s="14" t="s">
        <v>179</v>
      </c>
      <c r="BE254" s="159">
        <f t="shared" si="74"/>
        <v>0</v>
      </c>
      <c r="BF254" s="159">
        <f t="shared" si="75"/>
        <v>0</v>
      </c>
      <c r="BG254" s="159">
        <f t="shared" si="76"/>
        <v>0</v>
      </c>
      <c r="BH254" s="159">
        <f t="shared" si="77"/>
        <v>0</v>
      </c>
      <c r="BI254" s="159">
        <f t="shared" si="78"/>
        <v>0</v>
      </c>
      <c r="BJ254" s="14" t="s">
        <v>87</v>
      </c>
      <c r="BK254" s="160">
        <f t="shared" si="79"/>
        <v>0</v>
      </c>
      <c r="BL254" s="14" t="s">
        <v>208</v>
      </c>
      <c r="BM254" s="158" t="s">
        <v>547</v>
      </c>
    </row>
    <row r="255" spans="1:65" s="2" customFormat="1" ht="24.2" customHeight="1">
      <c r="A255" s="29"/>
      <c r="B255" s="146"/>
      <c r="C255" s="147" t="s">
        <v>361</v>
      </c>
      <c r="D255" s="147" t="s">
        <v>181</v>
      </c>
      <c r="E255" s="148" t="s">
        <v>548</v>
      </c>
      <c r="F255" s="149" t="s">
        <v>549</v>
      </c>
      <c r="G255" s="150" t="s">
        <v>478</v>
      </c>
      <c r="H255" s="151">
        <v>23</v>
      </c>
      <c r="I255" s="152"/>
      <c r="J255" s="151">
        <f t="shared" si="70"/>
        <v>0</v>
      </c>
      <c r="K255" s="153"/>
      <c r="L255" s="30"/>
      <c r="M255" s="154" t="s">
        <v>1</v>
      </c>
      <c r="N255" s="155" t="s">
        <v>41</v>
      </c>
      <c r="O255" s="55"/>
      <c r="P255" s="156">
        <f t="shared" si="71"/>
        <v>0</v>
      </c>
      <c r="Q255" s="156">
        <v>0</v>
      </c>
      <c r="R255" s="156">
        <f t="shared" si="72"/>
        <v>0</v>
      </c>
      <c r="S255" s="156">
        <v>0</v>
      </c>
      <c r="T255" s="157">
        <f t="shared" si="7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58" t="s">
        <v>208</v>
      </c>
      <c r="AT255" s="158" t="s">
        <v>181</v>
      </c>
      <c r="AU255" s="158" t="s">
        <v>87</v>
      </c>
      <c r="AY255" s="14" t="s">
        <v>179</v>
      </c>
      <c r="BE255" s="159">
        <f t="shared" si="74"/>
        <v>0</v>
      </c>
      <c r="BF255" s="159">
        <f t="shared" si="75"/>
        <v>0</v>
      </c>
      <c r="BG255" s="159">
        <f t="shared" si="76"/>
        <v>0</v>
      </c>
      <c r="BH255" s="159">
        <f t="shared" si="77"/>
        <v>0</v>
      </c>
      <c r="BI255" s="159">
        <f t="shared" si="78"/>
        <v>0</v>
      </c>
      <c r="BJ255" s="14" t="s">
        <v>87</v>
      </c>
      <c r="BK255" s="160">
        <f t="shared" si="79"/>
        <v>0</v>
      </c>
      <c r="BL255" s="14" t="s">
        <v>208</v>
      </c>
      <c r="BM255" s="158" t="s">
        <v>550</v>
      </c>
    </row>
    <row r="256" spans="1:65" s="2" customFormat="1" ht="14.45" customHeight="1">
      <c r="A256" s="29"/>
      <c r="B256" s="146"/>
      <c r="C256" s="147" t="s">
        <v>551</v>
      </c>
      <c r="D256" s="147" t="s">
        <v>181</v>
      </c>
      <c r="E256" s="148" t="s">
        <v>552</v>
      </c>
      <c r="F256" s="149" t="s">
        <v>553</v>
      </c>
      <c r="G256" s="150" t="s">
        <v>253</v>
      </c>
      <c r="H256" s="151">
        <v>2</v>
      </c>
      <c r="I256" s="152"/>
      <c r="J256" s="151">
        <f t="shared" si="70"/>
        <v>0</v>
      </c>
      <c r="K256" s="153"/>
      <c r="L256" s="30"/>
      <c r="M256" s="154" t="s">
        <v>1</v>
      </c>
      <c r="N256" s="155" t="s">
        <v>41</v>
      </c>
      <c r="O256" s="55"/>
      <c r="P256" s="156">
        <f t="shared" si="71"/>
        <v>0</v>
      </c>
      <c r="Q256" s="156">
        <v>0</v>
      </c>
      <c r="R256" s="156">
        <f t="shared" si="72"/>
        <v>0</v>
      </c>
      <c r="S256" s="156">
        <v>0</v>
      </c>
      <c r="T256" s="157">
        <f t="shared" si="7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58" t="s">
        <v>208</v>
      </c>
      <c r="AT256" s="158" t="s">
        <v>181</v>
      </c>
      <c r="AU256" s="158" t="s">
        <v>87</v>
      </c>
      <c r="AY256" s="14" t="s">
        <v>179</v>
      </c>
      <c r="BE256" s="159">
        <f t="shared" si="74"/>
        <v>0</v>
      </c>
      <c r="BF256" s="159">
        <f t="shared" si="75"/>
        <v>0</v>
      </c>
      <c r="BG256" s="159">
        <f t="shared" si="76"/>
        <v>0</v>
      </c>
      <c r="BH256" s="159">
        <f t="shared" si="77"/>
        <v>0</v>
      </c>
      <c r="BI256" s="159">
        <f t="shared" si="78"/>
        <v>0</v>
      </c>
      <c r="BJ256" s="14" t="s">
        <v>87</v>
      </c>
      <c r="BK256" s="160">
        <f t="shared" si="79"/>
        <v>0</v>
      </c>
      <c r="BL256" s="14" t="s">
        <v>208</v>
      </c>
      <c r="BM256" s="158" t="s">
        <v>554</v>
      </c>
    </row>
    <row r="257" spans="1:65" s="2" customFormat="1" ht="24.2" customHeight="1">
      <c r="A257" s="29"/>
      <c r="B257" s="146"/>
      <c r="C257" s="147" t="s">
        <v>365</v>
      </c>
      <c r="D257" s="147" t="s">
        <v>181</v>
      </c>
      <c r="E257" s="148" t="s">
        <v>555</v>
      </c>
      <c r="F257" s="149" t="s">
        <v>556</v>
      </c>
      <c r="G257" s="150" t="s">
        <v>456</v>
      </c>
      <c r="H257" s="152"/>
      <c r="I257" s="152"/>
      <c r="J257" s="151">
        <f t="shared" si="70"/>
        <v>0</v>
      </c>
      <c r="K257" s="153"/>
      <c r="L257" s="30"/>
      <c r="M257" s="154" t="s">
        <v>1</v>
      </c>
      <c r="N257" s="155" t="s">
        <v>41</v>
      </c>
      <c r="O257" s="55"/>
      <c r="P257" s="156">
        <f t="shared" si="71"/>
        <v>0</v>
      </c>
      <c r="Q257" s="156">
        <v>0</v>
      </c>
      <c r="R257" s="156">
        <f t="shared" si="72"/>
        <v>0</v>
      </c>
      <c r="S257" s="156">
        <v>0</v>
      </c>
      <c r="T257" s="157">
        <f t="shared" si="7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58" t="s">
        <v>208</v>
      </c>
      <c r="AT257" s="158" t="s">
        <v>181</v>
      </c>
      <c r="AU257" s="158" t="s">
        <v>87</v>
      </c>
      <c r="AY257" s="14" t="s">
        <v>179</v>
      </c>
      <c r="BE257" s="159">
        <f t="shared" si="74"/>
        <v>0</v>
      </c>
      <c r="BF257" s="159">
        <f t="shared" si="75"/>
        <v>0</v>
      </c>
      <c r="BG257" s="159">
        <f t="shared" si="76"/>
        <v>0</v>
      </c>
      <c r="BH257" s="159">
        <f t="shared" si="77"/>
        <v>0</v>
      </c>
      <c r="BI257" s="159">
        <f t="shared" si="78"/>
        <v>0</v>
      </c>
      <c r="BJ257" s="14" t="s">
        <v>87</v>
      </c>
      <c r="BK257" s="160">
        <f t="shared" si="79"/>
        <v>0</v>
      </c>
      <c r="BL257" s="14" t="s">
        <v>208</v>
      </c>
      <c r="BM257" s="158" t="s">
        <v>557</v>
      </c>
    </row>
    <row r="258" spans="1:65" s="12" customFormat="1" ht="22.9" customHeight="1">
      <c r="B258" s="133"/>
      <c r="D258" s="134" t="s">
        <v>74</v>
      </c>
      <c r="E258" s="144" t="s">
        <v>558</v>
      </c>
      <c r="F258" s="144" t="s">
        <v>559</v>
      </c>
      <c r="I258" s="136"/>
      <c r="J258" s="145">
        <f>BK258</f>
        <v>0</v>
      </c>
      <c r="L258" s="133"/>
      <c r="M258" s="138"/>
      <c r="N258" s="139"/>
      <c r="O258" s="139"/>
      <c r="P258" s="140">
        <f>SUM(P259:P266)</f>
        <v>0</v>
      </c>
      <c r="Q258" s="139"/>
      <c r="R258" s="140">
        <f>SUM(R259:R266)</f>
        <v>0</v>
      </c>
      <c r="S258" s="139"/>
      <c r="T258" s="141">
        <f>SUM(T259:T266)</f>
        <v>0</v>
      </c>
      <c r="AR258" s="134" t="s">
        <v>87</v>
      </c>
      <c r="AT258" s="142" t="s">
        <v>74</v>
      </c>
      <c r="AU258" s="142" t="s">
        <v>82</v>
      </c>
      <c r="AY258" s="134" t="s">
        <v>179</v>
      </c>
      <c r="BK258" s="143">
        <f>SUM(BK259:BK266)</f>
        <v>0</v>
      </c>
    </row>
    <row r="259" spans="1:65" s="2" customFormat="1" ht="14.45" customHeight="1">
      <c r="A259" s="29"/>
      <c r="B259" s="146"/>
      <c r="C259" s="147" t="s">
        <v>560</v>
      </c>
      <c r="D259" s="147" t="s">
        <v>181</v>
      </c>
      <c r="E259" s="148" t="s">
        <v>561</v>
      </c>
      <c r="F259" s="149" t="s">
        <v>562</v>
      </c>
      <c r="G259" s="150" t="s">
        <v>478</v>
      </c>
      <c r="H259" s="151">
        <v>34.5</v>
      </c>
      <c r="I259" s="152"/>
      <c r="J259" s="151">
        <f t="shared" ref="J259:J266" si="80">ROUND(I259*H259,3)</f>
        <v>0</v>
      </c>
      <c r="K259" s="153"/>
      <c r="L259" s="30"/>
      <c r="M259" s="154" t="s">
        <v>1</v>
      </c>
      <c r="N259" s="155" t="s">
        <v>41</v>
      </c>
      <c r="O259" s="55"/>
      <c r="P259" s="156">
        <f t="shared" ref="P259:P266" si="81">O259*H259</f>
        <v>0</v>
      </c>
      <c r="Q259" s="156">
        <v>0</v>
      </c>
      <c r="R259" s="156">
        <f t="shared" ref="R259:R266" si="82">Q259*H259</f>
        <v>0</v>
      </c>
      <c r="S259" s="156">
        <v>0</v>
      </c>
      <c r="T259" s="157">
        <f t="shared" ref="T259:T266" si="83"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58" t="s">
        <v>208</v>
      </c>
      <c r="AT259" s="158" t="s">
        <v>181</v>
      </c>
      <c r="AU259" s="158" t="s">
        <v>87</v>
      </c>
      <c r="AY259" s="14" t="s">
        <v>179</v>
      </c>
      <c r="BE259" s="159">
        <f t="shared" ref="BE259:BE266" si="84">IF(N259="základná",J259,0)</f>
        <v>0</v>
      </c>
      <c r="BF259" s="159">
        <f t="shared" ref="BF259:BF266" si="85">IF(N259="znížená",J259,0)</f>
        <v>0</v>
      </c>
      <c r="BG259" s="159">
        <f t="shared" ref="BG259:BG266" si="86">IF(N259="zákl. prenesená",J259,0)</f>
        <v>0</v>
      </c>
      <c r="BH259" s="159">
        <f t="shared" ref="BH259:BH266" si="87">IF(N259="zníž. prenesená",J259,0)</f>
        <v>0</v>
      </c>
      <c r="BI259" s="159">
        <f t="shared" ref="BI259:BI266" si="88">IF(N259="nulová",J259,0)</f>
        <v>0</v>
      </c>
      <c r="BJ259" s="14" t="s">
        <v>87</v>
      </c>
      <c r="BK259" s="160">
        <f t="shared" ref="BK259:BK266" si="89">ROUND(I259*H259,3)</f>
        <v>0</v>
      </c>
      <c r="BL259" s="14" t="s">
        <v>208</v>
      </c>
      <c r="BM259" s="158" t="s">
        <v>563</v>
      </c>
    </row>
    <row r="260" spans="1:65" s="2" customFormat="1" ht="24.2" customHeight="1">
      <c r="A260" s="29"/>
      <c r="B260" s="146"/>
      <c r="C260" s="147" t="s">
        <v>368</v>
      </c>
      <c r="D260" s="147" t="s">
        <v>181</v>
      </c>
      <c r="E260" s="148" t="s">
        <v>564</v>
      </c>
      <c r="F260" s="149" t="s">
        <v>565</v>
      </c>
      <c r="G260" s="150" t="s">
        <v>219</v>
      </c>
      <c r="H260" s="151">
        <v>142.6</v>
      </c>
      <c r="I260" s="152"/>
      <c r="J260" s="151">
        <f t="shared" si="80"/>
        <v>0</v>
      </c>
      <c r="K260" s="153"/>
      <c r="L260" s="30"/>
      <c r="M260" s="154" t="s">
        <v>1</v>
      </c>
      <c r="N260" s="155" t="s">
        <v>41</v>
      </c>
      <c r="O260" s="55"/>
      <c r="P260" s="156">
        <f t="shared" si="81"/>
        <v>0</v>
      </c>
      <c r="Q260" s="156">
        <v>0</v>
      </c>
      <c r="R260" s="156">
        <f t="shared" si="82"/>
        <v>0</v>
      </c>
      <c r="S260" s="156">
        <v>0</v>
      </c>
      <c r="T260" s="157">
        <f t="shared" si="8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58" t="s">
        <v>208</v>
      </c>
      <c r="AT260" s="158" t="s">
        <v>181</v>
      </c>
      <c r="AU260" s="158" t="s">
        <v>87</v>
      </c>
      <c r="AY260" s="14" t="s">
        <v>179</v>
      </c>
      <c r="BE260" s="159">
        <f t="shared" si="84"/>
        <v>0</v>
      </c>
      <c r="BF260" s="159">
        <f t="shared" si="85"/>
        <v>0</v>
      </c>
      <c r="BG260" s="159">
        <f t="shared" si="86"/>
        <v>0</v>
      </c>
      <c r="BH260" s="159">
        <f t="shared" si="87"/>
        <v>0</v>
      </c>
      <c r="BI260" s="159">
        <f t="shared" si="88"/>
        <v>0</v>
      </c>
      <c r="BJ260" s="14" t="s">
        <v>87</v>
      </c>
      <c r="BK260" s="160">
        <f t="shared" si="89"/>
        <v>0</v>
      </c>
      <c r="BL260" s="14" t="s">
        <v>208</v>
      </c>
      <c r="BM260" s="158" t="s">
        <v>566</v>
      </c>
    </row>
    <row r="261" spans="1:65" s="2" customFormat="1" ht="14.45" customHeight="1">
      <c r="A261" s="29"/>
      <c r="B261" s="146"/>
      <c r="C261" s="161" t="s">
        <v>567</v>
      </c>
      <c r="D261" s="161" t="s">
        <v>281</v>
      </c>
      <c r="E261" s="162" t="s">
        <v>568</v>
      </c>
      <c r="F261" s="163" t="s">
        <v>569</v>
      </c>
      <c r="G261" s="164" t="s">
        <v>219</v>
      </c>
      <c r="H261" s="165">
        <v>159.71199999999999</v>
      </c>
      <c r="I261" s="166"/>
      <c r="J261" s="165">
        <f t="shared" si="80"/>
        <v>0</v>
      </c>
      <c r="K261" s="167"/>
      <c r="L261" s="168"/>
      <c r="M261" s="169" t="s">
        <v>1</v>
      </c>
      <c r="N261" s="170" t="s">
        <v>41</v>
      </c>
      <c r="O261" s="55"/>
      <c r="P261" s="156">
        <f t="shared" si="81"/>
        <v>0</v>
      </c>
      <c r="Q261" s="156">
        <v>0</v>
      </c>
      <c r="R261" s="156">
        <f t="shared" si="82"/>
        <v>0</v>
      </c>
      <c r="S261" s="156">
        <v>0</v>
      </c>
      <c r="T261" s="157">
        <f t="shared" si="8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58" t="s">
        <v>239</v>
      </c>
      <c r="AT261" s="158" t="s">
        <v>281</v>
      </c>
      <c r="AU261" s="158" t="s">
        <v>87</v>
      </c>
      <c r="AY261" s="14" t="s">
        <v>179</v>
      </c>
      <c r="BE261" s="159">
        <f t="shared" si="84"/>
        <v>0</v>
      </c>
      <c r="BF261" s="159">
        <f t="shared" si="85"/>
        <v>0</v>
      </c>
      <c r="BG261" s="159">
        <f t="shared" si="86"/>
        <v>0</v>
      </c>
      <c r="BH261" s="159">
        <f t="shared" si="87"/>
        <v>0</v>
      </c>
      <c r="BI261" s="159">
        <f t="shared" si="88"/>
        <v>0</v>
      </c>
      <c r="BJ261" s="14" t="s">
        <v>87</v>
      </c>
      <c r="BK261" s="160">
        <f t="shared" si="89"/>
        <v>0</v>
      </c>
      <c r="BL261" s="14" t="s">
        <v>208</v>
      </c>
      <c r="BM261" s="158" t="s">
        <v>570</v>
      </c>
    </row>
    <row r="262" spans="1:65" s="2" customFormat="1" ht="14.45" customHeight="1">
      <c r="A262" s="29"/>
      <c r="B262" s="146"/>
      <c r="C262" s="147" t="s">
        <v>372</v>
      </c>
      <c r="D262" s="147" t="s">
        <v>181</v>
      </c>
      <c r="E262" s="148" t="s">
        <v>571</v>
      </c>
      <c r="F262" s="149" t="s">
        <v>572</v>
      </c>
      <c r="G262" s="150" t="s">
        <v>219</v>
      </c>
      <c r="H262" s="151">
        <v>142.6</v>
      </c>
      <c r="I262" s="152"/>
      <c r="J262" s="151">
        <f t="shared" si="80"/>
        <v>0</v>
      </c>
      <c r="K262" s="153"/>
      <c r="L262" s="30"/>
      <c r="M262" s="154" t="s">
        <v>1</v>
      </c>
      <c r="N262" s="155" t="s">
        <v>41</v>
      </c>
      <c r="O262" s="55"/>
      <c r="P262" s="156">
        <f t="shared" si="81"/>
        <v>0</v>
      </c>
      <c r="Q262" s="156">
        <v>0</v>
      </c>
      <c r="R262" s="156">
        <f t="shared" si="82"/>
        <v>0</v>
      </c>
      <c r="S262" s="156">
        <v>0</v>
      </c>
      <c r="T262" s="157">
        <f t="shared" si="83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58" t="s">
        <v>208</v>
      </c>
      <c r="AT262" s="158" t="s">
        <v>181</v>
      </c>
      <c r="AU262" s="158" t="s">
        <v>87</v>
      </c>
      <c r="AY262" s="14" t="s">
        <v>179</v>
      </c>
      <c r="BE262" s="159">
        <f t="shared" si="84"/>
        <v>0</v>
      </c>
      <c r="BF262" s="159">
        <f t="shared" si="85"/>
        <v>0</v>
      </c>
      <c r="BG262" s="159">
        <f t="shared" si="86"/>
        <v>0</v>
      </c>
      <c r="BH262" s="159">
        <f t="shared" si="87"/>
        <v>0</v>
      </c>
      <c r="BI262" s="159">
        <f t="shared" si="88"/>
        <v>0</v>
      </c>
      <c r="BJ262" s="14" t="s">
        <v>87</v>
      </c>
      <c r="BK262" s="160">
        <f t="shared" si="89"/>
        <v>0</v>
      </c>
      <c r="BL262" s="14" t="s">
        <v>208</v>
      </c>
      <c r="BM262" s="158" t="s">
        <v>573</v>
      </c>
    </row>
    <row r="263" spans="1:65" s="2" customFormat="1" ht="14.45" customHeight="1">
      <c r="A263" s="29"/>
      <c r="B263" s="146"/>
      <c r="C263" s="147" t="s">
        <v>574</v>
      </c>
      <c r="D263" s="147" t="s">
        <v>181</v>
      </c>
      <c r="E263" s="148" t="s">
        <v>575</v>
      </c>
      <c r="F263" s="149" t="s">
        <v>576</v>
      </c>
      <c r="G263" s="150" t="s">
        <v>253</v>
      </c>
      <c r="H263" s="151">
        <v>22</v>
      </c>
      <c r="I263" s="152"/>
      <c r="J263" s="151">
        <f t="shared" si="80"/>
        <v>0</v>
      </c>
      <c r="K263" s="153"/>
      <c r="L263" s="30"/>
      <c r="M263" s="154" t="s">
        <v>1</v>
      </c>
      <c r="N263" s="155" t="s">
        <v>41</v>
      </c>
      <c r="O263" s="55"/>
      <c r="P263" s="156">
        <f t="shared" si="81"/>
        <v>0</v>
      </c>
      <c r="Q263" s="156">
        <v>0</v>
      </c>
      <c r="R263" s="156">
        <f t="shared" si="82"/>
        <v>0</v>
      </c>
      <c r="S263" s="156">
        <v>0</v>
      </c>
      <c r="T263" s="157">
        <f t="shared" si="83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58" t="s">
        <v>208</v>
      </c>
      <c r="AT263" s="158" t="s">
        <v>181</v>
      </c>
      <c r="AU263" s="158" t="s">
        <v>87</v>
      </c>
      <c r="AY263" s="14" t="s">
        <v>179</v>
      </c>
      <c r="BE263" s="159">
        <f t="shared" si="84"/>
        <v>0</v>
      </c>
      <c r="BF263" s="159">
        <f t="shared" si="85"/>
        <v>0</v>
      </c>
      <c r="BG263" s="159">
        <f t="shared" si="86"/>
        <v>0</v>
      </c>
      <c r="BH263" s="159">
        <f t="shared" si="87"/>
        <v>0</v>
      </c>
      <c r="BI263" s="159">
        <f t="shared" si="88"/>
        <v>0</v>
      </c>
      <c r="BJ263" s="14" t="s">
        <v>87</v>
      </c>
      <c r="BK263" s="160">
        <f t="shared" si="89"/>
        <v>0</v>
      </c>
      <c r="BL263" s="14" t="s">
        <v>208</v>
      </c>
      <c r="BM263" s="158" t="s">
        <v>577</v>
      </c>
    </row>
    <row r="264" spans="1:65" s="2" customFormat="1" ht="14.45" customHeight="1">
      <c r="A264" s="29"/>
      <c r="B264" s="146"/>
      <c r="C264" s="147" t="s">
        <v>375</v>
      </c>
      <c r="D264" s="147" t="s">
        <v>181</v>
      </c>
      <c r="E264" s="148" t="s">
        <v>578</v>
      </c>
      <c r="F264" s="149" t="s">
        <v>579</v>
      </c>
      <c r="G264" s="150" t="s">
        <v>219</v>
      </c>
      <c r="H264" s="151">
        <v>85.14</v>
      </c>
      <c r="I264" s="152"/>
      <c r="J264" s="151">
        <f t="shared" si="80"/>
        <v>0</v>
      </c>
      <c r="K264" s="153"/>
      <c r="L264" s="30"/>
      <c r="M264" s="154" t="s">
        <v>1</v>
      </c>
      <c r="N264" s="155" t="s">
        <v>41</v>
      </c>
      <c r="O264" s="55"/>
      <c r="P264" s="156">
        <f t="shared" si="81"/>
        <v>0</v>
      </c>
      <c r="Q264" s="156">
        <v>0</v>
      </c>
      <c r="R264" s="156">
        <f t="shared" si="82"/>
        <v>0</v>
      </c>
      <c r="S264" s="156">
        <v>0</v>
      </c>
      <c r="T264" s="157">
        <f t="shared" si="83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58" t="s">
        <v>208</v>
      </c>
      <c r="AT264" s="158" t="s">
        <v>181</v>
      </c>
      <c r="AU264" s="158" t="s">
        <v>87</v>
      </c>
      <c r="AY264" s="14" t="s">
        <v>179</v>
      </c>
      <c r="BE264" s="159">
        <f t="shared" si="84"/>
        <v>0</v>
      </c>
      <c r="BF264" s="159">
        <f t="shared" si="85"/>
        <v>0</v>
      </c>
      <c r="BG264" s="159">
        <f t="shared" si="86"/>
        <v>0</v>
      </c>
      <c r="BH264" s="159">
        <f t="shared" si="87"/>
        <v>0</v>
      </c>
      <c r="BI264" s="159">
        <f t="shared" si="88"/>
        <v>0</v>
      </c>
      <c r="BJ264" s="14" t="s">
        <v>87</v>
      </c>
      <c r="BK264" s="160">
        <f t="shared" si="89"/>
        <v>0</v>
      </c>
      <c r="BL264" s="14" t="s">
        <v>208</v>
      </c>
      <c r="BM264" s="158" t="s">
        <v>580</v>
      </c>
    </row>
    <row r="265" spans="1:65" s="2" customFormat="1" ht="14.45" customHeight="1">
      <c r="A265" s="29"/>
      <c r="B265" s="146"/>
      <c r="C265" s="161" t="s">
        <v>581</v>
      </c>
      <c r="D265" s="161" t="s">
        <v>281</v>
      </c>
      <c r="E265" s="162" t="s">
        <v>582</v>
      </c>
      <c r="F265" s="163" t="s">
        <v>583</v>
      </c>
      <c r="G265" s="164" t="s">
        <v>219</v>
      </c>
      <c r="H265" s="165">
        <v>95.356999999999999</v>
      </c>
      <c r="I265" s="166"/>
      <c r="J265" s="165">
        <f t="shared" si="80"/>
        <v>0</v>
      </c>
      <c r="K265" s="167"/>
      <c r="L265" s="168"/>
      <c r="M265" s="169" t="s">
        <v>1</v>
      </c>
      <c r="N265" s="170" t="s">
        <v>41</v>
      </c>
      <c r="O265" s="55"/>
      <c r="P265" s="156">
        <f t="shared" si="81"/>
        <v>0</v>
      </c>
      <c r="Q265" s="156">
        <v>0</v>
      </c>
      <c r="R265" s="156">
        <f t="shared" si="82"/>
        <v>0</v>
      </c>
      <c r="S265" s="156">
        <v>0</v>
      </c>
      <c r="T265" s="157">
        <f t="shared" si="83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58" t="s">
        <v>239</v>
      </c>
      <c r="AT265" s="158" t="s">
        <v>281</v>
      </c>
      <c r="AU265" s="158" t="s">
        <v>87</v>
      </c>
      <c r="AY265" s="14" t="s">
        <v>179</v>
      </c>
      <c r="BE265" s="159">
        <f t="shared" si="84"/>
        <v>0</v>
      </c>
      <c r="BF265" s="159">
        <f t="shared" si="85"/>
        <v>0</v>
      </c>
      <c r="BG265" s="159">
        <f t="shared" si="86"/>
        <v>0</v>
      </c>
      <c r="BH265" s="159">
        <f t="shared" si="87"/>
        <v>0</v>
      </c>
      <c r="BI265" s="159">
        <f t="shared" si="88"/>
        <v>0</v>
      </c>
      <c r="BJ265" s="14" t="s">
        <v>87</v>
      </c>
      <c r="BK265" s="160">
        <f t="shared" si="89"/>
        <v>0</v>
      </c>
      <c r="BL265" s="14" t="s">
        <v>208</v>
      </c>
      <c r="BM265" s="158" t="s">
        <v>584</v>
      </c>
    </row>
    <row r="266" spans="1:65" s="2" customFormat="1" ht="14.45" customHeight="1">
      <c r="A266" s="29"/>
      <c r="B266" s="146"/>
      <c r="C266" s="147" t="s">
        <v>379</v>
      </c>
      <c r="D266" s="147" t="s">
        <v>181</v>
      </c>
      <c r="E266" s="148" t="s">
        <v>585</v>
      </c>
      <c r="F266" s="149" t="s">
        <v>586</v>
      </c>
      <c r="G266" s="150" t="s">
        <v>456</v>
      </c>
      <c r="H266" s="152"/>
      <c r="I266" s="152"/>
      <c r="J266" s="151">
        <f t="shared" si="80"/>
        <v>0</v>
      </c>
      <c r="K266" s="153"/>
      <c r="L266" s="30"/>
      <c r="M266" s="154" t="s">
        <v>1</v>
      </c>
      <c r="N266" s="155" t="s">
        <v>41</v>
      </c>
      <c r="O266" s="55"/>
      <c r="P266" s="156">
        <f t="shared" si="81"/>
        <v>0</v>
      </c>
      <c r="Q266" s="156">
        <v>0</v>
      </c>
      <c r="R266" s="156">
        <f t="shared" si="82"/>
        <v>0</v>
      </c>
      <c r="S266" s="156">
        <v>0</v>
      </c>
      <c r="T266" s="157">
        <f t="shared" si="83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58" t="s">
        <v>208</v>
      </c>
      <c r="AT266" s="158" t="s">
        <v>181</v>
      </c>
      <c r="AU266" s="158" t="s">
        <v>87</v>
      </c>
      <c r="AY266" s="14" t="s">
        <v>179</v>
      </c>
      <c r="BE266" s="159">
        <f t="shared" si="84"/>
        <v>0</v>
      </c>
      <c r="BF266" s="159">
        <f t="shared" si="85"/>
        <v>0</v>
      </c>
      <c r="BG266" s="159">
        <f t="shared" si="86"/>
        <v>0</v>
      </c>
      <c r="BH266" s="159">
        <f t="shared" si="87"/>
        <v>0</v>
      </c>
      <c r="BI266" s="159">
        <f t="shared" si="88"/>
        <v>0</v>
      </c>
      <c r="BJ266" s="14" t="s">
        <v>87</v>
      </c>
      <c r="BK266" s="160">
        <f t="shared" si="89"/>
        <v>0</v>
      </c>
      <c r="BL266" s="14" t="s">
        <v>208</v>
      </c>
      <c r="BM266" s="158" t="s">
        <v>587</v>
      </c>
    </row>
    <row r="267" spans="1:65" s="12" customFormat="1" ht="22.9" customHeight="1">
      <c r="B267" s="133"/>
      <c r="D267" s="134" t="s">
        <v>74</v>
      </c>
      <c r="E267" s="144" t="s">
        <v>588</v>
      </c>
      <c r="F267" s="144" t="s">
        <v>589</v>
      </c>
      <c r="I267" s="136"/>
      <c r="J267" s="145">
        <f>BK267</f>
        <v>0</v>
      </c>
      <c r="L267" s="133"/>
      <c r="M267" s="138"/>
      <c r="N267" s="139"/>
      <c r="O267" s="139"/>
      <c r="P267" s="140">
        <f>SUM(P268:P279)</f>
        <v>0</v>
      </c>
      <c r="Q267" s="139"/>
      <c r="R267" s="140">
        <f>SUM(R268:R279)</f>
        <v>0</v>
      </c>
      <c r="S267" s="139"/>
      <c r="T267" s="141">
        <f>SUM(T268:T279)</f>
        <v>0</v>
      </c>
      <c r="AR267" s="134" t="s">
        <v>87</v>
      </c>
      <c r="AT267" s="142" t="s">
        <v>74</v>
      </c>
      <c r="AU267" s="142" t="s">
        <v>82</v>
      </c>
      <c r="AY267" s="134" t="s">
        <v>179</v>
      </c>
      <c r="BK267" s="143">
        <f>SUM(BK268:BK279)</f>
        <v>0</v>
      </c>
    </row>
    <row r="268" spans="1:65" s="2" customFormat="1" ht="24.2" customHeight="1">
      <c r="A268" s="29"/>
      <c r="B268" s="146"/>
      <c r="C268" s="147" t="s">
        <v>590</v>
      </c>
      <c r="D268" s="147" t="s">
        <v>181</v>
      </c>
      <c r="E268" s="148" t="s">
        <v>591</v>
      </c>
      <c r="F268" s="149" t="s">
        <v>592</v>
      </c>
      <c r="G268" s="150" t="s">
        <v>478</v>
      </c>
      <c r="H268" s="151">
        <v>64.900000000000006</v>
      </c>
      <c r="I268" s="152"/>
      <c r="J268" s="151">
        <f t="shared" ref="J268:J279" si="90">ROUND(I268*H268,3)</f>
        <v>0</v>
      </c>
      <c r="K268" s="153"/>
      <c r="L268" s="30"/>
      <c r="M268" s="154" t="s">
        <v>1</v>
      </c>
      <c r="N268" s="155" t="s">
        <v>41</v>
      </c>
      <c r="O268" s="55"/>
      <c r="P268" s="156">
        <f t="shared" ref="P268:P279" si="91">O268*H268</f>
        <v>0</v>
      </c>
      <c r="Q268" s="156">
        <v>0</v>
      </c>
      <c r="R268" s="156">
        <f t="shared" ref="R268:R279" si="92">Q268*H268</f>
        <v>0</v>
      </c>
      <c r="S268" s="156">
        <v>0</v>
      </c>
      <c r="T268" s="157">
        <f t="shared" ref="T268:T279" si="93"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58" t="s">
        <v>208</v>
      </c>
      <c r="AT268" s="158" t="s">
        <v>181</v>
      </c>
      <c r="AU268" s="158" t="s">
        <v>87</v>
      </c>
      <c r="AY268" s="14" t="s">
        <v>179</v>
      </c>
      <c r="BE268" s="159">
        <f t="shared" ref="BE268:BE279" si="94">IF(N268="základná",J268,0)</f>
        <v>0</v>
      </c>
      <c r="BF268" s="159">
        <f t="shared" ref="BF268:BF279" si="95">IF(N268="znížená",J268,0)</f>
        <v>0</v>
      </c>
      <c r="BG268" s="159">
        <f t="shared" ref="BG268:BG279" si="96">IF(N268="zákl. prenesená",J268,0)</f>
        <v>0</v>
      </c>
      <c r="BH268" s="159">
        <f t="shared" ref="BH268:BH279" si="97">IF(N268="zníž. prenesená",J268,0)</f>
        <v>0</v>
      </c>
      <c r="BI268" s="159">
        <f t="shared" ref="BI268:BI279" si="98">IF(N268="nulová",J268,0)</f>
        <v>0</v>
      </c>
      <c r="BJ268" s="14" t="s">
        <v>87</v>
      </c>
      <c r="BK268" s="160">
        <f t="shared" ref="BK268:BK279" si="99">ROUND(I268*H268,3)</f>
        <v>0</v>
      </c>
      <c r="BL268" s="14" t="s">
        <v>208</v>
      </c>
      <c r="BM268" s="158" t="s">
        <v>593</v>
      </c>
    </row>
    <row r="269" spans="1:65" s="2" customFormat="1" ht="24.2" customHeight="1">
      <c r="A269" s="29"/>
      <c r="B269" s="146"/>
      <c r="C269" s="161" t="s">
        <v>382</v>
      </c>
      <c r="D269" s="161" t="s">
        <v>281</v>
      </c>
      <c r="E269" s="162" t="s">
        <v>594</v>
      </c>
      <c r="F269" s="163" t="s">
        <v>595</v>
      </c>
      <c r="G269" s="164" t="s">
        <v>478</v>
      </c>
      <c r="H269" s="165">
        <v>68.144999999999996</v>
      </c>
      <c r="I269" s="166"/>
      <c r="J269" s="165">
        <f t="shared" si="90"/>
        <v>0</v>
      </c>
      <c r="K269" s="167"/>
      <c r="L269" s="168"/>
      <c r="M269" s="169" t="s">
        <v>1</v>
      </c>
      <c r="N269" s="170" t="s">
        <v>41</v>
      </c>
      <c r="O269" s="55"/>
      <c r="P269" s="156">
        <f t="shared" si="91"/>
        <v>0</v>
      </c>
      <c r="Q269" s="156">
        <v>0</v>
      </c>
      <c r="R269" s="156">
        <f t="shared" si="92"/>
        <v>0</v>
      </c>
      <c r="S269" s="156">
        <v>0</v>
      </c>
      <c r="T269" s="157">
        <f t="shared" si="9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58" t="s">
        <v>239</v>
      </c>
      <c r="AT269" s="158" t="s">
        <v>281</v>
      </c>
      <c r="AU269" s="158" t="s">
        <v>87</v>
      </c>
      <c r="AY269" s="14" t="s">
        <v>179</v>
      </c>
      <c r="BE269" s="159">
        <f t="shared" si="94"/>
        <v>0</v>
      </c>
      <c r="BF269" s="159">
        <f t="shared" si="95"/>
        <v>0</v>
      </c>
      <c r="BG269" s="159">
        <f t="shared" si="96"/>
        <v>0</v>
      </c>
      <c r="BH269" s="159">
        <f t="shared" si="97"/>
        <v>0</v>
      </c>
      <c r="BI269" s="159">
        <f t="shared" si="98"/>
        <v>0</v>
      </c>
      <c r="BJ269" s="14" t="s">
        <v>87</v>
      </c>
      <c r="BK269" s="160">
        <f t="shared" si="99"/>
        <v>0</v>
      </c>
      <c r="BL269" s="14" t="s">
        <v>208</v>
      </c>
      <c r="BM269" s="158" t="s">
        <v>596</v>
      </c>
    </row>
    <row r="270" spans="1:65" s="2" customFormat="1" ht="24.2" customHeight="1">
      <c r="A270" s="29"/>
      <c r="B270" s="146"/>
      <c r="C270" s="161" t="s">
        <v>597</v>
      </c>
      <c r="D270" s="161" t="s">
        <v>281</v>
      </c>
      <c r="E270" s="162" t="s">
        <v>598</v>
      </c>
      <c r="F270" s="163" t="s">
        <v>599</v>
      </c>
      <c r="G270" s="164" t="s">
        <v>478</v>
      </c>
      <c r="H270" s="165">
        <v>68.144999999999996</v>
      </c>
      <c r="I270" s="166"/>
      <c r="J270" s="165">
        <f t="shared" si="90"/>
        <v>0</v>
      </c>
      <c r="K270" s="167"/>
      <c r="L270" s="168"/>
      <c r="M270" s="169" t="s">
        <v>1</v>
      </c>
      <c r="N270" s="170" t="s">
        <v>41</v>
      </c>
      <c r="O270" s="55"/>
      <c r="P270" s="156">
        <f t="shared" si="91"/>
        <v>0</v>
      </c>
      <c r="Q270" s="156">
        <v>0</v>
      </c>
      <c r="R270" s="156">
        <f t="shared" si="92"/>
        <v>0</v>
      </c>
      <c r="S270" s="156">
        <v>0</v>
      </c>
      <c r="T270" s="157">
        <f t="shared" si="93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58" t="s">
        <v>239</v>
      </c>
      <c r="AT270" s="158" t="s">
        <v>281</v>
      </c>
      <c r="AU270" s="158" t="s">
        <v>87</v>
      </c>
      <c r="AY270" s="14" t="s">
        <v>179</v>
      </c>
      <c r="BE270" s="159">
        <f t="shared" si="94"/>
        <v>0</v>
      </c>
      <c r="BF270" s="159">
        <f t="shared" si="95"/>
        <v>0</v>
      </c>
      <c r="BG270" s="159">
        <f t="shared" si="96"/>
        <v>0</v>
      </c>
      <c r="BH270" s="159">
        <f t="shared" si="97"/>
        <v>0</v>
      </c>
      <c r="BI270" s="159">
        <f t="shared" si="98"/>
        <v>0</v>
      </c>
      <c r="BJ270" s="14" t="s">
        <v>87</v>
      </c>
      <c r="BK270" s="160">
        <f t="shared" si="99"/>
        <v>0</v>
      </c>
      <c r="BL270" s="14" t="s">
        <v>208</v>
      </c>
      <c r="BM270" s="158" t="s">
        <v>600</v>
      </c>
    </row>
    <row r="271" spans="1:65" s="2" customFormat="1" ht="24.2" customHeight="1">
      <c r="A271" s="29"/>
      <c r="B271" s="146"/>
      <c r="C271" s="161" t="s">
        <v>386</v>
      </c>
      <c r="D271" s="161" t="s">
        <v>281</v>
      </c>
      <c r="E271" s="162" t="s">
        <v>601</v>
      </c>
      <c r="F271" s="163" t="s">
        <v>602</v>
      </c>
      <c r="G271" s="164" t="s">
        <v>253</v>
      </c>
      <c r="H271" s="165">
        <v>5</v>
      </c>
      <c r="I271" s="166"/>
      <c r="J271" s="165">
        <f t="shared" si="90"/>
        <v>0</v>
      </c>
      <c r="K271" s="167"/>
      <c r="L271" s="168"/>
      <c r="M271" s="169" t="s">
        <v>1</v>
      </c>
      <c r="N271" s="170" t="s">
        <v>41</v>
      </c>
      <c r="O271" s="55"/>
      <c r="P271" s="156">
        <f t="shared" si="91"/>
        <v>0</v>
      </c>
      <c r="Q271" s="156">
        <v>0</v>
      </c>
      <c r="R271" s="156">
        <f t="shared" si="92"/>
        <v>0</v>
      </c>
      <c r="S271" s="156">
        <v>0</v>
      </c>
      <c r="T271" s="157">
        <f t="shared" si="93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58" t="s">
        <v>239</v>
      </c>
      <c r="AT271" s="158" t="s">
        <v>281</v>
      </c>
      <c r="AU271" s="158" t="s">
        <v>87</v>
      </c>
      <c r="AY271" s="14" t="s">
        <v>179</v>
      </c>
      <c r="BE271" s="159">
        <f t="shared" si="94"/>
        <v>0</v>
      </c>
      <c r="BF271" s="159">
        <f t="shared" si="95"/>
        <v>0</v>
      </c>
      <c r="BG271" s="159">
        <f t="shared" si="96"/>
        <v>0</v>
      </c>
      <c r="BH271" s="159">
        <f t="shared" si="97"/>
        <v>0</v>
      </c>
      <c r="BI271" s="159">
        <f t="shared" si="98"/>
        <v>0</v>
      </c>
      <c r="BJ271" s="14" t="s">
        <v>87</v>
      </c>
      <c r="BK271" s="160">
        <f t="shared" si="99"/>
        <v>0</v>
      </c>
      <c r="BL271" s="14" t="s">
        <v>208</v>
      </c>
      <c r="BM271" s="158" t="s">
        <v>603</v>
      </c>
    </row>
    <row r="272" spans="1:65" s="2" customFormat="1" ht="24.2" customHeight="1">
      <c r="A272" s="29"/>
      <c r="B272" s="146"/>
      <c r="C272" s="161" t="s">
        <v>604</v>
      </c>
      <c r="D272" s="161" t="s">
        <v>281</v>
      </c>
      <c r="E272" s="162" t="s">
        <v>605</v>
      </c>
      <c r="F272" s="163" t="s">
        <v>606</v>
      </c>
      <c r="G272" s="164" t="s">
        <v>253</v>
      </c>
      <c r="H272" s="165">
        <v>3</v>
      </c>
      <c r="I272" s="166"/>
      <c r="J272" s="165">
        <f t="shared" si="90"/>
        <v>0</v>
      </c>
      <c r="K272" s="167"/>
      <c r="L272" s="168"/>
      <c r="M272" s="169" t="s">
        <v>1</v>
      </c>
      <c r="N272" s="170" t="s">
        <v>41</v>
      </c>
      <c r="O272" s="55"/>
      <c r="P272" s="156">
        <f t="shared" si="91"/>
        <v>0</v>
      </c>
      <c r="Q272" s="156">
        <v>0</v>
      </c>
      <c r="R272" s="156">
        <f t="shared" si="92"/>
        <v>0</v>
      </c>
      <c r="S272" s="156">
        <v>0</v>
      </c>
      <c r="T272" s="157">
        <f t="shared" si="93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58" t="s">
        <v>239</v>
      </c>
      <c r="AT272" s="158" t="s">
        <v>281</v>
      </c>
      <c r="AU272" s="158" t="s">
        <v>87</v>
      </c>
      <c r="AY272" s="14" t="s">
        <v>179</v>
      </c>
      <c r="BE272" s="159">
        <f t="shared" si="94"/>
        <v>0</v>
      </c>
      <c r="BF272" s="159">
        <f t="shared" si="95"/>
        <v>0</v>
      </c>
      <c r="BG272" s="159">
        <f t="shared" si="96"/>
        <v>0</v>
      </c>
      <c r="BH272" s="159">
        <f t="shared" si="97"/>
        <v>0</v>
      </c>
      <c r="BI272" s="159">
        <f t="shared" si="98"/>
        <v>0</v>
      </c>
      <c r="BJ272" s="14" t="s">
        <v>87</v>
      </c>
      <c r="BK272" s="160">
        <f t="shared" si="99"/>
        <v>0</v>
      </c>
      <c r="BL272" s="14" t="s">
        <v>208</v>
      </c>
      <c r="BM272" s="158" t="s">
        <v>607</v>
      </c>
    </row>
    <row r="273" spans="1:65" s="2" customFormat="1" ht="24.2" customHeight="1">
      <c r="A273" s="29"/>
      <c r="B273" s="146"/>
      <c r="C273" s="161" t="s">
        <v>389</v>
      </c>
      <c r="D273" s="161" t="s">
        <v>281</v>
      </c>
      <c r="E273" s="162" t="s">
        <v>608</v>
      </c>
      <c r="F273" s="163" t="s">
        <v>609</v>
      </c>
      <c r="G273" s="164" t="s">
        <v>253</v>
      </c>
      <c r="H273" s="165">
        <v>1</v>
      </c>
      <c r="I273" s="166"/>
      <c r="J273" s="165">
        <f t="shared" si="90"/>
        <v>0</v>
      </c>
      <c r="K273" s="167"/>
      <c r="L273" s="168"/>
      <c r="M273" s="169" t="s">
        <v>1</v>
      </c>
      <c r="N273" s="170" t="s">
        <v>41</v>
      </c>
      <c r="O273" s="55"/>
      <c r="P273" s="156">
        <f t="shared" si="91"/>
        <v>0</v>
      </c>
      <c r="Q273" s="156">
        <v>0</v>
      </c>
      <c r="R273" s="156">
        <f t="shared" si="92"/>
        <v>0</v>
      </c>
      <c r="S273" s="156">
        <v>0</v>
      </c>
      <c r="T273" s="157">
        <f t="shared" si="93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58" t="s">
        <v>239</v>
      </c>
      <c r="AT273" s="158" t="s">
        <v>281</v>
      </c>
      <c r="AU273" s="158" t="s">
        <v>87</v>
      </c>
      <c r="AY273" s="14" t="s">
        <v>179</v>
      </c>
      <c r="BE273" s="159">
        <f t="shared" si="94"/>
        <v>0</v>
      </c>
      <c r="BF273" s="159">
        <f t="shared" si="95"/>
        <v>0</v>
      </c>
      <c r="BG273" s="159">
        <f t="shared" si="96"/>
        <v>0</v>
      </c>
      <c r="BH273" s="159">
        <f t="shared" si="97"/>
        <v>0</v>
      </c>
      <c r="BI273" s="159">
        <f t="shared" si="98"/>
        <v>0</v>
      </c>
      <c r="BJ273" s="14" t="s">
        <v>87</v>
      </c>
      <c r="BK273" s="160">
        <f t="shared" si="99"/>
        <v>0</v>
      </c>
      <c r="BL273" s="14" t="s">
        <v>208</v>
      </c>
      <c r="BM273" s="158" t="s">
        <v>610</v>
      </c>
    </row>
    <row r="274" spans="1:65" s="2" customFormat="1" ht="24.2" customHeight="1">
      <c r="A274" s="29"/>
      <c r="B274" s="146"/>
      <c r="C274" s="161" t="s">
        <v>611</v>
      </c>
      <c r="D274" s="161" t="s">
        <v>281</v>
      </c>
      <c r="E274" s="162" t="s">
        <v>612</v>
      </c>
      <c r="F274" s="163" t="s">
        <v>613</v>
      </c>
      <c r="G274" s="164" t="s">
        <v>253</v>
      </c>
      <c r="H274" s="165">
        <v>3</v>
      </c>
      <c r="I274" s="166"/>
      <c r="J274" s="165">
        <f t="shared" si="90"/>
        <v>0</v>
      </c>
      <c r="K274" s="167"/>
      <c r="L274" s="168"/>
      <c r="M274" s="169" t="s">
        <v>1</v>
      </c>
      <c r="N274" s="170" t="s">
        <v>41</v>
      </c>
      <c r="O274" s="55"/>
      <c r="P274" s="156">
        <f t="shared" si="91"/>
        <v>0</v>
      </c>
      <c r="Q274" s="156">
        <v>0</v>
      </c>
      <c r="R274" s="156">
        <f t="shared" si="92"/>
        <v>0</v>
      </c>
      <c r="S274" s="156">
        <v>0</v>
      </c>
      <c r="T274" s="157">
        <f t="shared" si="93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58" t="s">
        <v>239</v>
      </c>
      <c r="AT274" s="158" t="s">
        <v>281</v>
      </c>
      <c r="AU274" s="158" t="s">
        <v>87</v>
      </c>
      <c r="AY274" s="14" t="s">
        <v>179</v>
      </c>
      <c r="BE274" s="159">
        <f t="shared" si="94"/>
        <v>0</v>
      </c>
      <c r="BF274" s="159">
        <f t="shared" si="95"/>
        <v>0</v>
      </c>
      <c r="BG274" s="159">
        <f t="shared" si="96"/>
        <v>0</v>
      </c>
      <c r="BH274" s="159">
        <f t="shared" si="97"/>
        <v>0</v>
      </c>
      <c r="BI274" s="159">
        <f t="shared" si="98"/>
        <v>0</v>
      </c>
      <c r="BJ274" s="14" t="s">
        <v>87</v>
      </c>
      <c r="BK274" s="160">
        <f t="shared" si="99"/>
        <v>0</v>
      </c>
      <c r="BL274" s="14" t="s">
        <v>208</v>
      </c>
      <c r="BM274" s="158" t="s">
        <v>614</v>
      </c>
    </row>
    <row r="275" spans="1:65" s="2" customFormat="1" ht="24.2" customHeight="1">
      <c r="A275" s="29"/>
      <c r="B275" s="146"/>
      <c r="C275" s="161" t="s">
        <v>394</v>
      </c>
      <c r="D275" s="161" t="s">
        <v>281</v>
      </c>
      <c r="E275" s="162" t="s">
        <v>615</v>
      </c>
      <c r="F275" s="163" t="s">
        <v>616</v>
      </c>
      <c r="G275" s="164" t="s">
        <v>253</v>
      </c>
      <c r="H275" s="165">
        <v>2</v>
      </c>
      <c r="I275" s="166"/>
      <c r="J275" s="165">
        <f t="shared" si="90"/>
        <v>0</v>
      </c>
      <c r="K275" s="167"/>
      <c r="L275" s="168"/>
      <c r="M275" s="169" t="s">
        <v>1</v>
      </c>
      <c r="N275" s="170" t="s">
        <v>41</v>
      </c>
      <c r="O275" s="55"/>
      <c r="P275" s="156">
        <f t="shared" si="91"/>
        <v>0</v>
      </c>
      <c r="Q275" s="156">
        <v>0</v>
      </c>
      <c r="R275" s="156">
        <f t="shared" si="92"/>
        <v>0</v>
      </c>
      <c r="S275" s="156">
        <v>0</v>
      </c>
      <c r="T275" s="157">
        <f t="shared" si="93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58" t="s">
        <v>239</v>
      </c>
      <c r="AT275" s="158" t="s">
        <v>281</v>
      </c>
      <c r="AU275" s="158" t="s">
        <v>87</v>
      </c>
      <c r="AY275" s="14" t="s">
        <v>179</v>
      </c>
      <c r="BE275" s="159">
        <f t="shared" si="94"/>
        <v>0</v>
      </c>
      <c r="BF275" s="159">
        <f t="shared" si="95"/>
        <v>0</v>
      </c>
      <c r="BG275" s="159">
        <f t="shared" si="96"/>
        <v>0</v>
      </c>
      <c r="BH275" s="159">
        <f t="shared" si="97"/>
        <v>0</v>
      </c>
      <c r="BI275" s="159">
        <f t="shared" si="98"/>
        <v>0</v>
      </c>
      <c r="BJ275" s="14" t="s">
        <v>87</v>
      </c>
      <c r="BK275" s="160">
        <f t="shared" si="99"/>
        <v>0</v>
      </c>
      <c r="BL275" s="14" t="s">
        <v>208</v>
      </c>
      <c r="BM275" s="158" t="s">
        <v>617</v>
      </c>
    </row>
    <row r="276" spans="1:65" s="2" customFormat="1" ht="24.2" customHeight="1">
      <c r="A276" s="29"/>
      <c r="B276" s="146"/>
      <c r="C276" s="147" t="s">
        <v>618</v>
      </c>
      <c r="D276" s="147" t="s">
        <v>181</v>
      </c>
      <c r="E276" s="148" t="s">
        <v>619</v>
      </c>
      <c r="F276" s="149" t="s">
        <v>620</v>
      </c>
      <c r="G276" s="150" t="s">
        <v>253</v>
      </c>
      <c r="H276" s="151">
        <v>3</v>
      </c>
      <c r="I276" s="152"/>
      <c r="J276" s="151">
        <f t="shared" si="90"/>
        <v>0</v>
      </c>
      <c r="K276" s="153"/>
      <c r="L276" s="30"/>
      <c r="M276" s="154" t="s">
        <v>1</v>
      </c>
      <c r="N276" s="155" t="s">
        <v>41</v>
      </c>
      <c r="O276" s="55"/>
      <c r="P276" s="156">
        <f t="shared" si="91"/>
        <v>0</v>
      </c>
      <c r="Q276" s="156">
        <v>0</v>
      </c>
      <c r="R276" s="156">
        <f t="shared" si="92"/>
        <v>0</v>
      </c>
      <c r="S276" s="156">
        <v>0</v>
      </c>
      <c r="T276" s="157">
        <f t="shared" si="93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58" t="s">
        <v>208</v>
      </c>
      <c r="AT276" s="158" t="s">
        <v>181</v>
      </c>
      <c r="AU276" s="158" t="s">
        <v>87</v>
      </c>
      <c r="AY276" s="14" t="s">
        <v>179</v>
      </c>
      <c r="BE276" s="159">
        <f t="shared" si="94"/>
        <v>0</v>
      </c>
      <c r="BF276" s="159">
        <f t="shared" si="95"/>
        <v>0</v>
      </c>
      <c r="BG276" s="159">
        <f t="shared" si="96"/>
        <v>0</v>
      </c>
      <c r="BH276" s="159">
        <f t="shared" si="97"/>
        <v>0</v>
      </c>
      <c r="BI276" s="159">
        <f t="shared" si="98"/>
        <v>0</v>
      </c>
      <c r="BJ276" s="14" t="s">
        <v>87</v>
      </c>
      <c r="BK276" s="160">
        <f t="shared" si="99"/>
        <v>0</v>
      </c>
      <c r="BL276" s="14" t="s">
        <v>208</v>
      </c>
      <c r="BM276" s="158" t="s">
        <v>621</v>
      </c>
    </row>
    <row r="277" spans="1:65" s="2" customFormat="1" ht="24.2" customHeight="1">
      <c r="A277" s="29"/>
      <c r="B277" s="146"/>
      <c r="C277" s="161" t="s">
        <v>397</v>
      </c>
      <c r="D277" s="161" t="s">
        <v>281</v>
      </c>
      <c r="E277" s="162" t="s">
        <v>622</v>
      </c>
      <c r="F277" s="163" t="s">
        <v>623</v>
      </c>
      <c r="G277" s="164" t="s">
        <v>253</v>
      </c>
      <c r="H277" s="165">
        <v>3</v>
      </c>
      <c r="I277" s="166"/>
      <c r="J277" s="165">
        <f t="shared" si="90"/>
        <v>0</v>
      </c>
      <c r="K277" s="167"/>
      <c r="L277" s="168"/>
      <c r="M277" s="169" t="s">
        <v>1</v>
      </c>
      <c r="N277" s="170" t="s">
        <v>41</v>
      </c>
      <c r="O277" s="55"/>
      <c r="P277" s="156">
        <f t="shared" si="91"/>
        <v>0</v>
      </c>
      <c r="Q277" s="156">
        <v>0</v>
      </c>
      <c r="R277" s="156">
        <f t="shared" si="92"/>
        <v>0</v>
      </c>
      <c r="S277" s="156">
        <v>0</v>
      </c>
      <c r="T277" s="157">
        <f t="shared" si="93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58" t="s">
        <v>239</v>
      </c>
      <c r="AT277" s="158" t="s">
        <v>281</v>
      </c>
      <c r="AU277" s="158" t="s">
        <v>87</v>
      </c>
      <c r="AY277" s="14" t="s">
        <v>179</v>
      </c>
      <c r="BE277" s="159">
        <f t="shared" si="94"/>
        <v>0</v>
      </c>
      <c r="BF277" s="159">
        <f t="shared" si="95"/>
        <v>0</v>
      </c>
      <c r="BG277" s="159">
        <f t="shared" si="96"/>
        <v>0</v>
      </c>
      <c r="BH277" s="159">
        <f t="shared" si="97"/>
        <v>0</v>
      </c>
      <c r="BI277" s="159">
        <f t="shared" si="98"/>
        <v>0</v>
      </c>
      <c r="BJ277" s="14" t="s">
        <v>87</v>
      </c>
      <c r="BK277" s="160">
        <f t="shared" si="99"/>
        <v>0</v>
      </c>
      <c r="BL277" s="14" t="s">
        <v>208</v>
      </c>
      <c r="BM277" s="158" t="s">
        <v>624</v>
      </c>
    </row>
    <row r="278" spans="1:65" s="2" customFormat="1" ht="24.2" customHeight="1">
      <c r="A278" s="29"/>
      <c r="B278" s="146"/>
      <c r="C278" s="161" t="s">
        <v>625</v>
      </c>
      <c r="D278" s="161" t="s">
        <v>281</v>
      </c>
      <c r="E278" s="162" t="s">
        <v>626</v>
      </c>
      <c r="F278" s="163" t="s">
        <v>627</v>
      </c>
      <c r="G278" s="164" t="s">
        <v>253</v>
      </c>
      <c r="H278" s="165">
        <v>3</v>
      </c>
      <c r="I278" s="166"/>
      <c r="J278" s="165">
        <f t="shared" si="90"/>
        <v>0</v>
      </c>
      <c r="K278" s="167"/>
      <c r="L278" s="168"/>
      <c r="M278" s="169" t="s">
        <v>1</v>
      </c>
      <c r="N278" s="170" t="s">
        <v>41</v>
      </c>
      <c r="O278" s="55"/>
      <c r="P278" s="156">
        <f t="shared" si="91"/>
        <v>0</v>
      </c>
      <c r="Q278" s="156">
        <v>0</v>
      </c>
      <c r="R278" s="156">
        <f t="shared" si="92"/>
        <v>0</v>
      </c>
      <c r="S278" s="156">
        <v>0</v>
      </c>
      <c r="T278" s="157">
        <f t="shared" si="93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58" t="s">
        <v>239</v>
      </c>
      <c r="AT278" s="158" t="s">
        <v>281</v>
      </c>
      <c r="AU278" s="158" t="s">
        <v>87</v>
      </c>
      <c r="AY278" s="14" t="s">
        <v>179</v>
      </c>
      <c r="BE278" s="159">
        <f t="shared" si="94"/>
        <v>0</v>
      </c>
      <c r="BF278" s="159">
        <f t="shared" si="95"/>
        <v>0</v>
      </c>
      <c r="BG278" s="159">
        <f t="shared" si="96"/>
        <v>0</v>
      </c>
      <c r="BH278" s="159">
        <f t="shared" si="97"/>
        <v>0</v>
      </c>
      <c r="BI278" s="159">
        <f t="shared" si="98"/>
        <v>0</v>
      </c>
      <c r="BJ278" s="14" t="s">
        <v>87</v>
      </c>
      <c r="BK278" s="160">
        <f t="shared" si="99"/>
        <v>0</v>
      </c>
      <c r="BL278" s="14" t="s">
        <v>208</v>
      </c>
      <c r="BM278" s="158" t="s">
        <v>628</v>
      </c>
    </row>
    <row r="279" spans="1:65" s="2" customFormat="1" ht="24.2" customHeight="1">
      <c r="A279" s="29"/>
      <c r="B279" s="146"/>
      <c r="C279" s="147" t="s">
        <v>401</v>
      </c>
      <c r="D279" s="147" t="s">
        <v>181</v>
      </c>
      <c r="E279" s="148" t="s">
        <v>629</v>
      </c>
      <c r="F279" s="149" t="s">
        <v>630</v>
      </c>
      <c r="G279" s="150" t="s">
        <v>456</v>
      </c>
      <c r="H279" s="152"/>
      <c r="I279" s="152"/>
      <c r="J279" s="151">
        <f t="shared" si="90"/>
        <v>0</v>
      </c>
      <c r="K279" s="153"/>
      <c r="L279" s="30"/>
      <c r="M279" s="154" t="s">
        <v>1</v>
      </c>
      <c r="N279" s="155" t="s">
        <v>41</v>
      </c>
      <c r="O279" s="55"/>
      <c r="P279" s="156">
        <f t="shared" si="91"/>
        <v>0</v>
      </c>
      <c r="Q279" s="156">
        <v>0</v>
      </c>
      <c r="R279" s="156">
        <f t="shared" si="92"/>
        <v>0</v>
      </c>
      <c r="S279" s="156">
        <v>0</v>
      </c>
      <c r="T279" s="157">
        <f t="shared" si="93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58" t="s">
        <v>208</v>
      </c>
      <c r="AT279" s="158" t="s">
        <v>181</v>
      </c>
      <c r="AU279" s="158" t="s">
        <v>87</v>
      </c>
      <c r="AY279" s="14" t="s">
        <v>179</v>
      </c>
      <c r="BE279" s="159">
        <f t="shared" si="94"/>
        <v>0</v>
      </c>
      <c r="BF279" s="159">
        <f t="shared" si="95"/>
        <v>0</v>
      </c>
      <c r="BG279" s="159">
        <f t="shared" si="96"/>
        <v>0</v>
      </c>
      <c r="BH279" s="159">
        <f t="shared" si="97"/>
        <v>0</v>
      </c>
      <c r="BI279" s="159">
        <f t="shared" si="98"/>
        <v>0</v>
      </c>
      <c r="BJ279" s="14" t="s">
        <v>87</v>
      </c>
      <c r="BK279" s="160">
        <f t="shared" si="99"/>
        <v>0</v>
      </c>
      <c r="BL279" s="14" t="s">
        <v>208</v>
      </c>
      <c r="BM279" s="158" t="s">
        <v>631</v>
      </c>
    </row>
    <row r="280" spans="1:65" s="12" customFormat="1" ht="22.9" customHeight="1">
      <c r="B280" s="133"/>
      <c r="D280" s="134" t="s">
        <v>74</v>
      </c>
      <c r="E280" s="144" t="s">
        <v>632</v>
      </c>
      <c r="F280" s="144" t="s">
        <v>633</v>
      </c>
      <c r="I280" s="136"/>
      <c r="J280" s="145">
        <f>BK280</f>
        <v>0</v>
      </c>
      <c r="L280" s="133"/>
      <c r="M280" s="138"/>
      <c r="N280" s="139"/>
      <c r="O280" s="139"/>
      <c r="P280" s="140">
        <f>SUM(P281:P286)</f>
        <v>0</v>
      </c>
      <c r="Q280" s="139"/>
      <c r="R280" s="140">
        <f>SUM(R281:R286)</f>
        <v>0</v>
      </c>
      <c r="S280" s="139"/>
      <c r="T280" s="141">
        <f>SUM(T281:T286)</f>
        <v>0</v>
      </c>
      <c r="AR280" s="134" t="s">
        <v>87</v>
      </c>
      <c r="AT280" s="142" t="s">
        <v>74</v>
      </c>
      <c r="AU280" s="142" t="s">
        <v>82</v>
      </c>
      <c r="AY280" s="134" t="s">
        <v>179</v>
      </c>
      <c r="BK280" s="143">
        <f>SUM(BK281:BK286)</f>
        <v>0</v>
      </c>
    </row>
    <row r="281" spans="1:65" s="2" customFormat="1" ht="24.2" customHeight="1">
      <c r="A281" s="29"/>
      <c r="B281" s="146"/>
      <c r="C281" s="147" t="s">
        <v>634</v>
      </c>
      <c r="D281" s="147" t="s">
        <v>181</v>
      </c>
      <c r="E281" s="148" t="s">
        <v>635</v>
      </c>
      <c r="F281" s="149" t="s">
        <v>636</v>
      </c>
      <c r="G281" s="150" t="s">
        <v>637</v>
      </c>
      <c r="H281" s="151">
        <v>195.02</v>
      </c>
      <c r="I281" s="152"/>
      <c r="J281" s="151">
        <f t="shared" ref="J281:J286" si="100">ROUND(I281*H281,3)</f>
        <v>0</v>
      </c>
      <c r="K281" s="153"/>
      <c r="L281" s="30"/>
      <c r="M281" s="154" t="s">
        <v>1</v>
      </c>
      <c r="N281" s="155" t="s">
        <v>41</v>
      </c>
      <c r="O281" s="55"/>
      <c r="P281" s="156">
        <f t="shared" ref="P281:P286" si="101">O281*H281</f>
        <v>0</v>
      </c>
      <c r="Q281" s="156">
        <v>0</v>
      </c>
      <c r="R281" s="156">
        <f t="shared" ref="R281:R286" si="102">Q281*H281</f>
        <v>0</v>
      </c>
      <c r="S281" s="156">
        <v>0</v>
      </c>
      <c r="T281" s="157">
        <f t="shared" ref="T281:T286" si="103">S281*H281</f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58" t="s">
        <v>208</v>
      </c>
      <c r="AT281" s="158" t="s">
        <v>181</v>
      </c>
      <c r="AU281" s="158" t="s">
        <v>87</v>
      </c>
      <c r="AY281" s="14" t="s">
        <v>179</v>
      </c>
      <c r="BE281" s="159">
        <f t="shared" ref="BE281:BE286" si="104">IF(N281="základná",J281,0)</f>
        <v>0</v>
      </c>
      <c r="BF281" s="159">
        <f t="shared" ref="BF281:BF286" si="105">IF(N281="znížená",J281,0)</f>
        <v>0</v>
      </c>
      <c r="BG281" s="159">
        <f t="shared" ref="BG281:BG286" si="106">IF(N281="zákl. prenesená",J281,0)</f>
        <v>0</v>
      </c>
      <c r="BH281" s="159">
        <f t="shared" ref="BH281:BH286" si="107">IF(N281="zníž. prenesená",J281,0)</f>
        <v>0</v>
      </c>
      <c r="BI281" s="159">
        <f t="shared" ref="BI281:BI286" si="108">IF(N281="nulová",J281,0)</f>
        <v>0</v>
      </c>
      <c r="BJ281" s="14" t="s">
        <v>87</v>
      </c>
      <c r="BK281" s="160">
        <f t="shared" ref="BK281:BK286" si="109">ROUND(I281*H281,3)</f>
        <v>0</v>
      </c>
      <c r="BL281" s="14" t="s">
        <v>208</v>
      </c>
      <c r="BM281" s="158" t="s">
        <v>638</v>
      </c>
    </row>
    <row r="282" spans="1:65" s="2" customFormat="1" ht="24.2" customHeight="1">
      <c r="A282" s="29"/>
      <c r="B282" s="146"/>
      <c r="C282" s="161" t="s">
        <v>404</v>
      </c>
      <c r="D282" s="161" t="s">
        <v>281</v>
      </c>
      <c r="E282" s="162" t="s">
        <v>639</v>
      </c>
      <c r="F282" s="163" t="s">
        <v>640</v>
      </c>
      <c r="G282" s="164" t="s">
        <v>478</v>
      </c>
      <c r="H282" s="165">
        <v>20.803999999999998</v>
      </c>
      <c r="I282" s="166"/>
      <c r="J282" s="165">
        <f t="shared" si="100"/>
        <v>0</v>
      </c>
      <c r="K282" s="167"/>
      <c r="L282" s="168"/>
      <c r="M282" s="169" t="s">
        <v>1</v>
      </c>
      <c r="N282" s="170" t="s">
        <v>41</v>
      </c>
      <c r="O282" s="55"/>
      <c r="P282" s="156">
        <f t="shared" si="101"/>
        <v>0</v>
      </c>
      <c r="Q282" s="156">
        <v>0</v>
      </c>
      <c r="R282" s="156">
        <f t="shared" si="102"/>
        <v>0</v>
      </c>
      <c r="S282" s="156">
        <v>0</v>
      </c>
      <c r="T282" s="157">
        <f t="shared" si="103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58" t="s">
        <v>239</v>
      </c>
      <c r="AT282" s="158" t="s">
        <v>281</v>
      </c>
      <c r="AU282" s="158" t="s">
        <v>87</v>
      </c>
      <c r="AY282" s="14" t="s">
        <v>179</v>
      </c>
      <c r="BE282" s="159">
        <f t="shared" si="104"/>
        <v>0</v>
      </c>
      <c r="BF282" s="159">
        <f t="shared" si="105"/>
        <v>0</v>
      </c>
      <c r="BG282" s="159">
        <f t="shared" si="106"/>
        <v>0</v>
      </c>
      <c r="BH282" s="159">
        <f t="shared" si="107"/>
        <v>0</v>
      </c>
      <c r="BI282" s="159">
        <f t="shared" si="108"/>
        <v>0</v>
      </c>
      <c r="BJ282" s="14" t="s">
        <v>87</v>
      </c>
      <c r="BK282" s="160">
        <f t="shared" si="109"/>
        <v>0</v>
      </c>
      <c r="BL282" s="14" t="s">
        <v>208</v>
      </c>
      <c r="BM282" s="158" t="s">
        <v>641</v>
      </c>
    </row>
    <row r="283" spans="1:65" s="2" customFormat="1" ht="24.2" customHeight="1">
      <c r="A283" s="29"/>
      <c r="B283" s="146"/>
      <c r="C283" s="147" t="s">
        <v>642</v>
      </c>
      <c r="D283" s="147" t="s">
        <v>181</v>
      </c>
      <c r="E283" s="148" t="s">
        <v>643</v>
      </c>
      <c r="F283" s="149" t="s">
        <v>644</v>
      </c>
      <c r="G283" s="150" t="s">
        <v>637</v>
      </c>
      <c r="H283" s="151">
        <v>280</v>
      </c>
      <c r="I283" s="152"/>
      <c r="J283" s="151">
        <f t="shared" si="100"/>
        <v>0</v>
      </c>
      <c r="K283" s="153"/>
      <c r="L283" s="30"/>
      <c r="M283" s="154" t="s">
        <v>1</v>
      </c>
      <c r="N283" s="155" t="s">
        <v>41</v>
      </c>
      <c r="O283" s="55"/>
      <c r="P283" s="156">
        <f t="shared" si="101"/>
        <v>0</v>
      </c>
      <c r="Q283" s="156">
        <v>0</v>
      </c>
      <c r="R283" s="156">
        <f t="shared" si="102"/>
        <v>0</v>
      </c>
      <c r="S283" s="156">
        <v>0</v>
      </c>
      <c r="T283" s="157">
        <f t="shared" si="103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58" t="s">
        <v>208</v>
      </c>
      <c r="AT283" s="158" t="s">
        <v>181</v>
      </c>
      <c r="AU283" s="158" t="s">
        <v>87</v>
      </c>
      <c r="AY283" s="14" t="s">
        <v>179</v>
      </c>
      <c r="BE283" s="159">
        <f t="shared" si="104"/>
        <v>0</v>
      </c>
      <c r="BF283" s="159">
        <f t="shared" si="105"/>
        <v>0</v>
      </c>
      <c r="BG283" s="159">
        <f t="shared" si="106"/>
        <v>0</v>
      </c>
      <c r="BH283" s="159">
        <f t="shared" si="107"/>
        <v>0</v>
      </c>
      <c r="BI283" s="159">
        <f t="shared" si="108"/>
        <v>0</v>
      </c>
      <c r="BJ283" s="14" t="s">
        <v>87</v>
      </c>
      <c r="BK283" s="160">
        <f t="shared" si="109"/>
        <v>0</v>
      </c>
      <c r="BL283" s="14" t="s">
        <v>208</v>
      </c>
      <c r="BM283" s="158" t="s">
        <v>645</v>
      </c>
    </row>
    <row r="284" spans="1:65" s="2" customFormat="1" ht="24.2" customHeight="1">
      <c r="A284" s="29"/>
      <c r="B284" s="146"/>
      <c r="C284" s="147" t="s">
        <v>408</v>
      </c>
      <c r="D284" s="147" t="s">
        <v>181</v>
      </c>
      <c r="E284" s="148" t="s">
        <v>646</v>
      </c>
      <c r="F284" s="149" t="s">
        <v>647</v>
      </c>
      <c r="G284" s="150" t="s">
        <v>637</v>
      </c>
      <c r="H284" s="151">
        <v>843</v>
      </c>
      <c r="I284" s="152"/>
      <c r="J284" s="151">
        <f t="shared" si="100"/>
        <v>0</v>
      </c>
      <c r="K284" s="153"/>
      <c r="L284" s="30"/>
      <c r="M284" s="154" t="s">
        <v>1</v>
      </c>
      <c r="N284" s="155" t="s">
        <v>41</v>
      </c>
      <c r="O284" s="55"/>
      <c r="P284" s="156">
        <f t="shared" si="101"/>
        <v>0</v>
      </c>
      <c r="Q284" s="156">
        <v>0</v>
      </c>
      <c r="R284" s="156">
        <f t="shared" si="102"/>
        <v>0</v>
      </c>
      <c r="S284" s="156">
        <v>0</v>
      </c>
      <c r="T284" s="157">
        <f t="shared" si="103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58" t="s">
        <v>208</v>
      </c>
      <c r="AT284" s="158" t="s">
        <v>181</v>
      </c>
      <c r="AU284" s="158" t="s">
        <v>87</v>
      </c>
      <c r="AY284" s="14" t="s">
        <v>179</v>
      </c>
      <c r="BE284" s="159">
        <f t="shared" si="104"/>
        <v>0</v>
      </c>
      <c r="BF284" s="159">
        <f t="shared" si="105"/>
        <v>0</v>
      </c>
      <c r="BG284" s="159">
        <f t="shared" si="106"/>
        <v>0</v>
      </c>
      <c r="BH284" s="159">
        <f t="shared" si="107"/>
        <v>0</v>
      </c>
      <c r="BI284" s="159">
        <f t="shared" si="108"/>
        <v>0</v>
      </c>
      <c r="BJ284" s="14" t="s">
        <v>87</v>
      </c>
      <c r="BK284" s="160">
        <f t="shared" si="109"/>
        <v>0</v>
      </c>
      <c r="BL284" s="14" t="s">
        <v>208</v>
      </c>
      <c r="BM284" s="158" t="s">
        <v>648</v>
      </c>
    </row>
    <row r="285" spans="1:65" s="2" customFormat="1" ht="14.45" customHeight="1">
      <c r="A285" s="29"/>
      <c r="B285" s="146"/>
      <c r="C285" s="161" t="s">
        <v>649</v>
      </c>
      <c r="D285" s="161" t="s">
        <v>281</v>
      </c>
      <c r="E285" s="162" t="s">
        <v>650</v>
      </c>
      <c r="F285" s="163" t="s">
        <v>651</v>
      </c>
      <c r="G285" s="164" t="s">
        <v>219</v>
      </c>
      <c r="H285" s="165">
        <v>22.463000000000001</v>
      </c>
      <c r="I285" s="166"/>
      <c r="J285" s="165">
        <f t="shared" si="100"/>
        <v>0</v>
      </c>
      <c r="K285" s="167"/>
      <c r="L285" s="168"/>
      <c r="M285" s="169" t="s">
        <v>1</v>
      </c>
      <c r="N285" s="170" t="s">
        <v>41</v>
      </c>
      <c r="O285" s="55"/>
      <c r="P285" s="156">
        <f t="shared" si="101"/>
        <v>0</v>
      </c>
      <c r="Q285" s="156">
        <v>0</v>
      </c>
      <c r="R285" s="156">
        <f t="shared" si="102"/>
        <v>0</v>
      </c>
      <c r="S285" s="156">
        <v>0</v>
      </c>
      <c r="T285" s="157">
        <f t="shared" si="103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58" t="s">
        <v>239</v>
      </c>
      <c r="AT285" s="158" t="s">
        <v>281</v>
      </c>
      <c r="AU285" s="158" t="s">
        <v>87</v>
      </c>
      <c r="AY285" s="14" t="s">
        <v>179</v>
      </c>
      <c r="BE285" s="159">
        <f t="shared" si="104"/>
        <v>0</v>
      </c>
      <c r="BF285" s="159">
        <f t="shared" si="105"/>
        <v>0</v>
      </c>
      <c r="BG285" s="159">
        <f t="shared" si="106"/>
        <v>0</v>
      </c>
      <c r="BH285" s="159">
        <f t="shared" si="107"/>
        <v>0</v>
      </c>
      <c r="BI285" s="159">
        <f t="shared" si="108"/>
        <v>0</v>
      </c>
      <c r="BJ285" s="14" t="s">
        <v>87</v>
      </c>
      <c r="BK285" s="160">
        <f t="shared" si="109"/>
        <v>0</v>
      </c>
      <c r="BL285" s="14" t="s">
        <v>208</v>
      </c>
      <c r="BM285" s="158" t="s">
        <v>652</v>
      </c>
    </row>
    <row r="286" spans="1:65" s="2" customFormat="1" ht="24.2" customHeight="1">
      <c r="A286" s="29"/>
      <c r="B286" s="146"/>
      <c r="C286" s="147" t="s">
        <v>411</v>
      </c>
      <c r="D286" s="147" t="s">
        <v>181</v>
      </c>
      <c r="E286" s="148" t="s">
        <v>653</v>
      </c>
      <c r="F286" s="149" t="s">
        <v>654</v>
      </c>
      <c r="G286" s="150" t="s">
        <v>456</v>
      </c>
      <c r="H286" s="152"/>
      <c r="I286" s="152"/>
      <c r="J286" s="151">
        <f t="shared" si="100"/>
        <v>0</v>
      </c>
      <c r="K286" s="153"/>
      <c r="L286" s="30"/>
      <c r="M286" s="154" t="s">
        <v>1</v>
      </c>
      <c r="N286" s="155" t="s">
        <v>41</v>
      </c>
      <c r="O286" s="55"/>
      <c r="P286" s="156">
        <f t="shared" si="101"/>
        <v>0</v>
      </c>
      <c r="Q286" s="156">
        <v>0</v>
      </c>
      <c r="R286" s="156">
        <f t="shared" si="102"/>
        <v>0</v>
      </c>
      <c r="S286" s="156">
        <v>0</v>
      </c>
      <c r="T286" s="157">
        <f t="shared" si="103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58" t="s">
        <v>208</v>
      </c>
      <c r="AT286" s="158" t="s">
        <v>181</v>
      </c>
      <c r="AU286" s="158" t="s">
        <v>87</v>
      </c>
      <c r="AY286" s="14" t="s">
        <v>179</v>
      </c>
      <c r="BE286" s="159">
        <f t="shared" si="104"/>
        <v>0</v>
      </c>
      <c r="BF286" s="159">
        <f t="shared" si="105"/>
        <v>0</v>
      </c>
      <c r="BG286" s="159">
        <f t="shared" si="106"/>
        <v>0</v>
      </c>
      <c r="BH286" s="159">
        <f t="shared" si="107"/>
        <v>0</v>
      </c>
      <c r="BI286" s="159">
        <f t="shared" si="108"/>
        <v>0</v>
      </c>
      <c r="BJ286" s="14" t="s">
        <v>87</v>
      </c>
      <c r="BK286" s="160">
        <f t="shared" si="109"/>
        <v>0</v>
      </c>
      <c r="BL286" s="14" t="s">
        <v>208</v>
      </c>
      <c r="BM286" s="158" t="s">
        <v>655</v>
      </c>
    </row>
    <row r="287" spans="1:65" s="12" customFormat="1" ht="22.9" customHeight="1">
      <c r="B287" s="133"/>
      <c r="D287" s="134" t="s">
        <v>74</v>
      </c>
      <c r="E287" s="144" t="s">
        <v>656</v>
      </c>
      <c r="F287" s="144" t="s">
        <v>657</v>
      </c>
      <c r="I287" s="136"/>
      <c r="J287" s="145">
        <f>BK287</f>
        <v>0</v>
      </c>
      <c r="L287" s="133"/>
      <c r="M287" s="138"/>
      <c r="N287" s="139"/>
      <c r="O287" s="139"/>
      <c r="P287" s="140">
        <f>SUM(P288:P290)</f>
        <v>0</v>
      </c>
      <c r="Q287" s="139"/>
      <c r="R287" s="140">
        <f>SUM(R288:R290)</f>
        <v>0</v>
      </c>
      <c r="S287" s="139"/>
      <c r="T287" s="141">
        <f>SUM(T288:T290)</f>
        <v>0</v>
      </c>
      <c r="AR287" s="134" t="s">
        <v>87</v>
      </c>
      <c r="AT287" s="142" t="s">
        <v>74</v>
      </c>
      <c r="AU287" s="142" t="s">
        <v>82</v>
      </c>
      <c r="AY287" s="134" t="s">
        <v>179</v>
      </c>
      <c r="BK287" s="143">
        <f>SUM(BK288:BK290)</f>
        <v>0</v>
      </c>
    </row>
    <row r="288" spans="1:65" s="2" customFormat="1" ht="24.2" customHeight="1">
      <c r="A288" s="29"/>
      <c r="B288" s="146"/>
      <c r="C288" s="147" t="s">
        <v>658</v>
      </c>
      <c r="D288" s="147" t="s">
        <v>181</v>
      </c>
      <c r="E288" s="148" t="s">
        <v>659</v>
      </c>
      <c r="F288" s="149" t="s">
        <v>660</v>
      </c>
      <c r="G288" s="150" t="s">
        <v>219</v>
      </c>
      <c r="H288" s="151">
        <v>4.6500000000000004</v>
      </c>
      <c r="I288" s="152"/>
      <c r="J288" s="151">
        <f>ROUND(I288*H288,3)</f>
        <v>0</v>
      </c>
      <c r="K288" s="153"/>
      <c r="L288" s="30"/>
      <c r="M288" s="154" t="s">
        <v>1</v>
      </c>
      <c r="N288" s="155" t="s">
        <v>41</v>
      </c>
      <c r="O288" s="55"/>
      <c r="P288" s="156">
        <f>O288*H288</f>
        <v>0</v>
      </c>
      <c r="Q288" s="156">
        <v>0</v>
      </c>
      <c r="R288" s="156">
        <f>Q288*H288</f>
        <v>0</v>
      </c>
      <c r="S288" s="156">
        <v>0</v>
      </c>
      <c r="T288" s="157">
        <f>S288*H288</f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58" t="s">
        <v>208</v>
      </c>
      <c r="AT288" s="158" t="s">
        <v>181</v>
      </c>
      <c r="AU288" s="158" t="s">
        <v>87</v>
      </c>
      <c r="AY288" s="14" t="s">
        <v>179</v>
      </c>
      <c r="BE288" s="159">
        <f>IF(N288="základná",J288,0)</f>
        <v>0</v>
      </c>
      <c r="BF288" s="159">
        <f>IF(N288="znížená",J288,0)</f>
        <v>0</v>
      </c>
      <c r="BG288" s="159">
        <f>IF(N288="zákl. prenesená",J288,0)</f>
        <v>0</v>
      </c>
      <c r="BH288" s="159">
        <f>IF(N288="zníž. prenesená",J288,0)</f>
        <v>0</v>
      </c>
      <c r="BI288" s="159">
        <f>IF(N288="nulová",J288,0)</f>
        <v>0</v>
      </c>
      <c r="BJ288" s="14" t="s">
        <v>87</v>
      </c>
      <c r="BK288" s="160">
        <f>ROUND(I288*H288,3)</f>
        <v>0</v>
      </c>
      <c r="BL288" s="14" t="s">
        <v>208</v>
      </c>
      <c r="BM288" s="158" t="s">
        <v>661</v>
      </c>
    </row>
    <row r="289" spans="1:65" s="2" customFormat="1" ht="14.45" customHeight="1">
      <c r="A289" s="29"/>
      <c r="B289" s="146"/>
      <c r="C289" s="161" t="s">
        <v>415</v>
      </c>
      <c r="D289" s="161" t="s">
        <v>281</v>
      </c>
      <c r="E289" s="162" t="s">
        <v>662</v>
      </c>
      <c r="F289" s="163" t="s">
        <v>663</v>
      </c>
      <c r="G289" s="164" t="s">
        <v>219</v>
      </c>
      <c r="H289" s="165">
        <v>4.883</v>
      </c>
      <c r="I289" s="166"/>
      <c r="J289" s="165">
        <f>ROUND(I289*H289,3)</f>
        <v>0</v>
      </c>
      <c r="K289" s="167"/>
      <c r="L289" s="168"/>
      <c r="M289" s="169" t="s">
        <v>1</v>
      </c>
      <c r="N289" s="170" t="s">
        <v>41</v>
      </c>
      <c r="O289" s="55"/>
      <c r="P289" s="156">
        <f>O289*H289</f>
        <v>0</v>
      </c>
      <c r="Q289" s="156">
        <v>0</v>
      </c>
      <c r="R289" s="156">
        <f>Q289*H289</f>
        <v>0</v>
      </c>
      <c r="S289" s="156">
        <v>0</v>
      </c>
      <c r="T289" s="157">
        <f>S289*H289</f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58" t="s">
        <v>239</v>
      </c>
      <c r="AT289" s="158" t="s">
        <v>281</v>
      </c>
      <c r="AU289" s="158" t="s">
        <v>87</v>
      </c>
      <c r="AY289" s="14" t="s">
        <v>179</v>
      </c>
      <c r="BE289" s="159">
        <f>IF(N289="základná",J289,0)</f>
        <v>0</v>
      </c>
      <c r="BF289" s="159">
        <f>IF(N289="znížená",J289,0)</f>
        <v>0</v>
      </c>
      <c r="BG289" s="159">
        <f>IF(N289="zákl. prenesená",J289,0)</f>
        <v>0</v>
      </c>
      <c r="BH289" s="159">
        <f>IF(N289="zníž. prenesená",J289,0)</f>
        <v>0</v>
      </c>
      <c r="BI289" s="159">
        <f>IF(N289="nulová",J289,0)</f>
        <v>0</v>
      </c>
      <c r="BJ289" s="14" t="s">
        <v>87</v>
      </c>
      <c r="BK289" s="160">
        <f>ROUND(I289*H289,3)</f>
        <v>0</v>
      </c>
      <c r="BL289" s="14" t="s">
        <v>208</v>
      </c>
      <c r="BM289" s="158" t="s">
        <v>664</v>
      </c>
    </row>
    <row r="290" spans="1:65" s="2" customFormat="1" ht="24.2" customHeight="1">
      <c r="A290" s="29"/>
      <c r="B290" s="146"/>
      <c r="C290" s="147" t="s">
        <v>665</v>
      </c>
      <c r="D290" s="147" t="s">
        <v>181</v>
      </c>
      <c r="E290" s="148" t="s">
        <v>666</v>
      </c>
      <c r="F290" s="149" t="s">
        <v>667</v>
      </c>
      <c r="G290" s="150" t="s">
        <v>456</v>
      </c>
      <c r="H290" s="152"/>
      <c r="I290" s="152"/>
      <c r="J290" s="151">
        <f>ROUND(I290*H290,3)</f>
        <v>0</v>
      </c>
      <c r="K290" s="153"/>
      <c r="L290" s="30"/>
      <c r="M290" s="154" t="s">
        <v>1</v>
      </c>
      <c r="N290" s="155" t="s">
        <v>41</v>
      </c>
      <c r="O290" s="55"/>
      <c r="P290" s="156">
        <f>O290*H290</f>
        <v>0</v>
      </c>
      <c r="Q290" s="156">
        <v>0</v>
      </c>
      <c r="R290" s="156">
        <f>Q290*H290</f>
        <v>0</v>
      </c>
      <c r="S290" s="156">
        <v>0</v>
      </c>
      <c r="T290" s="157">
        <f>S290*H290</f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58" t="s">
        <v>208</v>
      </c>
      <c r="AT290" s="158" t="s">
        <v>181</v>
      </c>
      <c r="AU290" s="158" t="s">
        <v>87</v>
      </c>
      <c r="AY290" s="14" t="s">
        <v>179</v>
      </c>
      <c r="BE290" s="159">
        <f>IF(N290="základná",J290,0)</f>
        <v>0</v>
      </c>
      <c r="BF290" s="159">
        <f>IF(N290="znížená",J290,0)</f>
        <v>0</v>
      </c>
      <c r="BG290" s="159">
        <f>IF(N290="zákl. prenesená",J290,0)</f>
        <v>0</v>
      </c>
      <c r="BH290" s="159">
        <f>IF(N290="zníž. prenesená",J290,0)</f>
        <v>0</v>
      </c>
      <c r="BI290" s="159">
        <f>IF(N290="nulová",J290,0)</f>
        <v>0</v>
      </c>
      <c r="BJ290" s="14" t="s">
        <v>87</v>
      </c>
      <c r="BK290" s="160">
        <f>ROUND(I290*H290,3)</f>
        <v>0</v>
      </c>
      <c r="BL290" s="14" t="s">
        <v>208</v>
      </c>
      <c r="BM290" s="158" t="s">
        <v>668</v>
      </c>
    </row>
    <row r="291" spans="1:65" s="12" customFormat="1" ht="22.9" customHeight="1">
      <c r="B291" s="133"/>
      <c r="D291" s="134" t="s">
        <v>74</v>
      </c>
      <c r="E291" s="144" t="s">
        <v>669</v>
      </c>
      <c r="F291" s="144" t="s">
        <v>670</v>
      </c>
      <c r="I291" s="136"/>
      <c r="J291" s="145">
        <f>BK291</f>
        <v>0</v>
      </c>
      <c r="L291" s="133"/>
      <c r="M291" s="138"/>
      <c r="N291" s="139"/>
      <c r="O291" s="139"/>
      <c r="P291" s="140">
        <f>SUM(P292:P296)</f>
        <v>0</v>
      </c>
      <c r="Q291" s="139"/>
      <c r="R291" s="140">
        <f>SUM(R292:R296)</f>
        <v>0</v>
      </c>
      <c r="S291" s="139"/>
      <c r="T291" s="141">
        <f>SUM(T292:T296)</f>
        <v>0</v>
      </c>
      <c r="AR291" s="134" t="s">
        <v>87</v>
      </c>
      <c r="AT291" s="142" t="s">
        <v>74</v>
      </c>
      <c r="AU291" s="142" t="s">
        <v>82</v>
      </c>
      <c r="AY291" s="134" t="s">
        <v>179</v>
      </c>
      <c r="BK291" s="143">
        <f>SUM(BK292:BK296)</f>
        <v>0</v>
      </c>
    </row>
    <row r="292" spans="1:65" s="2" customFormat="1" ht="24.2" customHeight="1">
      <c r="A292" s="29"/>
      <c r="B292" s="146"/>
      <c r="C292" s="147" t="s">
        <v>418</v>
      </c>
      <c r="D292" s="147" t="s">
        <v>181</v>
      </c>
      <c r="E292" s="148" t="s">
        <v>671</v>
      </c>
      <c r="F292" s="149" t="s">
        <v>672</v>
      </c>
      <c r="G292" s="150" t="s">
        <v>219</v>
      </c>
      <c r="H292" s="151">
        <v>30.03</v>
      </c>
      <c r="I292" s="152"/>
      <c r="J292" s="151">
        <f>ROUND(I292*H292,3)</f>
        <v>0</v>
      </c>
      <c r="K292" s="153"/>
      <c r="L292" s="30"/>
      <c r="M292" s="154" t="s">
        <v>1</v>
      </c>
      <c r="N292" s="155" t="s">
        <v>41</v>
      </c>
      <c r="O292" s="55"/>
      <c r="P292" s="156">
        <f>O292*H292</f>
        <v>0</v>
      </c>
      <c r="Q292" s="156">
        <v>0</v>
      </c>
      <c r="R292" s="156">
        <f>Q292*H292</f>
        <v>0</v>
      </c>
      <c r="S292" s="156">
        <v>0</v>
      </c>
      <c r="T292" s="157">
        <f>S292*H292</f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58" t="s">
        <v>208</v>
      </c>
      <c r="AT292" s="158" t="s">
        <v>181</v>
      </c>
      <c r="AU292" s="158" t="s">
        <v>87</v>
      </c>
      <c r="AY292" s="14" t="s">
        <v>179</v>
      </c>
      <c r="BE292" s="159">
        <f>IF(N292="základná",J292,0)</f>
        <v>0</v>
      </c>
      <c r="BF292" s="159">
        <f>IF(N292="znížená",J292,0)</f>
        <v>0</v>
      </c>
      <c r="BG292" s="159">
        <f>IF(N292="zákl. prenesená",J292,0)</f>
        <v>0</v>
      </c>
      <c r="BH292" s="159">
        <f>IF(N292="zníž. prenesená",J292,0)</f>
        <v>0</v>
      </c>
      <c r="BI292" s="159">
        <f>IF(N292="nulová",J292,0)</f>
        <v>0</v>
      </c>
      <c r="BJ292" s="14" t="s">
        <v>87</v>
      </c>
      <c r="BK292" s="160">
        <f>ROUND(I292*H292,3)</f>
        <v>0</v>
      </c>
      <c r="BL292" s="14" t="s">
        <v>208</v>
      </c>
      <c r="BM292" s="158" t="s">
        <v>673</v>
      </c>
    </row>
    <row r="293" spans="1:65" s="2" customFormat="1" ht="14.45" customHeight="1">
      <c r="A293" s="29"/>
      <c r="B293" s="146"/>
      <c r="C293" s="161" t="s">
        <v>674</v>
      </c>
      <c r="D293" s="161" t="s">
        <v>281</v>
      </c>
      <c r="E293" s="162" t="s">
        <v>675</v>
      </c>
      <c r="F293" s="163" t="s">
        <v>676</v>
      </c>
      <c r="G293" s="164" t="s">
        <v>219</v>
      </c>
      <c r="H293" s="165">
        <v>30.045999999999999</v>
      </c>
      <c r="I293" s="166"/>
      <c r="J293" s="165">
        <f>ROUND(I293*H293,3)</f>
        <v>0</v>
      </c>
      <c r="K293" s="167"/>
      <c r="L293" s="168"/>
      <c r="M293" s="169" t="s">
        <v>1</v>
      </c>
      <c r="N293" s="170" t="s">
        <v>41</v>
      </c>
      <c r="O293" s="55"/>
      <c r="P293" s="156">
        <f>O293*H293</f>
        <v>0</v>
      </c>
      <c r="Q293" s="156">
        <v>0</v>
      </c>
      <c r="R293" s="156">
        <f>Q293*H293</f>
        <v>0</v>
      </c>
      <c r="S293" s="156">
        <v>0</v>
      </c>
      <c r="T293" s="157">
        <f>S293*H293</f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58" t="s">
        <v>239</v>
      </c>
      <c r="AT293" s="158" t="s">
        <v>281</v>
      </c>
      <c r="AU293" s="158" t="s">
        <v>87</v>
      </c>
      <c r="AY293" s="14" t="s">
        <v>179</v>
      </c>
      <c r="BE293" s="159">
        <f>IF(N293="základná",J293,0)</f>
        <v>0</v>
      </c>
      <c r="BF293" s="159">
        <f>IF(N293="znížená",J293,0)</f>
        <v>0</v>
      </c>
      <c r="BG293" s="159">
        <f>IF(N293="zákl. prenesená",J293,0)</f>
        <v>0</v>
      </c>
      <c r="BH293" s="159">
        <f>IF(N293="zníž. prenesená",J293,0)</f>
        <v>0</v>
      </c>
      <c r="BI293" s="159">
        <f>IF(N293="nulová",J293,0)</f>
        <v>0</v>
      </c>
      <c r="BJ293" s="14" t="s">
        <v>87</v>
      </c>
      <c r="BK293" s="160">
        <f>ROUND(I293*H293,3)</f>
        <v>0</v>
      </c>
      <c r="BL293" s="14" t="s">
        <v>208</v>
      </c>
      <c r="BM293" s="158" t="s">
        <v>677</v>
      </c>
    </row>
    <row r="294" spans="1:65" s="2" customFormat="1" ht="14.45" customHeight="1">
      <c r="A294" s="29"/>
      <c r="B294" s="146"/>
      <c r="C294" s="147" t="s">
        <v>422</v>
      </c>
      <c r="D294" s="147" t="s">
        <v>181</v>
      </c>
      <c r="E294" s="148" t="s">
        <v>678</v>
      </c>
      <c r="F294" s="149" t="s">
        <v>679</v>
      </c>
      <c r="G294" s="150" t="s">
        <v>219</v>
      </c>
      <c r="H294" s="151">
        <v>19.7</v>
      </c>
      <c r="I294" s="152"/>
      <c r="J294" s="151">
        <f>ROUND(I294*H294,3)</f>
        <v>0</v>
      </c>
      <c r="K294" s="153"/>
      <c r="L294" s="30"/>
      <c r="M294" s="154" t="s">
        <v>1</v>
      </c>
      <c r="N294" s="155" t="s">
        <v>41</v>
      </c>
      <c r="O294" s="55"/>
      <c r="P294" s="156">
        <f>O294*H294</f>
        <v>0</v>
      </c>
      <c r="Q294" s="156">
        <v>0</v>
      </c>
      <c r="R294" s="156">
        <f>Q294*H294</f>
        <v>0</v>
      </c>
      <c r="S294" s="156">
        <v>0</v>
      </c>
      <c r="T294" s="157">
        <f>S294*H294</f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58" t="s">
        <v>208</v>
      </c>
      <c r="AT294" s="158" t="s">
        <v>181</v>
      </c>
      <c r="AU294" s="158" t="s">
        <v>87</v>
      </c>
      <c r="AY294" s="14" t="s">
        <v>179</v>
      </c>
      <c r="BE294" s="159">
        <f>IF(N294="základná",J294,0)</f>
        <v>0</v>
      </c>
      <c r="BF294" s="159">
        <f>IF(N294="znížená",J294,0)</f>
        <v>0</v>
      </c>
      <c r="BG294" s="159">
        <f>IF(N294="zákl. prenesená",J294,0)</f>
        <v>0</v>
      </c>
      <c r="BH294" s="159">
        <f>IF(N294="zníž. prenesená",J294,0)</f>
        <v>0</v>
      </c>
      <c r="BI294" s="159">
        <f>IF(N294="nulová",J294,0)</f>
        <v>0</v>
      </c>
      <c r="BJ294" s="14" t="s">
        <v>87</v>
      </c>
      <c r="BK294" s="160">
        <f>ROUND(I294*H294,3)</f>
        <v>0</v>
      </c>
      <c r="BL294" s="14" t="s">
        <v>208</v>
      </c>
      <c r="BM294" s="158" t="s">
        <v>680</v>
      </c>
    </row>
    <row r="295" spans="1:65" s="2" customFormat="1" ht="14.45" customHeight="1">
      <c r="A295" s="29"/>
      <c r="B295" s="146"/>
      <c r="C295" s="161" t="s">
        <v>681</v>
      </c>
      <c r="D295" s="161" t="s">
        <v>281</v>
      </c>
      <c r="E295" s="162" t="s">
        <v>682</v>
      </c>
      <c r="F295" s="163" t="s">
        <v>683</v>
      </c>
      <c r="G295" s="164" t="s">
        <v>219</v>
      </c>
      <c r="H295" s="165">
        <v>20.684999999999999</v>
      </c>
      <c r="I295" s="166"/>
      <c r="J295" s="165">
        <f>ROUND(I295*H295,3)</f>
        <v>0</v>
      </c>
      <c r="K295" s="167"/>
      <c r="L295" s="168"/>
      <c r="M295" s="169" t="s">
        <v>1</v>
      </c>
      <c r="N295" s="170" t="s">
        <v>41</v>
      </c>
      <c r="O295" s="55"/>
      <c r="P295" s="156">
        <f>O295*H295</f>
        <v>0</v>
      </c>
      <c r="Q295" s="156">
        <v>0</v>
      </c>
      <c r="R295" s="156">
        <f>Q295*H295</f>
        <v>0</v>
      </c>
      <c r="S295" s="156">
        <v>0</v>
      </c>
      <c r="T295" s="157">
        <f>S295*H295</f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58" t="s">
        <v>239</v>
      </c>
      <c r="AT295" s="158" t="s">
        <v>281</v>
      </c>
      <c r="AU295" s="158" t="s">
        <v>87</v>
      </c>
      <c r="AY295" s="14" t="s">
        <v>179</v>
      </c>
      <c r="BE295" s="159">
        <f>IF(N295="základná",J295,0)</f>
        <v>0</v>
      </c>
      <c r="BF295" s="159">
        <f>IF(N295="znížená",J295,0)</f>
        <v>0</v>
      </c>
      <c r="BG295" s="159">
        <f>IF(N295="zákl. prenesená",J295,0)</f>
        <v>0</v>
      </c>
      <c r="BH295" s="159">
        <f>IF(N295="zníž. prenesená",J295,0)</f>
        <v>0</v>
      </c>
      <c r="BI295" s="159">
        <f>IF(N295="nulová",J295,0)</f>
        <v>0</v>
      </c>
      <c r="BJ295" s="14" t="s">
        <v>87</v>
      </c>
      <c r="BK295" s="160">
        <f>ROUND(I295*H295,3)</f>
        <v>0</v>
      </c>
      <c r="BL295" s="14" t="s">
        <v>208</v>
      </c>
      <c r="BM295" s="158" t="s">
        <v>684</v>
      </c>
    </row>
    <row r="296" spans="1:65" s="2" customFormat="1" ht="24.2" customHeight="1">
      <c r="A296" s="29"/>
      <c r="B296" s="146"/>
      <c r="C296" s="147" t="s">
        <v>427</v>
      </c>
      <c r="D296" s="147" t="s">
        <v>181</v>
      </c>
      <c r="E296" s="148" t="s">
        <v>685</v>
      </c>
      <c r="F296" s="149" t="s">
        <v>686</v>
      </c>
      <c r="G296" s="150" t="s">
        <v>456</v>
      </c>
      <c r="H296" s="152"/>
      <c r="I296" s="152"/>
      <c r="J296" s="151">
        <f>ROUND(I296*H296,3)</f>
        <v>0</v>
      </c>
      <c r="K296" s="153"/>
      <c r="L296" s="30"/>
      <c r="M296" s="154" t="s">
        <v>1</v>
      </c>
      <c r="N296" s="155" t="s">
        <v>41</v>
      </c>
      <c r="O296" s="55"/>
      <c r="P296" s="156">
        <f>O296*H296</f>
        <v>0</v>
      </c>
      <c r="Q296" s="156">
        <v>0</v>
      </c>
      <c r="R296" s="156">
        <f>Q296*H296</f>
        <v>0</v>
      </c>
      <c r="S296" s="156">
        <v>0</v>
      </c>
      <c r="T296" s="157">
        <f>S296*H296</f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58" t="s">
        <v>208</v>
      </c>
      <c r="AT296" s="158" t="s">
        <v>181</v>
      </c>
      <c r="AU296" s="158" t="s">
        <v>87</v>
      </c>
      <c r="AY296" s="14" t="s">
        <v>179</v>
      </c>
      <c r="BE296" s="159">
        <f>IF(N296="základná",J296,0)</f>
        <v>0</v>
      </c>
      <c r="BF296" s="159">
        <f>IF(N296="znížená",J296,0)</f>
        <v>0</v>
      </c>
      <c r="BG296" s="159">
        <f>IF(N296="zákl. prenesená",J296,0)</f>
        <v>0</v>
      </c>
      <c r="BH296" s="159">
        <f>IF(N296="zníž. prenesená",J296,0)</f>
        <v>0</v>
      </c>
      <c r="BI296" s="159">
        <f>IF(N296="nulová",J296,0)</f>
        <v>0</v>
      </c>
      <c r="BJ296" s="14" t="s">
        <v>87</v>
      </c>
      <c r="BK296" s="160">
        <f>ROUND(I296*H296,3)</f>
        <v>0</v>
      </c>
      <c r="BL296" s="14" t="s">
        <v>208</v>
      </c>
      <c r="BM296" s="158" t="s">
        <v>687</v>
      </c>
    </row>
    <row r="297" spans="1:65" s="12" customFormat="1" ht="22.9" customHeight="1">
      <c r="B297" s="133"/>
      <c r="D297" s="134" t="s">
        <v>74</v>
      </c>
      <c r="E297" s="144" t="s">
        <v>688</v>
      </c>
      <c r="F297" s="144" t="s">
        <v>689</v>
      </c>
      <c r="I297" s="136"/>
      <c r="J297" s="145">
        <f>BK297</f>
        <v>0</v>
      </c>
      <c r="L297" s="133"/>
      <c r="M297" s="138"/>
      <c r="N297" s="139"/>
      <c r="O297" s="139"/>
      <c r="P297" s="140">
        <f>SUM(P298:P302)</f>
        <v>0</v>
      </c>
      <c r="Q297" s="139"/>
      <c r="R297" s="140">
        <f>SUM(R298:R302)</f>
        <v>0</v>
      </c>
      <c r="S297" s="139"/>
      <c r="T297" s="141">
        <f>SUM(T298:T302)</f>
        <v>0</v>
      </c>
      <c r="AR297" s="134" t="s">
        <v>87</v>
      </c>
      <c r="AT297" s="142" t="s">
        <v>74</v>
      </c>
      <c r="AU297" s="142" t="s">
        <v>82</v>
      </c>
      <c r="AY297" s="134" t="s">
        <v>179</v>
      </c>
      <c r="BK297" s="143">
        <f>SUM(BK298:BK302)</f>
        <v>0</v>
      </c>
    </row>
    <row r="298" spans="1:65" s="2" customFormat="1" ht="24.2" customHeight="1">
      <c r="A298" s="29"/>
      <c r="B298" s="146"/>
      <c r="C298" s="147" t="s">
        <v>690</v>
      </c>
      <c r="D298" s="147" t="s">
        <v>181</v>
      </c>
      <c r="E298" s="148" t="s">
        <v>691</v>
      </c>
      <c r="F298" s="149" t="s">
        <v>692</v>
      </c>
      <c r="G298" s="150" t="s">
        <v>219</v>
      </c>
      <c r="H298" s="151">
        <v>2.67</v>
      </c>
      <c r="I298" s="152"/>
      <c r="J298" s="151">
        <f>ROUND(I298*H298,3)</f>
        <v>0</v>
      </c>
      <c r="K298" s="153"/>
      <c r="L298" s="30"/>
      <c r="M298" s="154" t="s">
        <v>1</v>
      </c>
      <c r="N298" s="155" t="s">
        <v>41</v>
      </c>
      <c r="O298" s="55"/>
      <c r="P298" s="156">
        <f>O298*H298</f>
        <v>0</v>
      </c>
      <c r="Q298" s="156">
        <v>0</v>
      </c>
      <c r="R298" s="156">
        <f>Q298*H298</f>
        <v>0</v>
      </c>
      <c r="S298" s="156">
        <v>0</v>
      </c>
      <c r="T298" s="157">
        <f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58" t="s">
        <v>208</v>
      </c>
      <c r="AT298" s="158" t="s">
        <v>181</v>
      </c>
      <c r="AU298" s="158" t="s">
        <v>87</v>
      </c>
      <c r="AY298" s="14" t="s">
        <v>179</v>
      </c>
      <c r="BE298" s="159">
        <f>IF(N298="základná",J298,0)</f>
        <v>0</v>
      </c>
      <c r="BF298" s="159">
        <f>IF(N298="znížená",J298,0)</f>
        <v>0</v>
      </c>
      <c r="BG298" s="159">
        <f>IF(N298="zákl. prenesená",J298,0)</f>
        <v>0</v>
      </c>
      <c r="BH298" s="159">
        <f>IF(N298="zníž. prenesená",J298,0)</f>
        <v>0</v>
      </c>
      <c r="BI298" s="159">
        <f>IF(N298="nulová",J298,0)</f>
        <v>0</v>
      </c>
      <c r="BJ298" s="14" t="s">
        <v>87</v>
      </c>
      <c r="BK298" s="160">
        <f>ROUND(I298*H298,3)</f>
        <v>0</v>
      </c>
      <c r="BL298" s="14" t="s">
        <v>208</v>
      </c>
      <c r="BM298" s="158" t="s">
        <v>693</v>
      </c>
    </row>
    <row r="299" spans="1:65" s="2" customFormat="1" ht="24.2" customHeight="1">
      <c r="A299" s="29"/>
      <c r="B299" s="146"/>
      <c r="C299" s="147" t="s">
        <v>435</v>
      </c>
      <c r="D299" s="147" t="s">
        <v>181</v>
      </c>
      <c r="E299" s="148" t="s">
        <v>694</v>
      </c>
      <c r="F299" s="149" t="s">
        <v>695</v>
      </c>
      <c r="G299" s="150" t="s">
        <v>219</v>
      </c>
      <c r="H299" s="151">
        <v>2.67</v>
      </c>
      <c r="I299" s="152"/>
      <c r="J299" s="151">
        <f>ROUND(I299*H299,3)</f>
        <v>0</v>
      </c>
      <c r="K299" s="153"/>
      <c r="L299" s="30"/>
      <c r="M299" s="154" t="s">
        <v>1</v>
      </c>
      <c r="N299" s="155" t="s">
        <v>41</v>
      </c>
      <c r="O299" s="55"/>
      <c r="P299" s="156">
        <f>O299*H299</f>
        <v>0</v>
      </c>
      <c r="Q299" s="156">
        <v>0</v>
      </c>
      <c r="R299" s="156">
        <f>Q299*H299</f>
        <v>0</v>
      </c>
      <c r="S299" s="156">
        <v>0</v>
      </c>
      <c r="T299" s="157">
        <f>S299*H299</f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58" t="s">
        <v>208</v>
      </c>
      <c r="AT299" s="158" t="s">
        <v>181</v>
      </c>
      <c r="AU299" s="158" t="s">
        <v>87</v>
      </c>
      <c r="AY299" s="14" t="s">
        <v>179</v>
      </c>
      <c r="BE299" s="159">
        <f>IF(N299="základná",J299,0)</f>
        <v>0</v>
      </c>
      <c r="BF299" s="159">
        <f>IF(N299="znížená",J299,0)</f>
        <v>0</v>
      </c>
      <c r="BG299" s="159">
        <f>IF(N299="zákl. prenesená",J299,0)</f>
        <v>0</v>
      </c>
      <c r="BH299" s="159">
        <f>IF(N299="zníž. prenesená",J299,0)</f>
        <v>0</v>
      </c>
      <c r="BI299" s="159">
        <f>IF(N299="nulová",J299,0)</f>
        <v>0</v>
      </c>
      <c r="BJ299" s="14" t="s">
        <v>87</v>
      </c>
      <c r="BK299" s="160">
        <f>ROUND(I299*H299,3)</f>
        <v>0</v>
      </c>
      <c r="BL299" s="14" t="s">
        <v>208</v>
      </c>
      <c r="BM299" s="158" t="s">
        <v>696</v>
      </c>
    </row>
    <row r="300" spans="1:65" s="2" customFormat="1" ht="24.2" customHeight="1">
      <c r="A300" s="29"/>
      <c r="B300" s="146"/>
      <c r="C300" s="147" t="s">
        <v>697</v>
      </c>
      <c r="D300" s="147" t="s">
        <v>181</v>
      </c>
      <c r="E300" s="148" t="s">
        <v>698</v>
      </c>
      <c r="F300" s="149" t="s">
        <v>699</v>
      </c>
      <c r="G300" s="150" t="s">
        <v>219</v>
      </c>
      <c r="H300" s="151">
        <v>46.744</v>
      </c>
      <c r="I300" s="152"/>
      <c r="J300" s="151">
        <f>ROUND(I300*H300,3)</f>
        <v>0</v>
      </c>
      <c r="K300" s="153"/>
      <c r="L300" s="30"/>
      <c r="M300" s="154" t="s">
        <v>1</v>
      </c>
      <c r="N300" s="155" t="s">
        <v>41</v>
      </c>
      <c r="O300" s="55"/>
      <c r="P300" s="156">
        <f>O300*H300</f>
        <v>0</v>
      </c>
      <c r="Q300" s="156">
        <v>0</v>
      </c>
      <c r="R300" s="156">
        <f>Q300*H300</f>
        <v>0</v>
      </c>
      <c r="S300" s="156">
        <v>0</v>
      </c>
      <c r="T300" s="157">
        <f>S300*H300</f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58" t="s">
        <v>208</v>
      </c>
      <c r="AT300" s="158" t="s">
        <v>181</v>
      </c>
      <c r="AU300" s="158" t="s">
        <v>87</v>
      </c>
      <c r="AY300" s="14" t="s">
        <v>179</v>
      </c>
      <c r="BE300" s="159">
        <f>IF(N300="základná",J300,0)</f>
        <v>0</v>
      </c>
      <c r="BF300" s="159">
        <f>IF(N300="znížená",J300,0)</f>
        <v>0</v>
      </c>
      <c r="BG300" s="159">
        <f>IF(N300="zákl. prenesená",J300,0)</f>
        <v>0</v>
      </c>
      <c r="BH300" s="159">
        <f>IF(N300="zníž. prenesená",J300,0)</f>
        <v>0</v>
      </c>
      <c r="BI300" s="159">
        <f>IF(N300="nulová",J300,0)</f>
        <v>0</v>
      </c>
      <c r="BJ300" s="14" t="s">
        <v>87</v>
      </c>
      <c r="BK300" s="160">
        <f>ROUND(I300*H300,3)</f>
        <v>0</v>
      </c>
      <c r="BL300" s="14" t="s">
        <v>208</v>
      </c>
      <c r="BM300" s="158" t="s">
        <v>700</v>
      </c>
    </row>
    <row r="301" spans="1:65" s="2" customFormat="1" ht="37.9" customHeight="1">
      <c r="A301" s="29"/>
      <c r="B301" s="146"/>
      <c r="C301" s="147" t="s">
        <v>438</v>
      </c>
      <c r="D301" s="147" t="s">
        <v>181</v>
      </c>
      <c r="E301" s="148" t="s">
        <v>701</v>
      </c>
      <c r="F301" s="149" t="s">
        <v>702</v>
      </c>
      <c r="G301" s="150" t="s">
        <v>219</v>
      </c>
      <c r="H301" s="151">
        <v>431.14100000000002</v>
      </c>
      <c r="I301" s="152"/>
      <c r="J301" s="151">
        <f>ROUND(I301*H301,3)</f>
        <v>0</v>
      </c>
      <c r="K301" s="153"/>
      <c r="L301" s="30"/>
      <c r="M301" s="154" t="s">
        <v>1</v>
      </c>
      <c r="N301" s="155" t="s">
        <v>41</v>
      </c>
      <c r="O301" s="55"/>
      <c r="P301" s="156">
        <f>O301*H301</f>
        <v>0</v>
      </c>
      <c r="Q301" s="156">
        <v>0</v>
      </c>
      <c r="R301" s="156">
        <f>Q301*H301</f>
        <v>0</v>
      </c>
      <c r="S301" s="156">
        <v>0</v>
      </c>
      <c r="T301" s="157">
        <f>S301*H301</f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58" t="s">
        <v>208</v>
      </c>
      <c r="AT301" s="158" t="s">
        <v>181</v>
      </c>
      <c r="AU301" s="158" t="s">
        <v>87</v>
      </c>
      <c r="AY301" s="14" t="s">
        <v>179</v>
      </c>
      <c r="BE301" s="159">
        <f>IF(N301="základná",J301,0)</f>
        <v>0</v>
      </c>
      <c r="BF301" s="159">
        <f>IF(N301="znížená",J301,0)</f>
        <v>0</v>
      </c>
      <c r="BG301" s="159">
        <f>IF(N301="zákl. prenesená",J301,0)</f>
        <v>0</v>
      </c>
      <c r="BH301" s="159">
        <f>IF(N301="zníž. prenesená",J301,0)</f>
        <v>0</v>
      </c>
      <c r="BI301" s="159">
        <f>IF(N301="nulová",J301,0)</f>
        <v>0</v>
      </c>
      <c r="BJ301" s="14" t="s">
        <v>87</v>
      </c>
      <c r="BK301" s="160">
        <f>ROUND(I301*H301,3)</f>
        <v>0</v>
      </c>
      <c r="BL301" s="14" t="s">
        <v>208</v>
      </c>
      <c r="BM301" s="158" t="s">
        <v>703</v>
      </c>
    </row>
    <row r="302" spans="1:65" s="2" customFormat="1" ht="14.45" customHeight="1">
      <c r="A302" s="29"/>
      <c r="B302" s="146"/>
      <c r="C302" s="147" t="s">
        <v>704</v>
      </c>
      <c r="D302" s="147" t="s">
        <v>181</v>
      </c>
      <c r="E302" s="148" t="s">
        <v>705</v>
      </c>
      <c r="F302" s="149" t="s">
        <v>706</v>
      </c>
      <c r="G302" s="150" t="s">
        <v>219</v>
      </c>
      <c r="H302" s="151">
        <v>35.51</v>
      </c>
      <c r="I302" s="152"/>
      <c r="J302" s="151">
        <f>ROUND(I302*H302,3)</f>
        <v>0</v>
      </c>
      <c r="K302" s="153"/>
      <c r="L302" s="30"/>
      <c r="M302" s="154" t="s">
        <v>1</v>
      </c>
      <c r="N302" s="155" t="s">
        <v>41</v>
      </c>
      <c r="O302" s="55"/>
      <c r="P302" s="156">
        <f>O302*H302</f>
        <v>0</v>
      </c>
      <c r="Q302" s="156">
        <v>0</v>
      </c>
      <c r="R302" s="156">
        <f>Q302*H302</f>
        <v>0</v>
      </c>
      <c r="S302" s="156">
        <v>0</v>
      </c>
      <c r="T302" s="157">
        <f>S302*H302</f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58" t="s">
        <v>208</v>
      </c>
      <c r="AT302" s="158" t="s">
        <v>181</v>
      </c>
      <c r="AU302" s="158" t="s">
        <v>87</v>
      </c>
      <c r="AY302" s="14" t="s">
        <v>179</v>
      </c>
      <c r="BE302" s="159">
        <f>IF(N302="základná",J302,0)</f>
        <v>0</v>
      </c>
      <c r="BF302" s="159">
        <f>IF(N302="znížená",J302,0)</f>
        <v>0</v>
      </c>
      <c r="BG302" s="159">
        <f>IF(N302="zákl. prenesená",J302,0)</f>
        <v>0</v>
      </c>
      <c r="BH302" s="159">
        <f>IF(N302="zníž. prenesená",J302,0)</f>
        <v>0</v>
      </c>
      <c r="BI302" s="159">
        <f>IF(N302="nulová",J302,0)</f>
        <v>0</v>
      </c>
      <c r="BJ302" s="14" t="s">
        <v>87</v>
      </c>
      <c r="BK302" s="160">
        <f>ROUND(I302*H302,3)</f>
        <v>0</v>
      </c>
      <c r="BL302" s="14" t="s">
        <v>208</v>
      </c>
      <c r="BM302" s="158" t="s">
        <v>707</v>
      </c>
    </row>
    <row r="303" spans="1:65" s="12" customFormat="1" ht="22.9" customHeight="1">
      <c r="B303" s="133"/>
      <c r="D303" s="134" t="s">
        <v>74</v>
      </c>
      <c r="E303" s="144" t="s">
        <v>708</v>
      </c>
      <c r="F303" s="144" t="s">
        <v>709</v>
      </c>
      <c r="I303" s="136"/>
      <c r="J303" s="145">
        <f>BK303</f>
        <v>0</v>
      </c>
      <c r="L303" s="133"/>
      <c r="M303" s="138"/>
      <c r="N303" s="139"/>
      <c r="O303" s="139"/>
      <c r="P303" s="140">
        <f>SUM(P304:P305)</f>
        <v>0</v>
      </c>
      <c r="Q303" s="139"/>
      <c r="R303" s="140">
        <f>SUM(R304:R305)</f>
        <v>0</v>
      </c>
      <c r="S303" s="139"/>
      <c r="T303" s="141">
        <f>SUM(T304:T305)</f>
        <v>0</v>
      </c>
      <c r="AR303" s="134" t="s">
        <v>87</v>
      </c>
      <c r="AT303" s="142" t="s">
        <v>74</v>
      </c>
      <c r="AU303" s="142" t="s">
        <v>82</v>
      </c>
      <c r="AY303" s="134" t="s">
        <v>179</v>
      </c>
      <c r="BK303" s="143">
        <f>SUM(BK304:BK305)</f>
        <v>0</v>
      </c>
    </row>
    <row r="304" spans="1:65" s="2" customFormat="1" ht="24.2" customHeight="1">
      <c r="A304" s="29"/>
      <c r="B304" s="146"/>
      <c r="C304" s="147" t="s">
        <v>442</v>
      </c>
      <c r="D304" s="147" t="s">
        <v>181</v>
      </c>
      <c r="E304" s="148" t="s">
        <v>710</v>
      </c>
      <c r="F304" s="149" t="s">
        <v>711</v>
      </c>
      <c r="G304" s="150" t="s">
        <v>219</v>
      </c>
      <c r="H304" s="151">
        <v>198.18700000000001</v>
      </c>
      <c r="I304" s="152"/>
      <c r="J304" s="151">
        <f>ROUND(I304*H304,3)</f>
        <v>0</v>
      </c>
      <c r="K304" s="153"/>
      <c r="L304" s="30"/>
      <c r="M304" s="154" t="s">
        <v>1</v>
      </c>
      <c r="N304" s="155" t="s">
        <v>41</v>
      </c>
      <c r="O304" s="55"/>
      <c r="P304" s="156">
        <f>O304*H304</f>
        <v>0</v>
      </c>
      <c r="Q304" s="156">
        <v>0</v>
      </c>
      <c r="R304" s="156">
        <f>Q304*H304</f>
        <v>0</v>
      </c>
      <c r="S304" s="156">
        <v>0</v>
      </c>
      <c r="T304" s="157">
        <f>S304*H304</f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58" t="s">
        <v>208</v>
      </c>
      <c r="AT304" s="158" t="s">
        <v>181</v>
      </c>
      <c r="AU304" s="158" t="s">
        <v>87</v>
      </c>
      <c r="AY304" s="14" t="s">
        <v>179</v>
      </c>
      <c r="BE304" s="159">
        <f>IF(N304="základná",J304,0)</f>
        <v>0</v>
      </c>
      <c r="BF304" s="159">
        <f>IF(N304="znížená",J304,0)</f>
        <v>0</v>
      </c>
      <c r="BG304" s="159">
        <f>IF(N304="zákl. prenesená",J304,0)</f>
        <v>0</v>
      </c>
      <c r="BH304" s="159">
        <f>IF(N304="zníž. prenesená",J304,0)</f>
        <v>0</v>
      </c>
      <c r="BI304" s="159">
        <f>IF(N304="nulová",J304,0)</f>
        <v>0</v>
      </c>
      <c r="BJ304" s="14" t="s">
        <v>87</v>
      </c>
      <c r="BK304" s="160">
        <f>ROUND(I304*H304,3)</f>
        <v>0</v>
      </c>
      <c r="BL304" s="14" t="s">
        <v>208</v>
      </c>
      <c r="BM304" s="158" t="s">
        <v>712</v>
      </c>
    </row>
    <row r="305" spans="1:65" s="2" customFormat="1" ht="24.2" customHeight="1">
      <c r="A305" s="29"/>
      <c r="B305" s="146"/>
      <c r="C305" s="147" t="s">
        <v>713</v>
      </c>
      <c r="D305" s="147" t="s">
        <v>181</v>
      </c>
      <c r="E305" s="148" t="s">
        <v>714</v>
      </c>
      <c r="F305" s="149" t="s">
        <v>715</v>
      </c>
      <c r="G305" s="150" t="s">
        <v>219</v>
      </c>
      <c r="H305" s="151">
        <v>198.18700000000001</v>
      </c>
      <c r="I305" s="152"/>
      <c r="J305" s="151">
        <f>ROUND(I305*H305,3)</f>
        <v>0</v>
      </c>
      <c r="K305" s="153"/>
      <c r="L305" s="30"/>
      <c r="M305" s="171" t="s">
        <v>1</v>
      </c>
      <c r="N305" s="172" t="s">
        <v>41</v>
      </c>
      <c r="O305" s="173"/>
      <c r="P305" s="174">
        <f>O305*H305</f>
        <v>0</v>
      </c>
      <c r="Q305" s="174">
        <v>0</v>
      </c>
      <c r="R305" s="174">
        <f>Q305*H305</f>
        <v>0</v>
      </c>
      <c r="S305" s="174">
        <v>0</v>
      </c>
      <c r="T305" s="175">
        <f>S305*H305</f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58" t="s">
        <v>208</v>
      </c>
      <c r="AT305" s="158" t="s">
        <v>181</v>
      </c>
      <c r="AU305" s="158" t="s">
        <v>87</v>
      </c>
      <c r="AY305" s="14" t="s">
        <v>179</v>
      </c>
      <c r="BE305" s="159">
        <f>IF(N305="základná",J305,0)</f>
        <v>0</v>
      </c>
      <c r="BF305" s="159">
        <f>IF(N305="znížená",J305,0)</f>
        <v>0</v>
      </c>
      <c r="BG305" s="159">
        <f>IF(N305="zákl. prenesená",J305,0)</f>
        <v>0</v>
      </c>
      <c r="BH305" s="159">
        <f>IF(N305="zníž. prenesená",J305,0)</f>
        <v>0</v>
      </c>
      <c r="BI305" s="159">
        <f>IF(N305="nulová",J305,0)</f>
        <v>0</v>
      </c>
      <c r="BJ305" s="14" t="s">
        <v>87</v>
      </c>
      <c r="BK305" s="160">
        <f>ROUND(I305*H305,3)</f>
        <v>0</v>
      </c>
      <c r="BL305" s="14" t="s">
        <v>208</v>
      </c>
      <c r="BM305" s="158" t="s">
        <v>716</v>
      </c>
    </row>
    <row r="306" spans="1:65" s="2" customFormat="1" ht="6.95" customHeight="1">
      <c r="A306" s="29"/>
      <c r="B306" s="44"/>
      <c r="C306" s="45"/>
      <c r="D306" s="45"/>
      <c r="E306" s="45"/>
      <c r="F306" s="45"/>
      <c r="G306" s="45"/>
      <c r="H306" s="45"/>
      <c r="I306" s="45"/>
      <c r="J306" s="45"/>
      <c r="K306" s="45"/>
      <c r="L306" s="30"/>
      <c r="M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</row>
  </sheetData>
  <autoFilter ref="C140:K305"/>
  <mergeCells count="12">
    <mergeCell ref="E133:H133"/>
    <mergeCell ref="L2:V2"/>
    <mergeCell ref="E85:H85"/>
    <mergeCell ref="E87:H87"/>
    <mergeCell ref="E89:H89"/>
    <mergeCell ref="E129:H129"/>
    <mergeCell ref="E131:H13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7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91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134</v>
      </c>
      <c r="L4" s="17"/>
      <c r="M4" s="9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4" t="str">
        <f>'Rekapitulácia stavby'!K6</f>
        <v>ČOV Dlhé Stráže</v>
      </c>
      <c r="F7" s="225"/>
      <c r="G7" s="225"/>
      <c r="H7" s="225"/>
      <c r="L7" s="17"/>
    </row>
    <row r="8" spans="1:46" s="1" customFormat="1" ht="12" customHeight="1">
      <c r="B8" s="17"/>
      <c r="D8" s="24" t="s">
        <v>135</v>
      </c>
      <c r="L8" s="17"/>
    </row>
    <row r="9" spans="1:46" s="2" customFormat="1" ht="16.5" customHeight="1">
      <c r="A9" s="29"/>
      <c r="B9" s="30"/>
      <c r="C9" s="29"/>
      <c r="D9" s="29"/>
      <c r="E9" s="224" t="s">
        <v>136</v>
      </c>
      <c r="F9" s="223"/>
      <c r="G9" s="223"/>
      <c r="H9" s="22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137</v>
      </c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82" t="s">
        <v>717</v>
      </c>
      <c r="F11" s="223"/>
      <c r="G11" s="223"/>
      <c r="H11" s="223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16</v>
      </c>
      <c r="E13" s="29"/>
      <c r="F13" s="22" t="s">
        <v>1</v>
      </c>
      <c r="G13" s="29"/>
      <c r="H13" s="29"/>
      <c r="I13" s="24" t="s">
        <v>17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18</v>
      </c>
      <c r="E14" s="29"/>
      <c r="F14" s="22" t="s">
        <v>19</v>
      </c>
      <c r="G14" s="29"/>
      <c r="H14" s="29"/>
      <c r="I14" s="24" t="s">
        <v>20</v>
      </c>
      <c r="J14" s="52" t="str">
        <f>'Rekapitulácia stavby'!AN8</f>
        <v>27. 4. 2021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24</v>
      </c>
      <c r="F17" s="29"/>
      <c r="G17" s="29"/>
      <c r="H17" s="29"/>
      <c r="I17" s="24" t="s">
        <v>25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26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26" t="str">
        <f>'Rekapitulácia stavby'!E14</f>
        <v>Vyplň údaj</v>
      </c>
      <c r="F20" s="193"/>
      <c r="G20" s="193"/>
      <c r="H20" s="193"/>
      <c r="I20" s="24" t="s">
        <v>25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28</v>
      </c>
      <c r="E22" s="29"/>
      <c r="F22" s="29"/>
      <c r="G22" s="29"/>
      <c r="H22" s="29"/>
      <c r="I22" s="24" t="s">
        <v>23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22" t="s">
        <v>29</v>
      </c>
      <c r="F23" s="29"/>
      <c r="G23" s="29"/>
      <c r="H23" s="29"/>
      <c r="I23" s="24" t="s">
        <v>25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25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34</v>
      </c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6"/>
      <c r="B29" s="97"/>
      <c r="C29" s="96"/>
      <c r="D29" s="96"/>
      <c r="E29" s="198" t="s">
        <v>1</v>
      </c>
      <c r="F29" s="198"/>
      <c r="G29" s="198"/>
      <c r="H29" s="198"/>
      <c r="I29" s="96"/>
      <c r="J29" s="96"/>
      <c r="K29" s="96"/>
      <c r="L29" s="98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35</v>
      </c>
      <c r="E32" s="29"/>
      <c r="F32" s="29"/>
      <c r="G32" s="29"/>
      <c r="H32" s="29"/>
      <c r="I32" s="29"/>
      <c r="J32" s="68">
        <f>ROUND(J130,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37</v>
      </c>
      <c r="G34" s="29"/>
      <c r="H34" s="29"/>
      <c r="I34" s="33" t="s">
        <v>36</v>
      </c>
      <c r="J34" s="33" t="s">
        <v>38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39</v>
      </c>
      <c r="E35" s="24" t="s">
        <v>40</v>
      </c>
      <c r="F35" s="101">
        <f>ROUND((SUM(BE130:BE171)),  2)</f>
        <v>0</v>
      </c>
      <c r="G35" s="29"/>
      <c r="H35" s="29"/>
      <c r="I35" s="102">
        <v>0.2</v>
      </c>
      <c r="J35" s="101">
        <f>ROUND(((SUM(BE130:BE171))*I35),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41</v>
      </c>
      <c r="F36" s="101">
        <f>ROUND((SUM(BF130:BF171)),  2)</f>
        <v>0</v>
      </c>
      <c r="G36" s="29"/>
      <c r="H36" s="29"/>
      <c r="I36" s="102">
        <v>0.2</v>
      </c>
      <c r="J36" s="101">
        <f>ROUND(((SUM(BF130:BF171))*I36),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101">
        <f>ROUND((SUM(BG130:BG171)),  2)</f>
        <v>0</v>
      </c>
      <c r="G37" s="29"/>
      <c r="H37" s="29"/>
      <c r="I37" s="102">
        <v>0.2</v>
      </c>
      <c r="J37" s="101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43</v>
      </c>
      <c r="F38" s="101">
        <f>ROUND((SUM(BH130:BH171)),  2)</f>
        <v>0</v>
      </c>
      <c r="G38" s="29"/>
      <c r="H38" s="29"/>
      <c r="I38" s="102">
        <v>0.2</v>
      </c>
      <c r="J38" s="101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44</v>
      </c>
      <c r="F39" s="101">
        <f>ROUND((SUM(BI130:BI171)),  2)</f>
        <v>0</v>
      </c>
      <c r="G39" s="29"/>
      <c r="H39" s="29"/>
      <c r="I39" s="102">
        <v>0</v>
      </c>
      <c r="J39" s="101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3"/>
      <c r="D41" s="104" t="s">
        <v>45</v>
      </c>
      <c r="E41" s="57"/>
      <c r="F41" s="57"/>
      <c r="G41" s="105" t="s">
        <v>46</v>
      </c>
      <c r="H41" s="106" t="s">
        <v>47</v>
      </c>
      <c r="I41" s="57"/>
      <c r="J41" s="107">
        <f>SUM(J32:J39)</f>
        <v>0</v>
      </c>
      <c r="K41" s="108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50</v>
      </c>
      <c r="E61" s="32"/>
      <c r="F61" s="109" t="s">
        <v>51</v>
      </c>
      <c r="G61" s="42" t="s">
        <v>50</v>
      </c>
      <c r="H61" s="32"/>
      <c r="I61" s="32"/>
      <c r="J61" s="110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50</v>
      </c>
      <c r="E76" s="32"/>
      <c r="F76" s="109" t="s">
        <v>51</v>
      </c>
      <c r="G76" s="42" t="s">
        <v>50</v>
      </c>
      <c r="H76" s="32"/>
      <c r="I76" s="32"/>
      <c r="J76" s="110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24" t="str">
        <f>E7</f>
        <v>ČOV Dlhé Stráže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135</v>
      </c>
      <c r="L86" s="17"/>
    </row>
    <row r="87" spans="1:31" s="2" customFormat="1" ht="16.5" customHeight="1">
      <c r="A87" s="29"/>
      <c r="B87" s="30"/>
      <c r="C87" s="29"/>
      <c r="D87" s="29"/>
      <c r="E87" s="224" t="s">
        <v>136</v>
      </c>
      <c r="F87" s="223"/>
      <c r="G87" s="223"/>
      <c r="H87" s="22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137</v>
      </c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82" t="str">
        <f>E11</f>
        <v>01.2 - SO 01 Nádrž pre bubnový mikrositový filter</v>
      </c>
      <c r="F89" s="223"/>
      <c r="G89" s="223"/>
      <c r="H89" s="223"/>
      <c r="I89" s="2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18</v>
      </c>
      <c r="D91" s="29"/>
      <c r="E91" s="29"/>
      <c r="F91" s="22" t="str">
        <f>F14</f>
        <v>Dlhé Stráže</v>
      </c>
      <c r="G91" s="29"/>
      <c r="H91" s="29"/>
      <c r="I91" s="24" t="s">
        <v>20</v>
      </c>
      <c r="J91" s="52" t="str">
        <f>IF(J14="","",J14)</f>
        <v>27. 4. 2021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>Obec Dlhé Stráže</v>
      </c>
      <c r="G93" s="29"/>
      <c r="H93" s="29"/>
      <c r="I93" s="24" t="s">
        <v>28</v>
      </c>
      <c r="J93" s="27" t="str">
        <f>E23</f>
        <v>Ing.Janov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26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3" t="s">
        <v>142</v>
      </c>
      <c r="D98" s="29"/>
      <c r="E98" s="29"/>
      <c r="F98" s="29"/>
      <c r="G98" s="29"/>
      <c r="H98" s="29"/>
      <c r="I98" s="29"/>
      <c r="J98" s="68">
        <f>J130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143</v>
      </c>
    </row>
    <row r="99" spans="1:47" s="9" customFormat="1" ht="24.95" customHeight="1">
      <c r="B99" s="114"/>
      <c r="D99" s="115" t="s">
        <v>144</v>
      </c>
      <c r="E99" s="116"/>
      <c r="F99" s="116"/>
      <c r="G99" s="116"/>
      <c r="H99" s="116"/>
      <c r="I99" s="116"/>
      <c r="J99" s="117">
        <f>J131</f>
        <v>0</v>
      </c>
      <c r="L99" s="114"/>
    </row>
    <row r="100" spans="1:47" s="10" customFormat="1" ht="19.899999999999999" customHeight="1">
      <c r="B100" s="118"/>
      <c r="D100" s="119" t="s">
        <v>145</v>
      </c>
      <c r="E100" s="120"/>
      <c r="F100" s="120"/>
      <c r="G100" s="120"/>
      <c r="H100" s="120"/>
      <c r="I100" s="120"/>
      <c r="J100" s="121">
        <f>J132</f>
        <v>0</v>
      </c>
      <c r="L100" s="118"/>
    </row>
    <row r="101" spans="1:47" s="10" customFormat="1" ht="19.899999999999999" customHeight="1">
      <c r="B101" s="118"/>
      <c r="D101" s="119" t="s">
        <v>146</v>
      </c>
      <c r="E101" s="120"/>
      <c r="F101" s="120"/>
      <c r="G101" s="120"/>
      <c r="H101" s="120"/>
      <c r="I101" s="120"/>
      <c r="J101" s="121">
        <f>J141</f>
        <v>0</v>
      </c>
      <c r="L101" s="118"/>
    </row>
    <row r="102" spans="1:47" s="10" customFormat="1" ht="19.899999999999999" customHeight="1">
      <c r="B102" s="118"/>
      <c r="D102" s="119" t="s">
        <v>147</v>
      </c>
      <c r="E102" s="120"/>
      <c r="F102" s="120"/>
      <c r="G102" s="120"/>
      <c r="H102" s="120"/>
      <c r="I102" s="120"/>
      <c r="J102" s="121">
        <f>J145</f>
        <v>0</v>
      </c>
      <c r="L102" s="118"/>
    </row>
    <row r="103" spans="1:47" s="10" customFormat="1" ht="19.899999999999999" customHeight="1">
      <c r="B103" s="118"/>
      <c r="D103" s="119" t="s">
        <v>149</v>
      </c>
      <c r="E103" s="120"/>
      <c r="F103" s="120"/>
      <c r="G103" s="120"/>
      <c r="H103" s="120"/>
      <c r="I103" s="120"/>
      <c r="J103" s="121">
        <f>J150</f>
        <v>0</v>
      </c>
      <c r="L103" s="118"/>
    </row>
    <row r="104" spans="1:47" s="10" customFormat="1" ht="19.899999999999999" customHeight="1">
      <c r="B104" s="118"/>
      <c r="D104" s="119" t="s">
        <v>150</v>
      </c>
      <c r="E104" s="120"/>
      <c r="F104" s="120"/>
      <c r="G104" s="120"/>
      <c r="H104" s="120"/>
      <c r="I104" s="120"/>
      <c r="J104" s="121">
        <f>J154</f>
        <v>0</v>
      </c>
      <c r="L104" s="118"/>
    </row>
    <row r="105" spans="1:47" s="10" customFormat="1" ht="19.899999999999999" customHeight="1">
      <c r="B105" s="118"/>
      <c r="D105" s="119" t="s">
        <v>151</v>
      </c>
      <c r="E105" s="120"/>
      <c r="F105" s="120"/>
      <c r="G105" s="120"/>
      <c r="H105" s="120"/>
      <c r="I105" s="120"/>
      <c r="J105" s="121">
        <f>J163</f>
        <v>0</v>
      </c>
      <c r="L105" s="118"/>
    </row>
    <row r="106" spans="1:47" s="10" customFormat="1" ht="19.899999999999999" customHeight="1">
      <c r="B106" s="118"/>
      <c r="D106" s="119" t="s">
        <v>152</v>
      </c>
      <c r="E106" s="120"/>
      <c r="F106" s="120"/>
      <c r="G106" s="120"/>
      <c r="H106" s="120"/>
      <c r="I106" s="120"/>
      <c r="J106" s="121">
        <f>J165</f>
        <v>0</v>
      </c>
      <c r="L106" s="118"/>
    </row>
    <row r="107" spans="1:47" s="9" customFormat="1" ht="24.95" customHeight="1">
      <c r="B107" s="114"/>
      <c r="D107" s="115" t="s">
        <v>153</v>
      </c>
      <c r="E107" s="116"/>
      <c r="F107" s="116"/>
      <c r="G107" s="116"/>
      <c r="H107" s="116"/>
      <c r="I107" s="116"/>
      <c r="J107" s="117">
        <f>J167</f>
        <v>0</v>
      </c>
      <c r="L107" s="114"/>
    </row>
    <row r="108" spans="1:47" s="10" customFormat="1" ht="19.899999999999999" customHeight="1">
      <c r="B108" s="118"/>
      <c r="D108" s="119" t="s">
        <v>154</v>
      </c>
      <c r="E108" s="120"/>
      <c r="F108" s="120"/>
      <c r="G108" s="120"/>
      <c r="H108" s="120"/>
      <c r="I108" s="120"/>
      <c r="J108" s="121">
        <f>J168</f>
        <v>0</v>
      </c>
      <c r="L108" s="118"/>
    </row>
    <row r="109" spans="1:47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customHeight="1">
      <c r="A110" s="29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31" s="2" customFormat="1" ht="6.95" customHeight="1">
      <c r="A114" s="29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24.95" customHeight="1">
      <c r="A115" s="29"/>
      <c r="B115" s="30"/>
      <c r="C115" s="18" t="s">
        <v>165</v>
      </c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12" customHeight="1">
      <c r="A117" s="29"/>
      <c r="B117" s="30"/>
      <c r="C117" s="24" t="s">
        <v>14</v>
      </c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6.5" customHeight="1">
      <c r="A118" s="29"/>
      <c r="B118" s="30"/>
      <c r="C118" s="29"/>
      <c r="D118" s="29"/>
      <c r="E118" s="224" t="str">
        <f>E7</f>
        <v>ČOV Dlhé Stráže</v>
      </c>
      <c r="F118" s="225"/>
      <c r="G118" s="225"/>
      <c r="H118" s="225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1" customFormat="1" ht="12" customHeight="1">
      <c r="B119" s="17"/>
      <c r="C119" s="24" t="s">
        <v>135</v>
      </c>
      <c r="L119" s="17"/>
    </row>
    <row r="120" spans="1:31" s="2" customFormat="1" ht="16.5" customHeight="1">
      <c r="A120" s="29"/>
      <c r="B120" s="30"/>
      <c r="C120" s="29"/>
      <c r="D120" s="29"/>
      <c r="E120" s="224" t="s">
        <v>136</v>
      </c>
      <c r="F120" s="223"/>
      <c r="G120" s="223"/>
      <c r="H120" s="223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137</v>
      </c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182" t="str">
        <f>E11</f>
        <v>01.2 - SO 01 Nádrž pre bubnový mikrositový filter</v>
      </c>
      <c r="F122" s="223"/>
      <c r="G122" s="223"/>
      <c r="H122" s="223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18</v>
      </c>
      <c r="D124" s="29"/>
      <c r="E124" s="29"/>
      <c r="F124" s="22" t="str">
        <f>F14</f>
        <v>Dlhé Stráže</v>
      </c>
      <c r="G124" s="29"/>
      <c r="H124" s="29"/>
      <c r="I124" s="24" t="s">
        <v>20</v>
      </c>
      <c r="J124" s="52" t="str">
        <f>IF(J14="","",J14)</f>
        <v>27. 4. 2021</v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22</v>
      </c>
      <c r="D126" s="29"/>
      <c r="E126" s="29"/>
      <c r="F126" s="22" t="str">
        <f>E17</f>
        <v>Obec Dlhé Stráže</v>
      </c>
      <c r="G126" s="29"/>
      <c r="H126" s="29"/>
      <c r="I126" s="24" t="s">
        <v>28</v>
      </c>
      <c r="J126" s="27" t="str">
        <f>E23</f>
        <v>Ing.Janov</v>
      </c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26</v>
      </c>
      <c r="D127" s="29"/>
      <c r="E127" s="29"/>
      <c r="F127" s="22" t="str">
        <f>IF(E20="","",E20)</f>
        <v>Vyplň údaj</v>
      </c>
      <c r="G127" s="29"/>
      <c r="H127" s="29"/>
      <c r="I127" s="24" t="s">
        <v>32</v>
      </c>
      <c r="J127" s="27" t="str">
        <f>E26</f>
        <v xml:space="preserve"> </v>
      </c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22"/>
      <c r="B129" s="123"/>
      <c r="C129" s="124" t="s">
        <v>166</v>
      </c>
      <c r="D129" s="125" t="s">
        <v>60</v>
      </c>
      <c r="E129" s="125" t="s">
        <v>56</v>
      </c>
      <c r="F129" s="125" t="s">
        <v>57</v>
      </c>
      <c r="G129" s="125" t="s">
        <v>167</v>
      </c>
      <c r="H129" s="125" t="s">
        <v>168</v>
      </c>
      <c r="I129" s="125" t="s">
        <v>169</v>
      </c>
      <c r="J129" s="126" t="s">
        <v>141</v>
      </c>
      <c r="K129" s="127" t="s">
        <v>170</v>
      </c>
      <c r="L129" s="128"/>
      <c r="M129" s="59" t="s">
        <v>1</v>
      </c>
      <c r="N129" s="60" t="s">
        <v>39</v>
      </c>
      <c r="O129" s="60" t="s">
        <v>171</v>
      </c>
      <c r="P129" s="60" t="s">
        <v>172</v>
      </c>
      <c r="Q129" s="60" t="s">
        <v>173</v>
      </c>
      <c r="R129" s="60" t="s">
        <v>174</v>
      </c>
      <c r="S129" s="60" t="s">
        <v>175</v>
      </c>
      <c r="T129" s="61" t="s">
        <v>176</v>
      </c>
      <c r="U129" s="122"/>
      <c r="V129" s="122"/>
      <c r="W129" s="122"/>
      <c r="X129" s="122"/>
      <c r="Y129" s="122"/>
      <c r="Z129" s="122"/>
      <c r="AA129" s="122"/>
      <c r="AB129" s="122"/>
      <c r="AC129" s="122"/>
      <c r="AD129" s="122"/>
      <c r="AE129" s="122"/>
    </row>
    <row r="130" spans="1:65" s="2" customFormat="1" ht="22.9" customHeight="1">
      <c r="A130" s="29"/>
      <c r="B130" s="30"/>
      <c r="C130" s="66" t="s">
        <v>142</v>
      </c>
      <c r="D130" s="29"/>
      <c r="E130" s="29"/>
      <c r="F130" s="29"/>
      <c r="G130" s="29"/>
      <c r="H130" s="29"/>
      <c r="I130" s="29"/>
      <c r="J130" s="129">
        <f>BK130</f>
        <v>0</v>
      </c>
      <c r="K130" s="29"/>
      <c r="L130" s="30"/>
      <c r="M130" s="62"/>
      <c r="N130" s="53"/>
      <c r="O130" s="63"/>
      <c r="P130" s="130">
        <f>P131+P167</f>
        <v>0</v>
      </c>
      <c r="Q130" s="63"/>
      <c r="R130" s="130">
        <f>R131+R167</f>
        <v>0</v>
      </c>
      <c r="S130" s="63"/>
      <c r="T130" s="131">
        <f>T131+T167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74</v>
      </c>
      <c r="AU130" s="14" t="s">
        <v>143</v>
      </c>
      <c r="BK130" s="132">
        <f>BK131+BK167</f>
        <v>0</v>
      </c>
    </row>
    <row r="131" spans="1:65" s="12" customFormat="1" ht="25.9" customHeight="1">
      <c r="B131" s="133"/>
      <c r="D131" s="134" t="s">
        <v>74</v>
      </c>
      <c r="E131" s="135" t="s">
        <v>177</v>
      </c>
      <c r="F131" s="135" t="s">
        <v>178</v>
      </c>
      <c r="I131" s="136"/>
      <c r="J131" s="137">
        <f>BK131</f>
        <v>0</v>
      </c>
      <c r="L131" s="133"/>
      <c r="M131" s="138"/>
      <c r="N131" s="139"/>
      <c r="O131" s="139"/>
      <c r="P131" s="140">
        <f>P132+P141+P145+P150+P154+P163+P165</f>
        <v>0</v>
      </c>
      <c r="Q131" s="139"/>
      <c r="R131" s="140">
        <f>R132+R141+R145+R150+R154+R163+R165</f>
        <v>0</v>
      </c>
      <c r="S131" s="139"/>
      <c r="T131" s="141">
        <f>T132+T141+T145+T150+T154+T163+T165</f>
        <v>0</v>
      </c>
      <c r="AR131" s="134" t="s">
        <v>82</v>
      </c>
      <c r="AT131" s="142" t="s">
        <v>74</v>
      </c>
      <c r="AU131" s="142" t="s">
        <v>75</v>
      </c>
      <c r="AY131" s="134" t="s">
        <v>179</v>
      </c>
      <c r="BK131" s="143">
        <f>BK132+BK141+BK145+BK150+BK154+BK163+BK165</f>
        <v>0</v>
      </c>
    </row>
    <row r="132" spans="1:65" s="12" customFormat="1" ht="22.9" customHeight="1">
      <c r="B132" s="133"/>
      <c r="D132" s="134" t="s">
        <v>74</v>
      </c>
      <c r="E132" s="144" t="s">
        <v>82</v>
      </c>
      <c r="F132" s="144" t="s">
        <v>180</v>
      </c>
      <c r="I132" s="136"/>
      <c r="J132" s="145">
        <f>BK132</f>
        <v>0</v>
      </c>
      <c r="L132" s="133"/>
      <c r="M132" s="138"/>
      <c r="N132" s="139"/>
      <c r="O132" s="139"/>
      <c r="P132" s="140">
        <f>SUM(P133:P140)</f>
        <v>0</v>
      </c>
      <c r="Q132" s="139"/>
      <c r="R132" s="140">
        <f>SUM(R133:R140)</f>
        <v>0</v>
      </c>
      <c r="S132" s="139"/>
      <c r="T132" s="141">
        <f>SUM(T133:T140)</f>
        <v>0</v>
      </c>
      <c r="AR132" s="134" t="s">
        <v>82</v>
      </c>
      <c r="AT132" s="142" t="s">
        <v>74</v>
      </c>
      <c r="AU132" s="142" t="s">
        <v>82</v>
      </c>
      <c r="AY132" s="134" t="s">
        <v>179</v>
      </c>
      <c r="BK132" s="143">
        <f>SUM(BK133:BK140)</f>
        <v>0</v>
      </c>
    </row>
    <row r="133" spans="1:65" s="2" customFormat="1" ht="14.45" customHeight="1">
      <c r="A133" s="29"/>
      <c r="B133" s="146"/>
      <c r="C133" s="147" t="s">
        <v>82</v>
      </c>
      <c r="D133" s="147" t="s">
        <v>181</v>
      </c>
      <c r="E133" s="148" t="s">
        <v>718</v>
      </c>
      <c r="F133" s="149" t="s">
        <v>719</v>
      </c>
      <c r="G133" s="150" t="s">
        <v>184</v>
      </c>
      <c r="H133" s="151">
        <v>16.643000000000001</v>
      </c>
      <c r="I133" s="152"/>
      <c r="J133" s="151">
        <f t="shared" ref="J133:J140" si="0">ROUND(I133*H133,3)</f>
        <v>0</v>
      </c>
      <c r="K133" s="153"/>
      <c r="L133" s="30"/>
      <c r="M133" s="154" t="s">
        <v>1</v>
      </c>
      <c r="N133" s="155" t="s">
        <v>41</v>
      </c>
      <c r="O133" s="55"/>
      <c r="P133" s="156">
        <f t="shared" ref="P133:P140" si="1">O133*H133</f>
        <v>0</v>
      </c>
      <c r="Q133" s="156">
        <v>0</v>
      </c>
      <c r="R133" s="156">
        <f t="shared" ref="R133:R140" si="2">Q133*H133</f>
        <v>0</v>
      </c>
      <c r="S133" s="156">
        <v>0</v>
      </c>
      <c r="T133" s="157">
        <f t="shared" ref="T133:T140" si="3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8" t="s">
        <v>185</v>
      </c>
      <c r="AT133" s="158" t="s">
        <v>181</v>
      </c>
      <c r="AU133" s="158" t="s">
        <v>87</v>
      </c>
      <c r="AY133" s="14" t="s">
        <v>179</v>
      </c>
      <c r="BE133" s="159">
        <f t="shared" ref="BE133:BE140" si="4">IF(N133="základná",J133,0)</f>
        <v>0</v>
      </c>
      <c r="BF133" s="159">
        <f t="shared" ref="BF133:BF140" si="5">IF(N133="znížená",J133,0)</f>
        <v>0</v>
      </c>
      <c r="BG133" s="159">
        <f t="shared" ref="BG133:BG140" si="6">IF(N133="zákl. prenesená",J133,0)</f>
        <v>0</v>
      </c>
      <c r="BH133" s="159">
        <f t="shared" ref="BH133:BH140" si="7">IF(N133="zníž. prenesená",J133,0)</f>
        <v>0</v>
      </c>
      <c r="BI133" s="159">
        <f t="shared" ref="BI133:BI140" si="8">IF(N133="nulová",J133,0)</f>
        <v>0</v>
      </c>
      <c r="BJ133" s="14" t="s">
        <v>87</v>
      </c>
      <c r="BK133" s="160">
        <f t="shared" ref="BK133:BK140" si="9">ROUND(I133*H133,3)</f>
        <v>0</v>
      </c>
      <c r="BL133" s="14" t="s">
        <v>185</v>
      </c>
      <c r="BM133" s="158" t="s">
        <v>87</v>
      </c>
    </row>
    <row r="134" spans="1:65" s="2" customFormat="1" ht="24.2" customHeight="1">
      <c r="A134" s="29"/>
      <c r="B134" s="146"/>
      <c r="C134" s="147" t="s">
        <v>87</v>
      </c>
      <c r="D134" s="147" t="s">
        <v>181</v>
      </c>
      <c r="E134" s="148" t="s">
        <v>189</v>
      </c>
      <c r="F134" s="149" t="s">
        <v>190</v>
      </c>
      <c r="G134" s="150" t="s">
        <v>184</v>
      </c>
      <c r="H134" s="151">
        <v>16.643000000000001</v>
      </c>
      <c r="I134" s="152"/>
      <c r="J134" s="151">
        <f t="shared" si="0"/>
        <v>0</v>
      </c>
      <c r="K134" s="153"/>
      <c r="L134" s="30"/>
      <c r="M134" s="154" t="s">
        <v>1</v>
      </c>
      <c r="N134" s="155" t="s">
        <v>41</v>
      </c>
      <c r="O134" s="55"/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8" t="s">
        <v>185</v>
      </c>
      <c r="AT134" s="158" t="s">
        <v>181</v>
      </c>
      <c r="AU134" s="158" t="s">
        <v>87</v>
      </c>
      <c r="AY134" s="14" t="s">
        <v>179</v>
      </c>
      <c r="BE134" s="159">
        <f t="shared" si="4"/>
        <v>0</v>
      </c>
      <c r="BF134" s="159">
        <f t="shared" si="5"/>
        <v>0</v>
      </c>
      <c r="BG134" s="159">
        <f t="shared" si="6"/>
        <v>0</v>
      </c>
      <c r="BH134" s="159">
        <f t="shared" si="7"/>
        <v>0</v>
      </c>
      <c r="BI134" s="159">
        <f t="shared" si="8"/>
        <v>0</v>
      </c>
      <c r="BJ134" s="14" t="s">
        <v>87</v>
      </c>
      <c r="BK134" s="160">
        <f t="shared" si="9"/>
        <v>0</v>
      </c>
      <c r="BL134" s="14" t="s">
        <v>185</v>
      </c>
      <c r="BM134" s="158" t="s">
        <v>185</v>
      </c>
    </row>
    <row r="135" spans="1:65" s="2" customFormat="1" ht="14.45" customHeight="1">
      <c r="A135" s="29"/>
      <c r="B135" s="146"/>
      <c r="C135" s="147" t="s">
        <v>188</v>
      </c>
      <c r="D135" s="147" t="s">
        <v>181</v>
      </c>
      <c r="E135" s="148" t="s">
        <v>720</v>
      </c>
      <c r="F135" s="149" t="s">
        <v>721</v>
      </c>
      <c r="G135" s="150" t="s">
        <v>184</v>
      </c>
      <c r="H135" s="151">
        <v>16.643000000000001</v>
      </c>
      <c r="I135" s="152"/>
      <c r="J135" s="151">
        <f t="shared" si="0"/>
        <v>0</v>
      </c>
      <c r="K135" s="153"/>
      <c r="L135" s="30"/>
      <c r="M135" s="154" t="s">
        <v>1</v>
      </c>
      <c r="N135" s="155" t="s">
        <v>41</v>
      </c>
      <c r="O135" s="55"/>
      <c r="P135" s="156">
        <f t="shared" si="1"/>
        <v>0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8" t="s">
        <v>185</v>
      </c>
      <c r="AT135" s="158" t="s">
        <v>181</v>
      </c>
      <c r="AU135" s="158" t="s">
        <v>87</v>
      </c>
      <c r="AY135" s="14" t="s">
        <v>179</v>
      </c>
      <c r="BE135" s="159">
        <f t="shared" si="4"/>
        <v>0</v>
      </c>
      <c r="BF135" s="159">
        <f t="shared" si="5"/>
        <v>0</v>
      </c>
      <c r="BG135" s="159">
        <f t="shared" si="6"/>
        <v>0</v>
      </c>
      <c r="BH135" s="159">
        <f t="shared" si="7"/>
        <v>0</v>
      </c>
      <c r="BI135" s="159">
        <f t="shared" si="8"/>
        <v>0</v>
      </c>
      <c r="BJ135" s="14" t="s">
        <v>87</v>
      </c>
      <c r="BK135" s="160">
        <f t="shared" si="9"/>
        <v>0</v>
      </c>
      <c r="BL135" s="14" t="s">
        <v>185</v>
      </c>
      <c r="BM135" s="158" t="s">
        <v>191</v>
      </c>
    </row>
    <row r="136" spans="1:65" s="2" customFormat="1" ht="24.2" customHeight="1">
      <c r="A136" s="29"/>
      <c r="B136" s="146"/>
      <c r="C136" s="147" t="s">
        <v>185</v>
      </c>
      <c r="D136" s="147" t="s">
        <v>181</v>
      </c>
      <c r="E136" s="148" t="s">
        <v>196</v>
      </c>
      <c r="F136" s="149" t="s">
        <v>197</v>
      </c>
      <c r="G136" s="150" t="s">
        <v>184</v>
      </c>
      <c r="H136" s="151">
        <v>16.643000000000001</v>
      </c>
      <c r="I136" s="152"/>
      <c r="J136" s="151">
        <f t="shared" si="0"/>
        <v>0</v>
      </c>
      <c r="K136" s="153"/>
      <c r="L136" s="30"/>
      <c r="M136" s="154" t="s">
        <v>1</v>
      </c>
      <c r="N136" s="155" t="s">
        <v>41</v>
      </c>
      <c r="O136" s="55"/>
      <c r="P136" s="156">
        <f t="shared" si="1"/>
        <v>0</v>
      </c>
      <c r="Q136" s="156">
        <v>0</v>
      </c>
      <c r="R136" s="156">
        <f t="shared" si="2"/>
        <v>0</v>
      </c>
      <c r="S136" s="156">
        <v>0</v>
      </c>
      <c r="T136" s="157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8" t="s">
        <v>185</v>
      </c>
      <c r="AT136" s="158" t="s">
        <v>181</v>
      </c>
      <c r="AU136" s="158" t="s">
        <v>87</v>
      </c>
      <c r="AY136" s="14" t="s">
        <v>179</v>
      </c>
      <c r="BE136" s="159">
        <f t="shared" si="4"/>
        <v>0</v>
      </c>
      <c r="BF136" s="159">
        <f t="shared" si="5"/>
        <v>0</v>
      </c>
      <c r="BG136" s="159">
        <f t="shared" si="6"/>
        <v>0</v>
      </c>
      <c r="BH136" s="159">
        <f t="shared" si="7"/>
        <v>0</v>
      </c>
      <c r="BI136" s="159">
        <f t="shared" si="8"/>
        <v>0</v>
      </c>
      <c r="BJ136" s="14" t="s">
        <v>87</v>
      </c>
      <c r="BK136" s="160">
        <f t="shared" si="9"/>
        <v>0</v>
      </c>
      <c r="BL136" s="14" t="s">
        <v>185</v>
      </c>
      <c r="BM136" s="158" t="s">
        <v>194</v>
      </c>
    </row>
    <row r="137" spans="1:65" s="2" customFormat="1" ht="24.2" customHeight="1">
      <c r="A137" s="29"/>
      <c r="B137" s="146"/>
      <c r="C137" s="147" t="s">
        <v>195</v>
      </c>
      <c r="D137" s="147" t="s">
        <v>181</v>
      </c>
      <c r="E137" s="148" t="s">
        <v>199</v>
      </c>
      <c r="F137" s="149" t="s">
        <v>200</v>
      </c>
      <c r="G137" s="150" t="s">
        <v>184</v>
      </c>
      <c r="H137" s="151">
        <v>16.643000000000001</v>
      </c>
      <c r="I137" s="152"/>
      <c r="J137" s="151">
        <f t="shared" si="0"/>
        <v>0</v>
      </c>
      <c r="K137" s="153"/>
      <c r="L137" s="30"/>
      <c r="M137" s="154" t="s">
        <v>1</v>
      </c>
      <c r="N137" s="155" t="s">
        <v>41</v>
      </c>
      <c r="O137" s="55"/>
      <c r="P137" s="156">
        <f t="shared" si="1"/>
        <v>0</v>
      </c>
      <c r="Q137" s="156">
        <v>0</v>
      </c>
      <c r="R137" s="156">
        <f t="shared" si="2"/>
        <v>0</v>
      </c>
      <c r="S137" s="156">
        <v>0</v>
      </c>
      <c r="T137" s="157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8" t="s">
        <v>185</v>
      </c>
      <c r="AT137" s="158" t="s">
        <v>181</v>
      </c>
      <c r="AU137" s="158" t="s">
        <v>87</v>
      </c>
      <c r="AY137" s="14" t="s">
        <v>179</v>
      </c>
      <c r="BE137" s="159">
        <f t="shared" si="4"/>
        <v>0</v>
      </c>
      <c r="BF137" s="159">
        <f t="shared" si="5"/>
        <v>0</v>
      </c>
      <c r="BG137" s="159">
        <f t="shared" si="6"/>
        <v>0</v>
      </c>
      <c r="BH137" s="159">
        <f t="shared" si="7"/>
        <v>0</v>
      </c>
      <c r="BI137" s="159">
        <f t="shared" si="8"/>
        <v>0</v>
      </c>
      <c r="BJ137" s="14" t="s">
        <v>87</v>
      </c>
      <c r="BK137" s="160">
        <f t="shared" si="9"/>
        <v>0</v>
      </c>
      <c r="BL137" s="14" t="s">
        <v>185</v>
      </c>
      <c r="BM137" s="158" t="s">
        <v>198</v>
      </c>
    </row>
    <row r="138" spans="1:65" s="2" customFormat="1" ht="24.2" customHeight="1">
      <c r="A138" s="29"/>
      <c r="B138" s="146"/>
      <c r="C138" s="147" t="s">
        <v>191</v>
      </c>
      <c r="D138" s="147" t="s">
        <v>181</v>
      </c>
      <c r="E138" s="148" t="s">
        <v>203</v>
      </c>
      <c r="F138" s="149" t="s">
        <v>204</v>
      </c>
      <c r="G138" s="150" t="s">
        <v>184</v>
      </c>
      <c r="H138" s="151">
        <v>16.643000000000001</v>
      </c>
      <c r="I138" s="152"/>
      <c r="J138" s="151">
        <f t="shared" si="0"/>
        <v>0</v>
      </c>
      <c r="K138" s="153"/>
      <c r="L138" s="30"/>
      <c r="M138" s="154" t="s">
        <v>1</v>
      </c>
      <c r="N138" s="155" t="s">
        <v>41</v>
      </c>
      <c r="O138" s="55"/>
      <c r="P138" s="156">
        <f t="shared" si="1"/>
        <v>0</v>
      </c>
      <c r="Q138" s="156">
        <v>0</v>
      </c>
      <c r="R138" s="156">
        <f t="shared" si="2"/>
        <v>0</v>
      </c>
      <c r="S138" s="156">
        <v>0</v>
      </c>
      <c r="T138" s="157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8" t="s">
        <v>185</v>
      </c>
      <c r="AT138" s="158" t="s">
        <v>181</v>
      </c>
      <c r="AU138" s="158" t="s">
        <v>87</v>
      </c>
      <c r="AY138" s="14" t="s">
        <v>179</v>
      </c>
      <c r="BE138" s="159">
        <f t="shared" si="4"/>
        <v>0</v>
      </c>
      <c r="BF138" s="159">
        <f t="shared" si="5"/>
        <v>0</v>
      </c>
      <c r="BG138" s="159">
        <f t="shared" si="6"/>
        <v>0</v>
      </c>
      <c r="BH138" s="159">
        <f t="shared" si="7"/>
        <v>0</v>
      </c>
      <c r="BI138" s="159">
        <f t="shared" si="8"/>
        <v>0</v>
      </c>
      <c r="BJ138" s="14" t="s">
        <v>87</v>
      </c>
      <c r="BK138" s="160">
        <f t="shared" si="9"/>
        <v>0</v>
      </c>
      <c r="BL138" s="14" t="s">
        <v>185</v>
      </c>
      <c r="BM138" s="158" t="s">
        <v>201</v>
      </c>
    </row>
    <row r="139" spans="1:65" s="2" customFormat="1" ht="14.45" customHeight="1">
      <c r="A139" s="29"/>
      <c r="B139" s="146"/>
      <c r="C139" s="147" t="s">
        <v>202</v>
      </c>
      <c r="D139" s="147" t="s">
        <v>181</v>
      </c>
      <c r="E139" s="148" t="s">
        <v>206</v>
      </c>
      <c r="F139" s="149" t="s">
        <v>207</v>
      </c>
      <c r="G139" s="150" t="s">
        <v>184</v>
      </c>
      <c r="H139" s="151">
        <v>14.627000000000001</v>
      </c>
      <c r="I139" s="152"/>
      <c r="J139" s="151">
        <f t="shared" si="0"/>
        <v>0</v>
      </c>
      <c r="K139" s="153"/>
      <c r="L139" s="30"/>
      <c r="M139" s="154" t="s">
        <v>1</v>
      </c>
      <c r="N139" s="155" t="s">
        <v>41</v>
      </c>
      <c r="O139" s="55"/>
      <c r="P139" s="156">
        <f t="shared" si="1"/>
        <v>0</v>
      </c>
      <c r="Q139" s="156">
        <v>0</v>
      </c>
      <c r="R139" s="156">
        <f t="shared" si="2"/>
        <v>0</v>
      </c>
      <c r="S139" s="156">
        <v>0</v>
      </c>
      <c r="T139" s="157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8" t="s">
        <v>185</v>
      </c>
      <c r="AT139" s="158" t="s">
        <v>181</v>
      </c>
      <c r="AU139" s="158" t="s">
        <v>87</v>
      </c>
      <c r="AY139" s="14" t="s">
        <v>179</v>
      </c>
      <c r="BE139" s="159">
        <f t="shared" si="4"/>
        <v>0</v>
      </c>
      <c r="BF139" s="159">
        <f t="shared" si="5"/>
        <v>0</v>
      </c>
      <c r="BG139" s="159">
        <f t="shared" si="6"/>
        <v>0</v>
      </c>
      <c r="BH139" s="159">
        <f t="shared" si="7"/>
        <v>0</v>
      </c>
      <c r="BI139" s="159">
        <f t="shared" si="8"/>
        <v>0</v>
      </c>
      <c r="BJ139" s="14" t="s">
        <v>87</v>
      </c>
      <c r="BK139" s="160">
        <f t="shared" si="9"/>
        <v>0</v>
      </c>
      <c r="BL139" s="14" t="s">
        <v>185</v>
      </c>
      <c r="BM139" s="158" t="s">
        <v>205</v>
      </c>
    </row>
    <row r="140" spans="1:65" s="2" customFormat="1" ht="24.2" customHeight="1">
      <c r="A140" s="29"/>
      <c r="B140" s="146"/>
      <c r="C140" s="147" t="s">
        <v>194</v>
      </c>
      <c r="D140" s="147" t="s">
        <v>181</v>
      </c>
      <c r="E140" s="148" t="s">
        <v>210</v>
      </c>
      <c r="F140" s="149" t="s">
        <v>211</v>
      </c>
      <c r="G140" s="150" t="s">
        <v>184</v>
      </c>
      <c r="H140" s="151">
        <v>2.016</v>
      </c>
      <c r="I140" s="152"/>
      <c r="J140" s="151">
        <f t="shared" si="0"/>
        <v>0</v>
      </c>
      <c r="K140" s="153"/>
      <c r="L140" s="30"/>
      <c r="M140" s="154" t="s">
        <v>1</v>
      </c>
      <c r="N140" s="155" t="s">
        <v>41</v>
      </c>
      <c r="O140" s="55"/>
      <c r="P140" s="156">
        <f t="shared" si="1"/>
        <v>0</v>
      </c>
      <c r="Q140" s="156">
        <v>0</v>
      </c>
      <c r="R140" s="156">
        <f t="shared" si="2"/>
        <v>0</v>
      </c>
      <c r="S140" s="156">
        <v>0</v>
      </c>
      <c r="T140" s="157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8" t="s">
        <v>185</v>
      </c>
      <c r="AT140" s="158" t="s">
        <v>181</v>
      </c>
      <c r="AU140" s="158" t="s">
        <v>87</v>
      </c>
      <c r="AY140" s="14" t="s">
        <v>179</v>
      </c>
      <c r="BE140" s="159">
        <f t="shared" si="4"/>
        <v>0</v>
      </c>
      <c r="BF140" s="159">
        <f t="shared" si="5"/>
        <v>0</v>
      </c>
      <c r="BG140" s="159">
        <f t="shared" si="6"/>
        <v>0</v>
      </c>
      <c r="BH140" s="159">
        <f t="shared" si="7"/>
        <v>0</v>
      </c>
      <c r="BI140" s="159">
        <f t="shared" si="8"/>
        <v>0</v>
      </c>
      <c r="BJ140" s="14" t="s">
        <v>87</v>
      </c>
      <c r="BK140" s="160">
        <f t="shared" si="9"/>
        <v>0</v>
      </c>
      <c r="BL140" s="14" t="s">
        <v>185</v>
      </c>
      <c r="BM140" s="158" t="s">
        <v>208</v>
      </c>
    </row>
    <row r="141" spans="1:65" s="12" customFormat="1" ht="22.9" customHeight="1">
      <c r="B141" s="133"/>
      <c r="D141" s="134" t="s">
        <v>74</v>
      </c>
      <c r="E141" s="144" t="s">
        <v>87</v>
      </c>
      <c r="F141" s="144" t="s">
        <v>213</v>
      </c>
      <c r="I141" s="136"/>
      <c r="J141" s="145">
        <f>BK141</f>
        <v>0</v>
      </c>
      <c r="L141" s="133"/>
      <c r="M141" s="138"/>
      <c r="N141" s="139"/>
      <c r="O141" s="139"/>
      <c r="P141" s="140">
        <f>SUM(P142:P144)</f>
        <v>0</v>
      </c>
      <c r="Q141" s="139"/>
      <c r="R141" s="140">
        <f>SUM(R142:R144)</f>
        <v>0</v>
      </c>
      <c r="S141" s="139"/>
      <c r="T141" s="141">
        <f>SUM(T142:T144)</f>
        <v>0</v>
      </c>
      <c r="AR141" s="134" t="s">
        <v>82</v>
      </c>
      <c r="AT141" s="142" t="s">
        <v>74</v>
      </c>
      <c r="AU141" s="142" t="s">
        <v>82</v>
      </c>
      <c r="AY141" s="134" t="s">
        <v>179</v>
      </c>
      <c r="BK141" s="143">
        <f>SUM(BK142:BK144)</f>
        <v>0</v>
      </c>
    </row>
    <row r="142" spans="1:65" s="2" customFormat="1" ht="24.2" customHeight="1">
      <c r="A142" s="29"/>
      <c r="B142" s="146"/>
      <c r="C142" s="147" t="s">
        <v>209</v>
      </c>
      <c r="D142" s="147" t="s">
        <v>181</v>
      </c>
      <c r="E142" s="148" t="s">
        <v>214</v>
      </c>
      <c r="F142" s="149" t="s">
        <v>215</v>
      </c>
      <c r="G142" s="150" t="s">
        <v>184</v>
      </c>
      <c r="H142" s="151">
        <v>2.2440000000000002</v>
      </c>
      <c r="I142" s="152"/>
      <c r="J142" s="151">
        <f>ROUND(I142*H142,3)</f>
        <v>0</v>
      </c>
      <c r="K142" s="153"/>
      <c r="L142" s="30"/>
      <c r="M142" s="154" t="s">
        <v>1</v>
      </c>
      <c r="N142" s="155" t="s">
        <v>41</v>
      </c>
      <c r="O142" s="55"/>
      <c r="P142" s="156">
        <f>O142*H142</f>
        <v>0</v>
      </c>
      <c r="Q142" s="156">
        <v>0</v>
      </c>
      <c r="R142" s="156">
        <f>Q142*H142</f>
        <v>0</v>
      </c>
      <c r="S142" s="156">
        <v>0</v>
      </c>
      <c r="T142" s="157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8" t="s">
        <v>185</v>
      </c>
      <c r="AT142" s="158" t="s">
        <v>181</v>
      </c>
      <c r="AU142" s="158" t="s">
        <v>87</v>
      </c>
      <c r="AY142" s="14" t="s">
        <v>179</v>
      </c>
      <c r="BE142" s="159">
        <f>IF(N142="základná",J142,0)</f>
        <v>0</v>
      </c>
      <c r="BF142" s="159">
        <f>IF(N142="znížená",J142,0)</f>
        <v>0</v>
      </c>
      <c r="BG142" s="159">
        <f>IF(N142="zákl. prenesená",J142,0)</f>
        <v>0</v>
      </c>
      <c r="BH142" s="159">
        <f>IF(N142="zníž. prenesená",J142,0)</f>
        <v>0</v>
      </c>
      <c r="BI142" s="159">
        <f>IF(N142="nulová",J142,0)</f>
        <v>0</v>
      </c>
      <c r="BJ142" s="14" t="s">
        <v>87</v>
      </c>
      <c r="BK142" s="160">
        <f>ROUND(I142*H142,3)</f>
        <v>0</v>
      </c>
      <c r="BL142" s="14" t="s">
        <v>185</v>
      </c>
      <c r="BM142" s="158" t="s">
        <v>212</v>
      </c>
    </row>
    <row r="143" spans="1:65" s="2" customFormat="1" ht="14.45" customHeight="1">
      <c r="A143" s="29"/>
      <c r="B143" s="146"/>
      <c r="C143" s="147" t="s">
        <v>198</v>
      </c>
      <c r="D143" s="147" t="s">
        <v>181</v>
      </c>
      <c r="E143" s="148" t="s">
        <v>217</v>
      </c>
      <c r="F143" s="149" t="s">
        <v>722</v>
      </c>
      <c r="G143" s="150" t="s">
        <v>219</v>
      </c>
      <c r="H143" s="151">
        <v>3.36</v>
      </c>
      <c r="I143" s="152"/>
      <c r="J143" s="151">
        <f>ROUND(I143*H143,3)</f>
        <v>0</v>
      </c>
      <c r="K143" s="153"/>
      <c r="L143" s="30"/>
      <c r="M143" s="154" t="s">
        <v>1</v>
      </c>
      <c r="N143" s="155" t="s">
        <v>41</v>
      </c>
      <c r="O143" s="55"/>
      <c r="P143" s="156">
        <f>O143*H143</f>
        <v>0</v>
      </c>
      <c r="Q143" s="156">
        <v>0</v>
      </c>
      <c r="R143" s="156">
        <f>Q143*H143</f>
        <v>0</v>
      </c>
      <c r="S143" s="156">
        <v>0</v>
      </c>
      <c r="T143" s="157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8" t="s">
        <v>185</v>
      </c>
      <c r="AT143" s="158" t="s">
        <v>181</v>
      </c>
      <c r="AU143" s="158" t="s">
        <v>87</v>
      </c>
      <c r="AY143" s="14" t="s">
        <v>179</v>
      </c>
      <c r="BE143" s="159">
        <f>IF(N143="základná",J143,0)</f>
        <v>0</v>
      </c>
      <c r="BF143" s="159">
        <f>IF(N143="znížená",J143,0)</f>
        <v>0</v>
      </c>
      <c r="BG143" s="159">
        <f>IF(N143="zákl. prenesená",J143,0)</f>
        <v>0</v>
      </c>
      <c r="BH143" s="159">
        <f>IF(N143="zníž. prenesená",J143,0)</f>
        <v>0</v>
      </c>
      <c r="BI143" s="159">
        <f>IF(N143="nulová",J143,0)</f>
        <v>0</v>
      </c>
      <c r="BJ143" s="14" t="s">
        <v>87</v>
      </c>
      <c r="BK143" s="160">
        <f>ROUND(I143*H143,3)</f>
        <v>0</v>
      </c>
      <c r="BL143" s="14" t="s">
        <v>185</v>
      </c>
      <c r="BM143" s="158" t="s">
        <v>7</v>
      </c>
    </row>
    <row r="144" spans="1:65" s="2" customFormat="1" ht="14.45" customHeight="1">
      <c r="A144" s="29"/>
      <c r="B144" s="146"/>
      <c r="C144" s="147" t="s">
        <v>216</v>
      </c>
      <c r="D144" s="147" t="s">
        <v>181</v>
      </c>
      <c r="E144" s="148" t="s">
        <v>221</v>
      </c>
      <c r="F144" s="149" t="s">
        <v>723</v>
      </c>
      <c r="G144" s="150" t="s">
        <v>219</v>
      </c>
      <c r="H144" s="151">
        <v>3.36</v>
      </c>
      <c r="I144" s="152"/>
      <c r="J144" s="151">
        <f>ROUND(I144*H144,3)</f>
        <v>0</v>
      </c>
      <c r="K144" s="153"/>
      <c r="L144" s="30"/>
      <c r="M144" s="154" t="s">
        <v>1</v>
      </c>
      <c r="N144" s="155" t="s">
        <v>41</v>
      </c>
      <c r="O144" s="55"/>
      <c r="P144" s="156">
        <f>O144*H144</f>
        <v>0</v>
      </c>
      <c r="Q144" s="156">
        <v>0</v>
      </c>
      <c r="R144" s="156">
        <f>Q144*H144</f>
        <v>0</v>
      </c>
      <c r="S144" s="156">
        <v>0</v>
      </c>
      <c r="T144" s="157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8" t="s">
        <v>185</v>
      </c>
      <c r="AT144" s="158" t="s">
        <v>181</v>
      </c>
      <c r="AU144" s="158" t="s">
        <v>87</v>
      </c>
      <c r="AY144" s="14" t="s">
        <v>179</v>
      </c>
      <c r="BE144" s="159">
        <f>IF(N144="základná",J144,0)</f>
        <v>0</v>
      </c>
      <c r="BF144" s="159">
        <f>IF(N144="znížená",J144,0)</f>
        <v>0</v>
      </c>
      <c r="BG144" s="159">
        <f>IF(N144="zákl. prenesená",J144,0)</f>
        <v>0</v>
      </c>
      <c r="BH144" s="159">
        <f>IF(N144="zníž. prenesená",J144,0)</f>
        <v>0</v>
      </c>
      <c r="BI144" s="159">
        <f>IF(N144="nulová",J144,0)</f>
        <v>0</v>
      </c>
      <c r="BJ144" s="14" t="s">
        <v>87</v>
      </c>
      <c r="BK144" s="160">
        <f>ROUND(I144*H144,3)</f>
        <v>0</v>
      </c>
      <c r="BL144" s="14" t="s">
        <v>185</v>
      </c>
      <c r="BM144" s="158" t="s">
        <v>220</v>
      </c>
    </row>
    <row r="145" spans="1:65" s="12" customFormat="1" ht="22.9" customHeight="1">
      <c r="B145" s="133"/>
      <c r="D145" s="134" t="s">
        <v>74</v>
      </c>
      <c r="E145" s="144" t="s">
        <v>188</v>
      </c>
      <c r="F145" s="144" t="s">
        <v>232</v>
      </c>
      <c r="I145" s="136"/>
      <c r="J145" s="145">
        <f>BK145</f>
        <v>0</v>
      </c>
      <c r="L145" s="133"/>
      <c r="M145" s="138"/>
      <c r="N145" s="139"/>
      <c r="O145" s="139"/>
      <c r="P145" s="140">
        <f>SUM(P146:P149)</f>
        <v>0</v>
      </c>
      <c r="Q145" s="139"/>
      <c r="R145" s="140">
        <f>SUM(R146:R149)</f>
        <v>0</v>
      </c>
      <c r="S145" s="139"/>
      <c r="T145" s="141">
        <f>SUM(T146:T149)</f>
        <v>0</v>
      </c>
      <c r="AR145" s="134" t="s">
        <v>82</v>
      </c>
      <c r="AT145" s="142" t="s">
        <v>74</v>
      </c>
      <c r="AU145" s="142" t="s">
        <v>82</v>
      </c>
      <c r="AY145" s="134" t="s">
        <v>179</v>
      </c>
      <c r="BK145" s="143">
        <f>SUM(BK146:BK149)</f>
        <v>0</v>
      </c>
    </row>
    <row r="146" spans="1:65" s="2" customFormat="1" ht="24.2" customHeight="1">
      <c r="A146" s="29"/>
      <c r="B146" s="146"/>
      <c r="C146" s="147" t="s">
        <v>201</v>
      </c>
      <c r="D146" s="147" t="s">
        <v>181</v>
      </c>
      <c r="E146" s="148" t="s">
        <v>237</v>
      </c>
      <c r="F146" s="149" t="s">
        <v>724</v>
      </c>
      <c r="G146" s="150" t="s">
        <v>184</v>
      </c>
      <c r="H146" s="151">
        <v>12.263999999999999</v>
      </c>
      <c r="I146" s="152"/>
      <c r="J146" s="151">
        <f>ROUND(I146*H146,3)</f>
        <v>0</v>
      </c>
      <c r="K146" s="153"/>
      <c r="L146" s="30"/>
      <c r="M146" s="154" t="s">
        <v>1</v>
      </c>
      <c r="N146" s="155" t="s">
        <v>41</v>
      </c>
      <c r="O146" s="55"/>
      <c r="P146" s="156">
        <f>O146*H146</f>
        <v>0</v>
      </c>
      <c r="Q146" s="156">
        <v>0</v>
      </c>
      <c r="R146" s="156">
        <f>Q146*H146</f>
        <v>0</v>
      </c>
      <c r="S146" s="156">
        <v>0</v>
      </c>
      <c r="T146" s="157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8" t="s">
        <v>185</v>
      </c>
      <c r="AT146" s="158" t="s">
        <v>181</v>
      </c>
      <c r="AU146" s="158" t="s">
        <v>87</v>
      </c>
      <c r="AY146" s="14" t="s">
        <v>179</v>
      </c>
      <c r="BE146" s="159">
        <f>IF(N146="základná",J146,0)</f>
        <v>0</v>
      </c>
      <c r="BF146" s="159">
        <f>IF(N146="znížená",J146,0)</f>
        <v>0</v>
      </c>
      <c r="BG146" s="159">
        <f>IF(N146="zákl. prenesená",J146,0)</f>
        <v>0</v>
      </c>
      <c r="BH146" s="159">
        <f>IF(N146="zníž. prenesená",J146,0)</f>
        <v>0</v>
      </c>
      <c r="BI146" s="159">
        <f>IF(N146="nulová",J146,0)</f>
        <v>0</v>
      </c>
      <c r="BJ146" s="14" t="s">
        <v>87</v>
      </c>
      <c r="BK146" s="160">
        <f>ROUND(I146*H146,3)</f>
        <v>0</v>
      </c>
      <c r="BL146" s="14" t="s">
        <v>185</v>
      </c>
      <c r="BM146" s="158" t="s">
        <v>223</v>
      </c>
    </row>
    <row r="147" spans="1:65" s="2" customFormat="1" ht="24.2" customHeight="1">
      <c r="A147" s="29"/>
      <c r="B147" s="146"/>
      <c r="C147" s="147" t="s">
        <v>224</v>
      </c>
      <c r="D147" s="147" t="s">
        <v>181</v>
      </c>
      <c r="E147" s="148" t="s">
        <v>241</v>
      </c>
      <c r="F147" s="149" t="s">
        <v>242</v>
      </c>
      <c r="G147" s="150" t="s">
        <v>219</v>
      </c>
      <c r="H147" s="151">
        <v>81.760000000000005</v>
      </c>
      <c r="I147" s="152"/>
      <c r="J147" s="151">
        <f>ROUND(I147*H147,3)</f>
        <v>0</v>
      </c>
      <c r="K147" s="153"/>
      <c r="L147" s="30"/>
      <c r="M147" s="154" t="s">
        <v>1</v>
      </c>
      <c r="N147" s="155" t="s">
        <v>41</v>
      </c>
      <c r="O147" s="55"/>
      <c r="P147" s="156">
        <f>O147*H147</f>
        <v>0</v>
      </c>
      <c r="Q147" s="156">
        <v>0</v>
      </c>
      <c r="R147" s="156">
        <f>Q147*H147</f>
        <v>0</v>
      </c>
      <c r="S147" s="156">
        <v>0</v>
      </c>
      <c r="T147" s="157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8" t="s">
        <v>185</v>
      </c>
      <c r="AT147" s="158" t="s">
        <v>181</v>
      </c>
      <c r="AU147" s="158" t="s">
        <v>87</v>
      </c>
      <c r="AY147" s="14" t="s">
        <v>179</v>
      </c>
      <c r="BE147" s="159">
        <f>IF(N147="základná",J147,0)</f>
        <v>0</v>
      </c>
      <c r="BF147" s="159">
        <f>IF(N147="znížená",J147,0)</f>
        <v>0</v>
      </c>
      <c r="BG147" s="159">
        <f>IF(N147="zákl. prenesená",J147,0)</f>
        <v>0</v>
      </c>
      <c r="BH147" s="159">
        <f>IF(N147="zníž. prenesená",J147,0)</f>
        <v>0</v>
      </c>
      <c r="BI147" s="159">
        <f>IF(N147="nulová",J147,0)</f>
        <v>0</v>
      </c>
      <c r="BJ147" s="14" t="s">
        <v>87</v>
      </c>
      <c r="BK147" s="160">
        <f>ROUND(I147*H147,3)</f>
        <v>0</v>
      </c>
      <c r="BL147" s="14" t="s">
        <v>185</v>
      </c>
      <c r="BM147" s="158" t="s">
        <v>228</v>
      </c>
    </row>
    <row r="148" spans="1:65" s="2" customFormat="1" ht="24.2" customHeight="1">
      <c r="A148" s="29"/>
      <c r="B148" s="146"/>
      <c r="C148" s="147" t="s">
        <v>205</v>
      </c>
      <c r="D148" s="147" t="s">
        <v>181</v>
      </c>
      <c r="E148" s="148" t="s">
        <v>244</v>
      </c>
      <c r="F148" s="149" t="s">
        <v>245</v>
      </c>
      <c r="G148" s="150" t="s">
        <v>219</v>
      </c>
      <c r="H148" s="151">
        <v>81.760000000000005</v>
      </c>
      <c r="I148" s="152"/>
      <c r="J148" s="151">
        <f>ROUND(I148*H148,3)</f>
        <v>0</v>
      </c>
      <c r="K148" s="153"/>
      <c r="L148" s="30"/>
      <c r="M148" s="154" t="s">
        <v>1</v>
      </c>
      <c r="N148" s="155" t="s">
        <v>41</v>
      </c>
      <c r="O148" s="55"/>
      <c r="P148" s="156">
        <f>O148*H148</f>
        <v>0</v>
      </c>
      <c r="Q148" s="156">
        <v>0</v>
      </c>
      <c r="R148" s="156">
        <f>Q148*H148</f>
        <v>0</v>
      </c>
      <c r="S148" s="156">
        <v>0</v>
      </c>
      <c r="T148" s="157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8" t="s">
        <v>185</v>
      </c>
      <c r="AT148" s="158" t="s">
        <v>181</v>
      </c>
      <c r="AU148" s="158" t="s">
        <v>87</v>
      </c>
      <c r="AY148" s="14" t="s">
        <v>179</v>
      </c>
      <c r="BE148" s="159">
        <f>IF(N148="základná",J148,0)</f>
        <v>0</v>
      </c>
      <c r="BF148" s="159">
        <f>IF(N148="znížená",J148,0)</f>
        <v>0</v>
      </c>
      <c r="BG148" s="159">
        <f>IF(N148="zákl. prenesená",J148,0)</f>
        <v>0</v>
      </c>
      <c r="BH148" s="159">
        <f>IF(N148="zníž. prenesená",J148,0)</f>
        <v>0</v>
      </c>
      <c r="BI148" s="159">
        <f>IF(N148="nulová",J148,0)</f>
        <v>0</v>
      </c>
      <c r="BJ148" s="14" t="s">
        <v>87</v>
      </c>
      <c r="BK148" s="160">
        <f>ROUND(I148*H148,3)</f>
        <v>0</v>
      </c>
      <c r="BL148" s="14" t="s">
        <v>185</v>
      </c>
      <c r="BM148" s="158" t="s">
        <v>231</v>
      </c>
    </row>
    <row r="149" spans="1:65" s="2" customFormat="1" ht="14.45" customHeight="1">
      <c r="A149" s="29"/>
      <c r="B149" s="146"/>
      <c r="C149" s="147" t="s">
        <v>233</v>
      </c>
      <c r="D149" s="147" t="s">
        <v>181</v>
      </c>
      <c r="E149" s="148" t="s">
        <v>248</v>
      </c>
      <c r="F149" s="149" t="s">
        <v>249</v>
      </c>
      <c r="G149" s="150" t="s">
        <v>227</v>
      </c>
      <c r="H149" s="151">
        <v>2.286</v>
      </c>
      <c r="I149" s="152"/>
      <c r="J149" s="151">
        <f>ROUND(I149*H149,3)</f>
        <v>0</v>
      </c>
      <c r="K149" s="153"/>
      <c r="L149" s="30"/>
      <c r="M149" s="154" t="s">
        <v>1</v>
      </c>
      <c r="N149" s="155" t="s">
        <v>41</v>
      </c>
      <c r="O149" s="55"/>
      <c r="P149" s="156">
        <f>O149*H149</f>
        <v>0</v>
      </c>
      <c r="Q149" s="156">
        <v>0</v>
      </c>
      <c r="R149" s="156">
        <f>Q149*H149</f>
        <v>0</v>
      </c>
      <c r="S149" s="156">
        <v>0</v>
      </c>
      <c r="T149" s="157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8" t="s">
        <v>185</v>
      </c>
      <c r="AT149" s="158" t="s">
        <v>181</v>
      </c>
      <c r="AU149" s="158" t="s">
        <v>87</v>
      </c>
      <c r="AY149" s="14" t="s">
        <v>179</v>
      </c>
      <c r="BE149" s="159">
        <f>IF(N149="základná",J149,0)</f>
        <v>0</v>
      </c>
      <c r="BF149" s="159">
        <f>IF(N149="znížená",J149,0)</f>
        <v>0</v>
      </c>
      <c r="BG149" s="159">
        <f>IF(N149="zákl. prenesená",J149,0)</f>
        <v>0</v>
      </c>
      <c r="BH149" s="159">
        <f>IF(N149="zníž. prenesená",J149,0)</f>
        <v>0</v>
      </c>
      <c r="BI149" s="159">
        <f>IF(N149="nulová",J149,0)</f>
        <v>0</v>
      </c>
      <c r="BJ149" s="14" t="s">
        <v>87</v>
      </c>
      <c r="BK149" s="160">
        <f>ROUND(I149*H149,3)</f>
        <v>0</v>
      </c>
      <c r="BL149" s="14" t="s">
        <v>185</v>
      </c>
      <c r="BM149" s="158" t="s">
        <v>236</v>
      </c>
    </row>
    <row r="150" spans="1:65" s="12" customFormat="1" ht="22.9" customHeight="1">
      <c r="B150" s="133"/>
      <c r="D150" s="134" t="s">
        <v>74</v>
      </c>
      <c r="E150" s="144" t="s">
        <v>195</v>
      </c>
      <c r="F150" s="144" t="s">
        <v>324</v>
      </c>
      <c r="I150" s="136"/>
      <c r="J150" s="145">
        <f>BK150</f>
        <v>0</v>
      </c>
      <c r="L150" s="133"/>
      <c r="M150" s="138"/>
      <c r="N150" s="139"/>
      <c r="O150" s="139"/>
      <c r="P150" s="140">
        <f>SUM(P151:P153)</f>
        <v>0</v>
      </c>
      <c r="Q150" s="139"/>
      <c r="R150" s="140">
        <f>SUM(R151:R153)</f>
        <v>0</v>
      </c>
      <c r="S150" s="139"/>
      <c r="T150" s="141">
        <f>SUM(T151:T153)</f>
        <v>0</v>
      </c>
      <c r="AR150" s="134" t="s">
        <v>82</v>
      </c>
      <c r="AT150" s="142" t="s">
        <v>74</v>
      </c>
      <c r="AU150" s="142" t="s">
        <v>82</v>
      </c>
      <c r="AY150" s="134" t="s">
        <v>179</v>
      </c>
      <c r="BK150" s="143">
        <f>SUM(BK151:BK153)</f>
        <v>0</v>
      </c>
    </row>
    <row r="151" spans="1:65" s="2" customFormat="1" ht="24.2" customHeight="1">
      <c r="A151" s="29"/>
      <c r="B151" s="146"/>
      <c r="C151" s="147" t="s">
        <v>208</v>
      </c>
      <c r="D151" s="147" t="s">
        <v>181</v>
      </c>
      <c r="E151" s="148" t="s">
        <v>725</v>
      </c>
      <c r="F151" s="149" t="s">
        <v>726</v>
      </c>
      <c r="G151" s="150" t="s">
        <v>219</v>
      </c>
      <c r="H151" s="151">
        <v>9.8800000000000008</v>
      </c>
      <c r="I151" s="152"/>
      <c r="J151" s="151">
        <f>ROUND(I151*H151,3)</f>
        <v>0</v>
      </c>
      <c r="K151" s="153"/>
      <c r="L151" s="30"/>
      <c r="M151" s="154" t="s">
        <v>1</v>
      </c>
      <c r="N151" s="155" t="s">
        <v>41</v>
      </c>
      <c r="O151" s="55"/>
      <c r="P151" s="156">
        <f>O151*H151</f>
        <v>0</v>
      </c>
      <c r="Q151" s="156">
        <v>0</v>
      </c>
      <c r="R151" s="156">
        <f>Q151*H151</f>
        <v>0</v>
      </c>
      <c r="S151" s="156">
        <v>0</v>
      </c>
      <c r="T151" s="157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8" t="s">
        <v>185</v>
      </c>
      <c r="AT151" s="158" t="s">
        <v>181</v>
      </c>
      <c r="AU151" s="158" t="s">
        <v>87</v>
      </c>
      <c r="AY151" s="14" t="s">
        <v>179</v>
      </c>
      <c r="BE151" s="159">
        <f>IF(N151="základná",J151,0)</f>
        <v>0</v>
      </c>
      <c r="BF151" s="159">
        <f>IF(N151="znížená",J151,0)</f>
        <v>0</v>
      </c>
      <c r="BG151" s="159">
        <f>IF(N151="zákl. prenesená",J151,0)</f>
        <v>0</v>
      </c>
      <c r="BH151" s="159">
        <f>IF(N151="zníž. prenesená",J151,0)</f>
        <v>0</v>
      </c>
      <c r="BI151" s="159">
        <f>IF(N151="nulová",J151,0)</f>
        <v>0</v>
      </c>
      <c r="BJ151" s="14" t="s">
        <v>87</v>
      </c>
      <c r="BK151" s="160">
        <f>ROUND(I151*H151,3)</f>
        <v>0</v>
      </c>
      <c r="BL151" s="14" t="s">
        <v>185</v>
      </c>
      <c r="BM151" s="158" t="s">
        <v>239</v>
      </c>
    </row>
    <row r="152" spans="1:65" s="2" customFormat="1" ht="24.2" customHeight="1">
      <c r="A152" s="29"/>
      <c r="B152" s="146"/>
      <c r="C152" s="147" t="s">
        <v>240</v>
      </c>
      <c r="D152" s="147" t="s">
        <v>181</v>
      </c>
      <c r="E152" s="148" t="s">
        <v>329</v>
      </c>
      <c r="F152" s="149" t="s">
        <v>330</v>
      </c>
      <c r="G152" s="150" t="s">
        <v>219</v>
      </c>
      <c r="H152" s="151">
        <v>9.8800000000000008</v>
      </c>
      <c r="I152" s="152"/>
      <c r="J152" s="151">
        <f>ROUND(I152*H152,3)</f>
        <v>0</v>
      </c>
      <c r="K152" s="153"/>
      <c r="L152" s="30"/>
      <c r="M152" s="154" t="s">
        <v>1</v>
      </c>
      <c r="N152" s="155" t="s">
        <v>41</v>
      </c>
      <c r="O152" s="55"/>
      <c r="P152" s="156">
        <f>O152*H152</f>
        <v>0</v>
      </c>
      <c r="Q152" s="156">
        <v>0</v>
      </c>
      <c r="R152" s="156">
        <f>Q152*H152</f>
        <v>0</v>
      </c>
      <c r="S152" s="156">
        <v>0</v>
      </c>
      <c r="T152" s="157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8" t="s">
        <v>185</v>
      </c>
      <c r="AT152" s="158" t="s">
        <v>181</v>
      </c>
      <c r="AU152" s="158" t="s">
        <v>87</v>
      </c>
      <c r="AY152" s="14" t="s">
        <v>179</v>
      </c>
      <c r="BE152" s="159">
        <f>IF(N152="základná",J152,0)</f>
        <v>0</v>
      </c>
      <c r="BF152" s="159">
        <f>IF(N152="znížená",J152,0)</f>
        <v>0</v>
      </c>
      <c r="BG152" s="159">
        <f>IF(N152="zákl. prenesená",J152,0)</f>
        <v>0</v>
      </c>
      <c r="BH152" s="159">
        <f>IF(N152="zníž. prenesená",J152,0)</f>
        <v>0</v>
      </c>
      <c r="BI152" s="159">
        <f>IF(N152="nulová",J152,0)</f>
        <v>0</v>
      </c>
      <c r="BJ152" s="14" t="s">
        <v>87</v>
      </c>
      <c r="BK152" s="160">
        <f>ROUND(I152*H152,3)</f>
        <v>0</v>
      </c>
      <c r="BL152" s="14" t="s">
        <v>185</v>
      </c>
      <c r="BM152" s="158" t="s">
        <v>243</v>
      </c>
    </row>
    <row r="153" spans="1:65" s="2" customFormat="1" ht="24.2" customHeight="1">
      <c r="A153" s="29"/>
      <c r="B153" s="146"/>
      <c r="C153" s="147" t="s">
        <v>212</v>
      </c>
      <c r="D153" s="147" t="s">
        <v>181</v>
      </c>
      <c r="E153" s="148" t="s">
        <v>329</v>
      </c>
      <c r="F153" s="149" t="s">
        <v>330</v>
      </c>
      <c r="G153" s="150" t="s">
        <v>219</v>
      </c>
      <c r="H153" s="151">
        <v>9.8800000000000008</v>
      </c>
      <c r="I153" s="152"/>
      <c r="J153" s="151">
        <f>ROUND(I153*H153,3)</f>
        <v>0</v>
      </c>
      <c r="K153" s="153"/>
      <c r="L153" s="30"/>
      <c r="M153" s="154" t="s">
        <v>1</v>
      </c>
      <c r="N153" s="155" t="s">
        <v>41</v>
      </c>
      <c r="O153" s="55"/>
      <c r="P153" s="156">
        <f>O153*H153</f>
        <v>0</v>
      </c>
      <c r="Q153" s="156">
        <v>0</v>
      </c>
      <c r="R153" s="156">
        <f>Q153*H153</f>
        <v>0</v>
      </c>
      <c r="S153" s="156">
        <v>0</v>
      </c>
      <c r="T153" s="157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8" t="s">
        <v>185</v>
      </c>
      <c r="AT153" s="158" t="s">
        <v>181</v>
      </c>
      <c r="AU153" s="158" t="s">
        <v>87</v>
      </c>
      <c r="AY153" s="14" t="s">
        <v>179</v>
      </c>
      <c r="BE153" s="159">
        <f>IF(N153="základná",J153,0)</f>
        <v>0</v>
      </c>
      <c r="BF153" s="159">
        <f>IF(N153="znížená",J153,0)</f>
        <v>0</v>
      </c>
      <c r="BG153" s="159">
        <f>IF(N153="zákl. prenesená",J153,0)</f>
        <v>0</v>
      </c>
      <c r="BH153" s="159">
        <f>IF(N153="zníž. prenesená",J153,0)</f>
        <v>0</v>
      </c>
      <c r="BI153" s="159">
        <f>IF(N153="nulová",J153,0)</f>
        <v>0</v>
      </c>
      <c r="BJ153" s="14" t="s">
        <v>87</v>
      </c>
      <c r="BK153" s="160">
        <f>ROUND(I153*H153,3)</f>
        <v>0</v>
      </c>
      <c r="BL153" s="14" t="s">
        <v>185</v>
      </c>
      <c r="BM153" s="158" t="s">
        <v>246</v>
      </c>
    </row>
    <row r="154" spans="1:65" s="12" customFormat="1" ht="22.9" customHeight="1">
      <c r="B154" s="133"/>
      <c r="D154" s="134" t="s">
        <v>74</v>
      </c>
      <c r="E154" s="144" t="s">
        <v>191</v>
      </c>
      <c r="F154" s="144" t="s">
        <v>340</v>
      </c>
      <c r="I154" s="136"/>
      <c r="J154" s="145">
        <f>BK154</f>
        <v>0</v>
      </c>
      <c r="L154" s="133"/>
      <c r="M154" s="138"/>
      <c r="N154" s="139"/>
      <c r="O154" s="139"/>
      <c r="P154" s="140">
        <f>SUM(P155:P162)</f>
        <v>0</v>
      </c>
      <c r="Q154" s="139"/>
      <c r="R154" s="140">
        <f>SUM(R155:R162)</f>
        <v>0</v>
      </c>
      <c r="S154" s="139"/>
      <c r="T154" s="141">
        <f>SUM(T155:T162)</f>
        <v>0</v>
      </c>
      <c r="AR154" s="134" t="s">
        <v>82</v>
      </c>
      <c r="AT154" s="142" t="s">
        <v>74</v>
      </c>
      <c r="AU154" s="142" t="s">
        <v>82</v>
      </c>
      <c r="AY154" s="134" t="s">
        <v>179</v>
      </c>
      <c r="BK154" s="143">
        <f>SUM(BK155:BK162)</f>
        <v>0</v>
      </c>
    </row>
    <row r="155" spans="1:65" s="2" customFormat="1" ht="24.2" customHeight="1">
      <c r="A155" s="29"/>
      <c r="B155" s="146"/>
      <c r="C155" s="147" t="s">
        <v>247</v>
      </c>
      <c r="D155" s="147" t="s">
        <v>181</v>
      </c>
      <c r="E155" s="148" t="s">
        <v>727</v>
      </c>
      <c r="F155" s="149" t="s">
        <v>728</v>
      </c>
      <c r="G155" s="150" t="s">
        <v>184</v>
      </c>
      <c r="H155" s="151">
        <v>0.314</v>
      </c>
      <c r="I155" s="152"/>
      <c r="J155" s="151">
        <f t="shared" ref="J155:J162" si="10">ROUND(I155*H155,3)</f>
        <v>0</v>
      </c>
      <c r="K155" s="153"/>
      <c r="L155" s="30"/>
      <c r="M155" s="154" t="s">
        <v>1</v>
      </c>
      <c r="N155" s="155" t="s">
        <v>41</v>
      </c>
      <c r="O155" s="55"/>
      <c r="P155" s="156">
        <f t="shared" ref="P155:P162" si="11">O155*H155</f>
        <v>0</v>
      </c>
      <c r="Q155" s="156">
        <v>0</v>
      </c>
      <c r="R155" s="156">
        <f t="shared" ref="R155:R162" si="12">Q155*H155</f>
        <v>0</v>
      </c>
      <c r="S155" s="156">
        <v>0</v>
      </c>
      <c r="T155" s="157">
        <f t="shared" ref="T155:T162" si="13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8" t="s">
        <v>185</v>
      </c>
      <c r="AT155" s="158" t="s">
        <v>181</v>
      </c>
      <c r="AU155" s="158" t="s">
        <v>87</v>
      </c>
      <c r="AY155" s="14" t="s">
        <v>179</v>
      </c>
      <c r="BE155" s="159">
        <f t="shared" ref="BE155:BE162" si="14">IF(N155="základná",J155,0)</f>
        <v>0</v>
      </c>
      <c r="BF155" s="159">
        <f t="shared" ref="BF155:BF162" si="15">IF(N155="znížená",J155,0)</f>
        <v>0</v>
      </c>
      <c r="BG155" s="159">
        <f t="shared" ref="BG155:BG162" si="16">IF(N155="zákl. prenesená",J155,0)</f>
        <v>0</v>
      </c>
      <c r="BH155" s="159">
        <f t="shared" ref="BH155:BH162" si="17">IF(N155="zníž. prenesená",J155,0)</f>
        <v>0</v>
      </c>
      <c r="BI155" s="159">
        <f t="shared" ref="BI155:BI162" si="18">IF(N155="nulová",J155,0)</f>
        <v>0</v>
      </c>
      <c r="BJ155" s="14" t="s">
        <v>87</v>
      </c>
      <c r="BK155" s="160">
        <f t="shared" ref="BK155:BK162" si="19">ROUND(I155*H155,3)</f>
        <v>0</v>
      </c>
      <c r="BL155" s="14" t="s">
        <v>185</v>
      </c>
      <c r="BM155" s="158" t="s">
        <v>250</v>
      </c>
    </row>
    <row r="156" spans="1:65" s="2" customFormat="1" ht="24.2" customHeight="1">
      <c r="A156" s="29"/>
      <c r="B156" s="146"/>
      <c r="C156" s="147" t="s">
        <v>7</v>
      </c>
      <c r="D156" s="147" t="s">
        <v>181</v>
      </c>
      <c r="E156" s="148" t="s">
        <v>370</v>
      </c>
      <c r="F156" s="149" t="s">
        <v>371</v>
      </c>
      <c r="G156" s="150" t="s">
        <v>184</v>
      </c>
      <c r="H156" s="151">
        <v>0.98799999999999999</v>
      </c>
      <c r="I156" s="152"/>
      <c r="J156" s="151">
        <f t="shared" si="10"/>
        <v>0</v>
      </c>
      <c r="K156" s="153"/>
      <c r="L156" s="30"/>
      <c r="M156" s="154" t="s">
        <v>1</v>
      </c>
      <c r="N156" s="155" t="s">
        <v>41</v>
      </c>
      <c r="O156" s="55"/>
      <c r="P156" s="156">
        <f t="shared" si="11"/>
        <v>0</v>
      </c>
      <c r="Q156" s="156">
        <v>0</v>
      </c>
      <c r="R156" s="156">
        <f t="shared" si="12"/>
        <v>0</v>
      </c>
      <c r="S156" s="156">
        <v>0</v>
      </c>
      <c r="T156" s="157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8" t="s">
        <v>185</v>
      </c>
      <c r="AT156" s="158" t="s">
        <v>181</v>
      </c>
      <c r="AU156" s="158" t="s">
        <v>87</v>
      </c>
      <c r="AY156" s="14" t="s">
        <v>179</v>
      </c>
      <c r="BE156" s="159">
        <f t="shared" si="14"/>
        <v>0</v>
      </c>
      <c r="BF156" s="159">
        <f t="shared" si="15"/>
        <v>0</v>
      </c>
      <c r="BG156" s="159">
        <f t="shared" si="16"/>
        <v>0</v>
      </c>
      <c r="BH156" s="159">
        <f t="shared" si="17"/>
        <v>0</v>
      </c>
      <c r="BI156" s="159">
        <f t="shared" si="18"/>
        <v>0</v>
      </c>
      <c r="BJ156" s="14" t="s">
        <v>87</v>
      </c>
      <c r="BK156" s="160">
        <f t="shared" si="19"/>
        <v>0</v>
      </c>
      <c r="BL156" s="14" t="s">
        <v>185</v>
      </c>
      <c r="BM156" s="158" t="s">
        <v>254</v>
      </c>
    </row>
    <row r="157" spans="1:65" s="2" customFormat="1" ht="24.2" customHeight="1">
      <c r="A157" s="29"/>
      <c r="B157" s="146"/>
      <c r="C157" s="147" t="s">
        <v>255</v>
      </c>
      <c r="D157" s="147" t="s">
        <v>181</v>
      </c>
      <c r="E157" s="148" t="s">
        <v>729</v>
      </c>
      <c r="F157" s="149" t="s">
        <v>730</v>
      </c>
      <c r="G157" s="150" t="s">
        <v>184</v>
      </c>
      <c r="H157" s="151">
        <v>0.314</v>
      </c>
      <c r="I157" s="152"/>
      <c r="J157" s="151">
        <f t="shared" si="10"/>
        <v>0</v>
      </c>
      <c r="K157" s="153"/>
      <c r="L157" s="30"/>
      <c r="M157" s="154" t="s">
        <v>1</v>
      </c>
      <c r="N157" s="155" t="s">
        <v>41</v>
      </c>
      <c r="O157" s="55"/>
      <c r="P157" s="156">
        <f t="shared" si="11"/>
        <v>0</v>
      </c>
      <c r="Q157" s="156">
        <v>0</v>
      </c>
      <c r="R157" s="156">
        <f t="shared" si="12"/>
        <v>0</v>
      </c>
      <c r="S157" s="156">
        <v>0</v>
      </c>
      <c r="T157" s="157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8" t="s">
        <v>185</v>
      </c>
      <c r="AT157" s="158" t="s">
        <v>181</v>
      </c>
      <c r="AU157" s="158" t="s">
        <v>87</v>
      </c>
      <c r="AY157" s="14" t="s">
        <v>179</v>
      </c>
      <c r="BE157" s="159">
        <f t="shared" si="14"/>
        <v>0</v>
      </c>
      <c r="BF157" s="159">
        <f t="shared" si="15"/>
        <v>0</v>
      </c>
      <c r="BG157" s="159">
        <f t="shared" si="16"/>
        <v>0</v>
      </c>
      <c r="BH157" s="159">
        <f t="shared" si="17"/>
        <v>0</v>
      </c>
      <c r="BI157" s="159">
        <f t="shared" si="18"/>
        <v>0</v>
      </c>
      <c r="BJ157" s="14" t="s">
        <v>87</v>
      </c>
      <c r="BK157" s="160">
        <f t="shared" si="19"/>
        <v>0</v>
      </c>
      <c r="BL157" s="14" t="s">
        <v>185</v>
      </c>
      <c r="BM157" s="158" t="s">
        <v>258</v>
      </c>
    </row>
    <row r="158" spans="1:65" s="2" customFormat="1" ht="24.2" customHeight="1">
      <c r="A158" s="29"/>
      <c r="B158" s="146"/>
      <c r="C158" s="147" t="s">
        <v>220</v>
      </c>
      <c r="D158" s="147" t="s">
        <v>181</v>
      </c>
      <c r="E158" s="148" t="s">
        <v>373</v>
      </c>
      <c r="F158" s="149" t="s">
        <v>374</v>
      </c>
      <c r="G158" s="150" t="s">
        <v>184</v>
      </c>
      <c r="H158" s="151">
        <v>0.98799999999999999</v>
      </c>
      <c r="I158" s="152"/>
      <c r="J158" s="151">
        <f t="shared" si="10"/>
        <v>0</v>
      </c>
      <c r="K158" s="153"/>
      <c r="L158" s="30"/>
      <c r="M158" s="154" t="s">
        <v>1</v>
      </c>
      <c r="N158" s="155" t="s">
        <v>41</v>
      </c>
      <c r="O158" s="55"/>
      <c r="P158" s="156">
        <f t="shared" si="11"/>
        <v>0</v>
      </c>
      <c r="Q158" s="156">
        <v>0</v>
      </c>
      <c r="R158" s="156">
        <f t="shared" si="12"/>
        <v>0</v>
      </c>
      <c r="S158" s="156">
        <v>0</v>
      </c>
      <c r="T158" s="157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8" t="s">
        <v>185</v>
      </c>
      <c r="AT158" s="158" t="s">
        <v>181</v>
      </c>
      <c r="AU158" s="158" t="s">
        <v>87</v>
      </c>
      <c r="AY158" s="14" t="s">
        <v>179</v>
      </c>
      <c r="BE158" s="159">
        <f t="shared" si="14"/>
        <v>0</v>
      </c>
      <c r="BF158" s="159">
        <f t="shared" si="15"/>
        <v>0</v>
      </c>
      <c r="BG158" s="159">
        <f t="shared" si="16"/>
        <v>0</v>
      </c>
      <c r="BH158" s="159">
        <f t="shared" si="17"/>
        <v>0</v>
      </c>
      <c r="BI158" s="159">
        <f t="shared" si="18"/>
        <v>0</v>
      </c>
      <c r="BJ158" s="14" t="s">
        <v>87</v>
      </c>
      <c r="BK158" s="160">
        <f t="shared" si="19"/>
        <v>0</v>
      </c>
      <c r="BL158" s="14" t="s">
        <v>185</v>
      </c>
      <c r="BM158" s="158" t="s">
        <v>261</v>
      </c>
    </row>
    <row r="159" spans="1:65" s="2" customFormat="1" ht="24.2" customHeight="1">
      <c r="A159" s="29"/>
      <c r="B159" s="146"/>
      <c r="C159" s="147" t="s">
        <v>262</v>
      </c>
      <c r="D159" s="147" t="s">
        <v>181</v>
      </c>
      <c r="E159" s="148" t="s">
        <v>731</v>
      </c>
      <c r="F159" s="149" t="s">
        <v>732</v>
      </c>
      <c r="G159" s="150" t="s">
        <v>184</v>
      </c>
      <c r="H159" s="151">
        <v>0.314</v>
      </c>
      <c r="I159" s="152"/>
      <c r="J159" s="151">
        <f t="shared" si="10"/>
        <v>0</v>
      </c>
      <c r="K159" s="153"/>
      <c r="L159" s="30"/>
      <c r="M159" s="154" t="s">
        <v>1</v>
      </c>
      <c r="N159" s="155" t="s">
        <v>41</v>
      </c>
      <c r="O159" s="55"/>
      <c r="P159" s="156">
        <f t="shared" si="11"/>
        <v>0</v>
      </c>
      <c r="Q159" s="156">
        <v>0</v>
      </c>
      <c r="R159" s="156">
        <f t="shared" si="12"/>
        <v>0</v>
      </c>
      <c r="S159" s="156">
        <v>0</v>
      </c>
      <c r="T159" s="157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8" t="s">
        <v>185</v>
      </c>
      <c r="AT159" s="158" t="s">
        <v>181</v>
      </c>
      <c r="AU159" s="158" t="s">
        <v>87</v>
      </c>
      <c r="AY159" s="14" t="s">
        <v>179</v>
      </c>
      <c r="BE159" s="159">
        <f t="shared" si="14"/>
        <v>0</v>
      </c>
      <c r="BF159" s="159">
        <f t="shared" si="15"/>
        <v>0</v>
      </c>
      <c r="BG159" s="159">
        <f t="shared" si="16"/>
        <v>0</v>
      </c>
      <c r="BH159" s="159">
        <f t="shared" si="17"/>
        <v>0</v>
      </c>
      <c r="BI159" s="159">
        <f t="shared" si="18"/>
        <v>0</v>
      </c>
      <c r="BJ159" s="14" t="s">
        <v>87</v>
      </c>
      <c r="BK159" s="160">
        <f t="shared" si="19"/>
        <v>0</v>
      </c>
      <c r="BL159" s="14" t="s">
        <v>185</v>
      </c>
      <c r="BM159" s="158" t="s">
        <v>265</v>
      </c>
    </row>
    <row r="160" spans="1:65" s="2" customFormat="1" ht="24.2" customHeight="1">
      <c r="A160" s="29"/>
      <c r="B160" s="146"/>
      <c r="C160" s="147" t="s">
        <v>223</v>
      </c>
      <c r="D160" s="147" t="s">
        <v>181</v>
      </c>
      <c r="E160" s="148" t="s">
        <v>377</v>
      </c>
      <c r="F160" s="149" t="s">
        <v>378</v>
      </c>
      <c r="G160" s="150" t="s">
        <v>184</v>
      </c>
      <c r="H160" s="151">
        <v>0.98799999999999999</v>
      </c>
      <c r="I160" s="152"/>
      <c r="J160" s="151">
        <f t="shared" si="10"/>
        <v>0</v>
      </c>
      <c r="K160" s="153"/>
      <c r="L160" s="30"/>
      <c r="M160" s="154" t="s">
        <v>1</v>
      </c>
      <c r="N160" s="155" t="s">
        <v>41</v>
      </c>
      <c r="O160" s="55"/>
      <c r="P160" s="156">
        <f t="shared" si="11"/>
        <v>0</v>
      </c>
      <c r="Q160" s="156">
        <v>0</v>
      </c>
      <c r="R160" s="156">
        <f t="shared" si="12"/>
        <v>0</v>
      </c>
      <c r="S160" s="156">
        <v>0</v>
      </c>
      <c r="T160" s="157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8" t="s">
        <v>185</v>
      </c>
      <c r="AT160" s="158" t="s">
        <v>181</v>
      </c>
      <c r="AU160" s="158" t="s">
        <v>87</v>
      </c>
      <c r="AY160" s="14" t="s">
        <v>179</v>
      </c>
      <c r="BE160" s="159">
        <f t="shared" si="14"/>
        <v>0</v>
      </c>
      <c r="BF160" s="159">
        <f t="shared" si="15"/>
        <v>0</v>
      </c>
      <c r="BG160" s="159">
        <f t="shared" si="16"/>
        <v>0</v>
      </c>
      <c r="BH160" s="159">
        <f t="shared" si="17"/>
        <v>0</v>
      </c>
      <c r="BI160" s="159">
        <f t="shared" si="18"/>
        <v>0</v>
      </c>
      <c r="BJ160" s="14" t="s">
        <v>87</v>
      </c>
      <c r="BK160" s="160">
        <f t="shared" si="19"/>
        <v>0</v>
      </c>
      <c r="BL160" s="14" t="s">
        <v>185</v>
      </c>
      <c r="BM160" s="158" t="s">
        <v>268</v>
      </c>
    </row>
    <row r="161" spans="1:65" s="2" customFormat="1" ht="24.2" customHeight="1">
      <c r="A161" s="29"/>
      <c r="B161" s="146"/>
      <c r="C161" s="147" t="s">
        <v>269</v>
      </c>
      <c r="D161" s="147" t="s">
        <v>181</v>
      </c>
      <c r="E161" s="148" t="s">
        <v>380</v>
      </c>
      <c r="F161" s="149" t="s">
        <v>381</v>
      </c>
      <c r="G161" s="150" t="s">
        <v>184</v>
      </c>
      <c r="H161" s="151">
        <v>0.98799999999999999</v>
      </c>
      <c r="I161" s="152"/>
      <c r="J161" s="151">
        <f t="shared" si="10"/>
        <v>0</v>
      </c>
      <c r="K161" s="153"/>
      <c r="L161" s="30"/>
      <c r="M161" s="154" t="s">
        <v>1</v>
      </c>
      <c r="N161" s="155" t="s">
        <v>41</v>
      </c>
      <c r="O161" s="55"/>
      <c r="P161" s="156">
        <f t="shared" si="11"/>
        <v>0</v>
      </c>
      <c r="Q161" s="156">
        <v>0</v>
      </c>
      <c r="R161" s="156">
        <f t="shared" si="12"/>
        <v>0</v>
      </c>
      <c r="S161" s="156">
        <v>0</v>
      </c>
      <c r="T161" s="157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8" t="s">
        <v>185</v>
      </c>
      <c r="AT161" s="158" t="s">
        <v>181</v>
      </c>
      <c r="AU161" s="158" t="s">
        <v>87</v>
      </c>
      <c r="AY161" s="14" t="s">
        <v>179</v>
      </c>
      <c r="BE161" s="159">
        <f t="shared" si="14"/>
        <v>0</v>
      </c>
      <c r="BF161" s="159">
        <f t="shared" si="15"/>
        <v>0</v>
      </c>
      <c r="BG161" s="159">
        <f t="shared" si="16"/>
        <v>0</v>
      </c>
      <c r="BH161" s="159">
        <f t="shared" si="17"/>
        <v>0</v>
      </c>
      <c r="BI161" s="159">
        <f t="shared" si="18"/>
        <v>0</v>
      </c>
      <c r="BJ161" s="14" t="s">
        <v>87</v>
      </c>
      <c r="BK161" s="160">
        <f t="shared" si="19"/>
        <v>0</v>
      </c>
      <c r="BL161" s="14" t="s">
        <v>185</v>
      </c>
      <c r="BM161" s="158" t="s">
        <v>272</v>
      </c>
    </row>
    <row r="162" spans="1:65" s="2" customFormat="1" ht="14.45" customHeight="1">
      <c r="A162" s="29"/>
      <c r="B162" s="146"/>
      <c r="C162" s="147" t="s">
        <v>228</v>
      </c>
      <c r="D162" s="147" t="s">
        <v>181</v>
      </c>
      <c r="E162" s="148" t="s">
        <v>733</v>
      </c>
      <c r="F162" s="149" t="s">
        <v>734</v>
      </c>
      <c r="G162" s="150" t="s">
        <v>219</v>
      </c>
      <c r="H162" s="151">
        <v>4.4800000000000004</v>
      </c>
      <c r="I162" s="152"/>
      <c r="J162" s="151">
        <f t="shared" si="10"/>
        <v>0</v>
      </c>
      <c r="K162" s="153"/>
      <c r="L162" s="30"/>
      <c r="M162" s="154" t="s">
        <v>1</v>
      </c>
      <c r="N162" s="155" t="s">
        <v>41</v>
      </c>
      <c r="O162" s="55"/>
      <c r="P162" s="156">
        <f t="shared" si="11"/>
        <v>0</v>
      </c>
      <c r="Q162" s="156">
        <v>0</v>
      </c>
      <c r="R162" s="156">
        <f t="shared" si="12"/>
        <v>0</v>
      </c>
      <c r="S162" s="156">
        <v>0</v>
      </c>
      <c r="T162" s="157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8" t="s">
        <v>185</v>
      </c>
      <c r="AT162" s="158" t="s">
        <v>181</v>
      </c>
      <c r="AU162" s="158" t="s">
        <v>87</v>
      </c>
      <c r="AY162" s="14" t="s">
        <v>179</v>
      </c>
      <c r="BE162" s="159">
        <f t="shared" si="14"/>
        <v>0</v>
      </c>
      <c r="BF162" s="159">
        <f t="shared" si="15"/>
        <v>0</v>
      </c>
      <c r="BG162" s="159">
        <f t="shared" si="16"/>
        <v>0</v>
      </c>
      <c r="BH162" s="159">
        <f t="shared" si="17"/>
        <v>0</v>
      </c>
      <c r="BI162" s="159">
        <f t="shared" si="18"/>
        <v>0</v>
      </c>
      <c r="BJ162" s="14" t="s">
        <v>87</v>
      </c>
      <c r="BK162" s="160">
        <f t="shared" si="19"/>
        <v>0</v>
      </c>
      <c r="BL162" s="14" t="s">
        <v>185</v>
      </c>
      <c r="BM162" s="158" t="s">
        <v>275</v>
      </c>
    </row>
    <row r="163" spans="1:65" s="12" customFormat="1" ht="22.9" customHeight="1">
      <c r="B163" s="133"/>
      <c r="D163" s="134" t="s">
        <v>74</v>
      </c>
      <c r="E163" s="144" t="s">
        <v>209</v>
      </c>
      <c r="F163" s="144" t="s">
        <v>390</v>
      </c>
      <c r="I163" s="136"/>
      <c r="J163" s="145">
        <f>BK163</f>
        <v>0</v>
      </c>
      <c r="L163" s="133"/>
      <c r="M163" s="138"/>
      <c r="N163" s="139"/>
      <c r="O163" s="139"/>
      <c r="P163" s="140">
        <f>P164</f>
        <v>0</v>
      </c>
      <c r="Q163" s="139"/>
      <c r="R163" s="140">
        <f>R164</f>
        <v>0</v>
      </c>
      <c r="S163" s="139"/>
      <c r="T163" s="141">
        <f>T164</f>
        <v>0</v>
      </c>
      <c r="AR163" s="134" t="s">
        <v>82</v>
      </c>
      <c r="AT163" s="142" t="s">
        <v>74</v>
      </c>
      <c r="AU163" s="142" t="s">
        <v>82</v>
      </c>
      <c r="AY163" s="134" t="s">
        <v>179</v>
      </c>
      <c r="BK163" s="143">
        <f>BK164</f>
        <v>0</v>
      </c>
    </row>
    <row r="164" spans="1:65" s="2" customFormat="1" ht="24.2" customHeight="1">
      <c r="A164" s="29"/>
      <c r="B164" s="146"/>
      <c r="C164" s="147" t="s">
        <v>277</v>
      </c>
      <c r="D164" s="147" t="s">
        <v>181</v>
      </c>
      <c r="E164" s="148" t="s">
        <v>402</v>
      </c>
      <c r="F164" s="149" t="s">
        <v>403</v>
      </c>
      <c r="G164" s="150" t="s">
        <v>219</v>
      </c>
      <c r="H164" s="151">
        <v>11.2</v>
      </c>
      <c r="I164" s="152"/>
      <c r="J164" s="151">
        <f>ROUND(I164*H164,3)</f>
        <v>0</v>
      </c>
      <c r="K164" s="153"/>
      <c r="L164" s="30"/>
      <c r="M164" s="154" t="s">
        <v>1</v>
      </c>
      <c r="N164" s="155" t="s">
        <v>41</v>
      </c>
      <c r="O164" s="55"/>
      <c r="P164" s="156">
        <f>O164*H164</f>
        <v>0</v>
      </c>
      <c r="Q164" s="156">
        <v>0</v>
      </c>
      <c r="R164" s="156">
        <f>Q164*H164</f>
        <v>0</v>
      </c>
      <c r="S164" s="156">
        <v>0</v>
      </c>
      <c r="T164" s="157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8" t="s">
        <v>185</v>
      </c>
      <c r="AT164" s="158" t="s">
        <v>181</v>
      </c>
      <c r="AU164" s="158" t="s">
        <v>87</v>
      </c>
      <c r="AY164" s="14" t="s">
        <v>179</v>
      </c>
      <c r="BE164" s="159">
        <f>IF(N164="základná",J164,0)</f>
        <v>0</v>
      </c>
      <c r="BF164" s="159">
        <f>IF(N164="znížená",J164,0)</f>
        <v>0</v>
      </c>
      <c r="BG164" s="159">
        <f>IF(N164="zákl. prenesená",J164,0)</f>
        <v>0</v>
      </c>
      <c r="BH164" s="159">
        <f>IF(N164="zníž. prenesená",J164,0)</f>
        <v>0</v>
      </c>
      <c r="BI164" s="159">
        <f>IF(N164="nulová",J164,0)</f>
        <v>0</v>
      </c>
      <c r="BJ164" s="14" t="s">
        <v>87</v>
      </c>
      <c r="BK164" s="160">
        <f>ROUND(I164*H164,3)</f>
        <v>0</v>
      </c>
      <c r="BL164" s="14" t="s">
        <v>185</v>
      </c>
      <c r="BM164" s="158" t="s">
        <v>280</v>
      </c>
    </row>
    <row r="165" spans="1:65" s="12" customFormat="1" ht="22.9" customHeight="1">
      <c r="B165" s="133"/>
      <c r="D165" s="134" t="s">
        <v>74</v>
      </c>
      <c r="E165" s="144" t="s">
        <v>423</v>
      </c>
      <c r="F165" s="144" t="s">
        <v>424</v>
      </c>
      <c r="I165" s="136"/>
      <c r="J165" s="145">
        <f>BK165</f>
        <v>0</v>
      </c>
      <c r="L165" s="133"/>
      <c r="M165" s="138"/>
      <c r="N165" s="139"/>
      <c r="O165" s="139"/>
      <c r="P165" s="140">
        <f>P166</f>
        <v>0</v>
      </c>
      <c r="Q165" s="139"/>
      <c r="R165" s="140">
        <f>R166</f>
        <v>0</v>
      </c>
      <c r="S165" s="139"/>
      <c r="T165" s="141">
        <f>T166</f>
        <v>0</v>
      </c>
      <c r="AR165" s="134" t="s">
        <v>82</v>
      </c>
      <c r="AT165" s="142" t="s">
        <v>74</v>
      </c>
      <c r="AU165" s="142" t="s">
        <v>82</v>
      </c>
      <c r="AY165" s="134" t="s">
        <v>179</v>
      </c>
      <c r="BK165" s="143">
        <f>BK166</f>
        <v>0</v>
      </c>
    </row>
    <row r="166" spans="1:65" s="2" customFormat="1" ht="24.2" customHeight="1">
      <c r="A166" s="29"/>
      <c r="B166" s="146"/>
      <c r="C166" s="147" t="s">
        <v>231</v>
      </c>
      <c r="D166" s="147" t="s">
        <v>181</v>
      </c>
      <c r="E166" s="148" t="s">
        <v>425</v>
      </c>
      <c r="F166" s="149" t="s">
        <v>426</v>
      </c>
      <c r="G166" s="150" t="s">
        <v>227</v>
      </c>
      <c r="H166" s="151">
        <v>51.619</v>
      </c>
      <c r="I166" s="152"/>
      <c r="J166" s="151">
        <f>ROUND(I166*H166,3)</f>
        <v>0</v>
      </c>
      <c r="K166" s="153"/>
      <c r="L166" s="30"/>
      <c r="M166" s="154" t="s">
        <v>1</v>
      </c>
      <c r="N166" s="155" t="s">
        <v>41</v>
      </c>
      <c r="O166" s="55"/>
      <c r="P166" s="156">
        <f>O166*H166</f>
        <v>0</v>
      </c>
      <c r="Q166" s="156">
        <v>0</v>
      </c>
      <c r="R166" s="156">
        <f>Q166*H166</f>
        <v>0</v>
      </c>
      <c r="S166" s="156">
        <v>0</v>
      </c>
      <c r="T166" s="157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8" t="s">
        <v>185</v>
      </c>
      <c r="AT166" s="158" t="s">
        <v>181</v>
      </c>
      <c r="AU166" s="158" t="s">
        <v>87</v>
      </c>
      <c r="AY166" s="14" t="s">
        <v>179</v>
      </c>
      <c r="BE166" s="159">
        <f>IF(N166="základná",J166,0)</f>
        <v>0</v>
      </c>
      <c r="BF166" s="159">
        <f>IF(N166="znížená",J166,0)</f>
        <v>0</v>
      </c>
      <c r="BG166" s="159">
        <f>IF(N166="zákl. prenesená",J166,0)</f>
        <v>0</v>
      </c>
      <c r="BH166" s="159">
        <f>IF(N166="zníž. prenesená",J166,0)</f>
        <v>0</v>
      </c>
      <c r="BI166" s="159">
        <f>IF(N166="nulová",J166,0)</f>
        <v>0</v>
      </c>
      <c r="BJ166" s="14" t="s">
        <v>87</v>
      </c>
      <c r="BK166" s="160">
        <f>ROUND(I166*H166,3)</f>
        <v>0</v>
      </c>
      <c r="BL166" s="14" t="s">
        <v>185</v>
      </c>
      <c r="BM166" s="158" t="s">
        <v>284</v>
      </c>
    </row>
    <row r="167" spans="1:65" s="12" customFormat="1" ht="25.9" customHeight="1">
      <c r="B167" s="133"/>
      <c r="D167" s="134" t="s">
        <v>74</v>
      </c>
      <c r="E167" s="135" t="s">
        <v>428</v>
      </c>
      <c r="F167" s="135" t="s">
        <v>429</v>
      </c>
      <c r="I167" s="136"/>
      <c r="J167" s="137">
        <f>BK167</f>
        <v>0</v>
      </c>
      <c r="L167" s="133"/>
      <c r="M167" s="138"/>
      <c r="N167" s="139"/>
      <c r="O167" s="139"/>
      <c r="P167" s="140">
        <f>P168</f>
        <v>0</v>
      </c>
      <c r="Q167" s="139"/>
      <c r="R167" s="140">
        <f>R168</f>
        <v>0</v>
      </c>
      <c r="S167" s="139"/>
      <c r="T167" s="141">
        <f>T168</f>
        <v>0</v>
      </c>
      <c r="AR167" s="134" t="s">
        <v>87</v>
      </c>
      <c r="AT167" s="142" t="s">
        <v>74</v>
      </c>
      <c r="AU167" s="142" t="s">
        <v>75</v>
      </c>
      <c r="AY167" s="134" t="s">
        <v>179</v>
      </c>
      <c r="BK167" s="143">
        <f>BK168</f>
        <v>0</v>
      </c>
    </row>
    <row r="168" spans="1:65" s="12" customFormat="1" ht="22.9" customHeight="1">
      <c r="B168" s="133"/>
      <c r="D168" s="134" t="s">
        <v>74</v>
      </c>
      <c r="E168" s="144" t="s">
        <v>430</v>
      </c>
      <c r="F168" s="144" t="s">
        <v>431</v>
      </c>
      <c r="I168" s="136"/>
      <c r="J168" s="145">
        <f>BK168</f>
        <v>0</v>
      </c>
      <c r="L168" s="133"/>
      <c r="M168" s="138"/>
      <c r="N168" s="139"/>
      <c r="O168" s="139"/>
      <c r="P168" s="140">
        <f>SUM(P169:P171)</f>
        <v>0</v>
      </c>
      <c r="Q168" s="139"/>
      <c r="R168" s="140">
        <f>SUM(R169:R171)</f>
        <v>0</v>
      </c>
      <c r="S168" s="139"/>
      <c r="T168" s="141">
        <f>SUM(T169:T171)</f>
        <v>0</v>
      </c>
      <c r="AR168" s="134" t="s">
        <v>87</v>
      </c>
      <c r="AT168" s="142" t="s">
        <v>74</v>
      </c>
      <c r="AU168" s="142" t="s">
        <v>82</v>
      </c>
      <c r="AY168" s="134" t="s">
        <v>179</v>
      </c>
      <c r="BK168" s="143">
        <f>SUM(BK169:BK171)</f>
        <v>0</v>
      </c>
    </row>
    <row r="169" spans="1:65" s="2" customFormat="1" ht="37.9" customHeight="1">
      <c r="A169" s="29"/>
      <c r="B169" s="146"/>
      <c r="C169" s="147" t="s">
        <v>285</v>
      </c>
      <c r="D169" s="147" t="s">
        <v>181</v>
      </c>
      <c r="E169" s="148" t="s">
        <v>440</v>
      </c>
      <c r="F169" s="149" t="s">
        <v>441</v>
      </c>
      <c r="G169" s="150" t="s">
        <v>219</v>
      </c>
      <c r="H169" s="151">
        <v>4.4800000000000004</v>
      </c>
      <c r="I169" s="152"/>
      <c r="J169" s="151">
        <f>ROUND(I169*H169,3)</f>
        <v>0</v>
      </c>
      <c r="K169" s="153"/>
      <c r="L169" s="30"/>
      <c r="M169" s="154" t="s">
        <v>1</v>
      </c>
      <c r="N169" s="155" t="s">
        <v>41</v>
      </c>
      <c r="O169" s="55"/>
      <c r="P169" s="156">
        <f>O169*H169</f>
        <v>0</v>
      </c>
      <c r="Q169" s="156">
        <v>0</v>
      </c>
      <c r="R169" s="156">
        <f>Q169*H169</f>
        <v>0</v>
      </c>
      <c r="S169" s="156">
        <v>0</v>
      </c>
      <c r="T169" s="157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8" t="s">
        <v>208</v>
      </c>
      <c r="AT169" s="158" t="s">
        <v>181</v>
      </c>
      <c r="AU169" s="158" t="s">
        <v>87</v>
      </c>
      <c r="AY169" s="14" t="s">
        <v>179</v>
      </c>
      <c r="BE169" s="159">
        <f>IF(N169="základná",J169,0)</f>
        <v>0</v>
      </c>
      <c r="BF169" s="159">
        <f>IF(N169="znížená",J169,0)</f>
        <v>0</v>
      </c>
      <c r="BG169" s="159">
        <f>IF(N169="zákl. prenesená",J169,0)</f>
        <v>0</v>
      </c>
      <c r="BH169" s="159">
        <f>IF(N169="zníž. prenesená",J169,0)</f>
        <v>0</v>
      </c>
      <c r="BI169" s="159">
        <f>IF(N169="nulová",J169,0)</f>
        <v>0</v>
      </c>
      <c r="BJ169" s="14" t="s">
        <v>87</v>
      </c>
      <c r="BK169" s="160">
        <f>ROUND(I169*H169,3)</f>
        <v>0</v>
      </c>
      <c r="BL169" s="14" t="s">
        <v>208</v>
      </c>
      <c r="BM169" s="158" t="s">
        <v>288</v>
      </c>
    </row>
    <row r="170" spans="1:65" s="2" customFormat="1" ht="37.9" customHeight="1">
      <c r="A170" s="29"/>
      <c r="B170" s="146"/>
      <c r="C170" s="147" t="s">
        <v>236</v>
      </c>
      <c r="D170" s="147" t="s">
        <v>181</v>
      </c>
      <c r="E170" s="148" t="s">
        <v>443</v>
      </c>
      <c r="F170" s="149" t="s">
        <v>444</v>
      </c>
      <c r="G170" s="150" t="s">
        <v>219</v>
      </c>
      <c r="H170" s="151">
        <v>32.119999999999997</v>
      </c>
      <c r="I170" s="152"/>
      <c r="J170" s="151">
        <f>ROUND(I170*H170,3)</f>
        <v>0</v>
      </c>
      <c r="K170" s="153"/>
      <c r="L170" s="30"/>
      <c r="M170" s="154" t="s">
        <v>1</v>
      </c>
      <c r="N170" s="155" t="s">
        <v>41</v>
      </c>
      <c r="O170" s="55"/>
      <c r="P170" s="156">
        <f>O170*H170</f>
        <v>0</v>
      </c>
      <c r="Q170" s="156">
        <v>0</v>
      </c>
      <c r="R170" s="156">
        <f>Q170*H170</f>
        <v>0</v>
      </c>
      <c r="S170" s="156">
        <v>0</v>
      </c>
      <c r="T170" s="157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8" t="s">
        <v>208</v>
      </c>
      <c r="AT170" s="158" t="s">
        <v>181</v>
      </c>
      <c r="AU170" s="158" t="s">
        <v>87</v>
      </c>
      <c r="AY170" s="14" t="s">
        <v>179</v>
      </c>
      <c r="BE170" s="159">
        <f>IF(N170="základná",J170,0)</f>
        <v>0</v>
      </c>
      <c r="BF170" s="159">
        <f>IF(N170="znížená",J170,0)</f>
        <v>0</v>
      </c>
      <c r="BG170" s="159">
        <f>IF(N170="zákl. prenesená",J170,0)</f>
        <v>0</v>
      </c>
      <c r="BH170" s="159">
        <f>IF(N170="zníž. prenesená",J170,0)</f>
        <v>0</v>
      </c>
      <c r="BI170" s="159">
        <f>IF(N170="nulová",J170,0)</f>
        <v>0</v>
      </c>
      <c r="BJ170" s="14" t="s">
        <v>87</v>
      </c>
      <c r="BK170" s="160">
        <f>ROUND(I170*H170,3)</f>
        <v>0</v>
      </c>
      <c r="BL170" s="14" t="s">
        <v>208</v>
      </c>
      <c r="BM170" s="158" t="s">
        <v>291</v>
      </c>
    </row>
    <row r="171" spans="1:65" s="2" customFormat="1" ht="24.2" customHeight="1">
      <c r="A171" s="29"/>
      <c r="B171" s="146"/>
      <c r="C171" s="147" t="s">
        <v>292</v>
      </c>
      <c r="D171" s="147" t="s">
        <v>181</v>
      </c>
      <c r="E171" s="148" t="s">
        <v>454</v>
      </c>
      <c r="F171" s="149" t="s">
        <v>455</v>
      </c>
      <c r="G171" s="150" t="s">
        <v>456</v>
      </c>
      <c r="H171" s="152"/>
      <c r="I171" s="152"/>
      <c r="J171" s="151">
        <f>ROUND(I171*H171,3)</f>
        <v>0</v>
      </c>
      <c r="K171" s="153"/>
      <c r="L171" s="30"/>
      <c r="M171" s="171" t="s">
        <v>1</v>
      </c>
      <c r="N171" s="172" t="s">
        <v>41</v>
      </c>
      <c r="O171" s="173"/>
      <c r="P171" s="174">
        <f>O171*H171</f>
        <v>0</v>
      </c>
      <c r="Q171" s="174">
        <v>0</v>
      </c>
      <c r="R171" s="174">
        <f>Q171*H171</f>
        <v>0</v>
      </c>
      <c r="S171" s="174">
        <v>0</v>
      </c>
      <c r="T171" s="175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8" t="s">
        <v>208</v>
      </c>
      <c r="AT171" s="158" t="s">
        <v>181</v>
      </c>
      <c r="AU171" s="158" t="s">
        <v>87</v>
      </c>
      <c r="AY171" s="14" t="s">
        <v>179</v>
      </c>
      <c r="BE171" s="159">
        <f>IF(N171="základná",J171,0)</f>
        <v>0</v>
      </c>
      <c r="BF171" s="159">
        <f>IF(N171="znížená",J171,0)</f>
        <v>0</v>
      </c>
      <c r="BG171" s="159">
        <f>IF(N171="zákl. prenesená",J171,0)</f>
        <v>0</v>
      </c>
      <c r="BH171" s="159">
        <f>IF(N171="zníž. prenesená",J171,0)</f>
        <v>0</v>
      </c>
      <c r="BI171" s="159">
        <f>IF(N171="nulová",J171,0)</f>
        <v>0</v>
      </c>
      <c r="BJ171" s="14" t="s">
        <v>87</v>
      </c>
      <c r="BK171" s="160">
        <f>ROUND(I171*H171,3)</f>
        <v>0</v>
      </c>
      <c r="BL171" s="14" t="s">
        <v>208</v>
      </c>
      <c r="BM171" s="158" t="s">
        <v>295</v>
      </c>
    </row>
    <row r="172" spans="1:65" s="2" customFormat="1" ht="6.95" customHeight="1">
      <c r="A172" s="29"/>
      <c r="B172" s="44"/>
      <c r="C172" s="45"/>
      <c r="D172" s="45"/>
      <c r="E172" s="45"/>
      <c r="F172" s="45"/>
      <c r="G172" s="45"/>
      <c r="H172" s="45"/>
      <c r="I172" s="45"/>
      <c r="J172" s="45"/>
      <c r="K172" s="45"/>
      <c r="L172" s="30"/>
      <c r="M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</row>
  </sheetData>
  <autoFilter ref="C129:K171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66"/>
  <sheetViews>
    <sheetView showGridLines="0" topLeftCell="A232" workbookViewId="0">
      <selection activeCell="Y249" sqref="Y24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94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134</v>
      </c>
      <c r="L4" s="17"/>
      <c r="M4" s="9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4" t="str">
        <f>'Rekapitulácia stavby'!K6</f>
        <v>ČOV Dlhé Stráže</v>
      </c>
      <c r="F7" s="225"/>
      <c r="G7" s="225"/>
      <c r="H7" s="225"/>
      <c r="L7" s="17"/>
    </row>
    <row r="8" spans="1:46" s="1" customFormat="1" ht="12" customHeight="1">
      <c r="B8" s="17"/>
      <c r="D8" s="24" t="s">
        <v>135</v>
      </c>
      <c r="L8" s="17"/>
    </row>
    <row r="9" spans="1:46" s="2" customFormat="1" ht="16.5" customHeight="1">
      <c r="A9" s="29"/>
      <c r="B9" s="30"/>
      <c r="C9" s="29"/>
      <c r="D9" s="29"/>
      <c r="E9" s="224" t="s">
        <v>136</v>
      </c>
      <c r="F9" s="223"/>
      <c r="G9" s="223"/>
      <c r="H9" s="22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137</v>
      </c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82" t="s">
        <v>735</v>
      </c>
      <c r="F11" s="223"/>
      <c r="G11" s="223"/>
      <c r="H11" s="223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16</v>
      </c>
      <c r="E13" s="29"/>
      <c r="F13" s="22" t="s">
        <v>1</v>
      </c>
      <c r="G13" s="29"/>
      <c r="H13" s="29"/>
      <c r="I13" s="24" t="s">
        <v>17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18</v>
      </c>
      <c r="E14" s="29"/>
      <c r="F14" s="22" t="s">
        <v>19</v>
      </c>
      <c r="G14" s="29"/>
      <c r="H14" s="29"/>
      <c r="I14" s="24" t="s">
        <v>20</v>
      </c>
      <c r="J14" s="52" t="str">
        <f>'Rekapitulácia stavby'!AN8</f>
        <v>27. 4. 2021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24</v>
      </c>
      <c r="F17" s="29"/>
      <c r="G17" s="29"/>
      <c r="H17" s="29"/>
      <c r="I17" s="24" t="s">
        <v>25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26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26" t="str">
        <f>'Rekapitulácia stavby'!E14</f>
        <v>Vyplň údaj</v>
      </c>
      <c r="F20" s="193"/>
      <c r="G20" s="193"/>
      <c r="H20" s="193"/>
      <c r="I20" s="24" t="s">
        <v>25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28</v>
      </c>
      <c r="E22" s="29"/>
      <c r="F22" s="29"/>
      <c r="G22" s="29"/>
      <c r="H22" s="29"/>
      <c r="I22" s="24" t="s">
        <v>23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178" t="s">
        <v>1607</v>
      </c>
      <c r="F23" s="29"/>
      <c r="G23" s="29"/>
      <c r="H23" s="29"/>
      <c r="I23" s="24" t="s">
        <v>25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25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34</v>
      </c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6"/>
      <c r="B29" s="97"/>
      <c r="C29" s="96"/>
      <c r="D29" s="96"/>
      <c r="E29" s="198" t="s">
        <v>1</v>
      </c>
      <c r="F29" s="198"/>
      <c r="G29" s="198"/>
      <c r="H29" s="198"/>
      <c r="I29" s="96"/>
      <c r="J29" s="96"/>
      <c r="K29" s="96"/>
      <c r="L29" s="98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35</v>
      </c>
      <c r="E32" s="29"/>
      <c r="F32" s="29"/>
      <c r="G32" s="29"/>
      <c r="H32" s="29"/>
      <c r="I32" s="29"/>
      <c r="J32" s="68">
        <f>ROUND(J128,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37</v>
      </c>
      <c r="G34" s="29"/>
      <c r="H34" s="29"/>
      <c r="I34" s="33" t="s">
        <v>36</v>
      </c>
      <c r="J34" s="33" t="s">
        <v>38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39</v>
      </c>
      <c r="E35" s="24" t="s">
        <v>40</v>
      </c>
      <c r="F35" s="101">
        <f>ROUND((SUM(BE128:BE265)),  2)</f>
        <v>0</v>
      </c>
      <c r="G35" s="29"/>
      <c r="H35" s="29"/>
      <c r="I35" s="102">
        <v>0.2</v>
      </c>
      <c r="J35" s="101">
        <f>ROUND(((SUM(BE128:BE265))*I35),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41</v>
      </c>
      <c r="F36" s="101">
        <f>ROUND((SUM(BF128:BF265)),  2)</f>
        <v>0</v>
      </c>
      <c r="G36" s="29"/>
      <c r="H36" s="29"/>
      <c r="I36" s="102">
        <v>0.2</v>
      </c>
      <c r="J36" s="101">
        <f>ROUND(((SUM(BF128:BF265))*I36),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101">
        <f>ROUND((SUM(BG128:BG265)),  2)</f>
        <v>0</v>
      </c>
      <c r="G37" s="29"/>
      <c r="H37" s="29"/>
      <c r="I37" s="102">
        <v>0.2</v>
      </c>
      <c r="J37" s="101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43</v>
      </c>
      <c r="F38" s="101">
        <f>ROUND((SUM(BH128:BH265)),  2)</f>
        <v>0</v>
      </c>
      <c r="G38" s="29"/>
      <c r="H38" s="29"/>
      <c r="I38" s="102">
        <v>0.2</v>
      </c>
      <c r="J38" s="101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44</v>
      </c>
      <c r="F39" s="101">
        <f>ROUND((SUM(BI128:BI265)),  2)</f>
        <v>0</v>
      </c>
      <c r="G39" s="29"/>
      <c r="H39" s="29"/>
      <c r="I39" s="102">
        <v>0</v>
      </c>
      <c r="J39" s="101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3"/>
      <c r="D41" s="104" t="s">
        <v>45</v>
      </c>
      <c r="E41" s="57"/>
      <c r="F41" s="57"/>
      <c r="G41" s="105" t="s">
        <v>46</v>
      </c>
      <c r="H41" s="106" t="s">
        <v>47</v>
      </c>
      <c r="I41" s="57"/>
      <c r="J41" s="107">
        <f>SUM(J32:J39)</f>
        <v>0</v>
      </c>
      <c r="K41" s="108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50</v>
      </c>
      <c r="E61" s="32"/>
      <c r="F61" s="109" t="s">
        <v>51</v>
      </c>
      <c r="G61" s="42" t="s">
        <v>50</v>
      </c>
      <c r="H61" s="32"/>
      <c r="I61" s="32"/>
      <c r="J61" s="110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50</v>
      </c>
      <c r="E76" s="32"/>
      <c r="F76" s="109" t="s">
        <v>51</v>
      </c>
      <c r="G76" s="42" t="s">
        <v>50</v>
      </c>
      <c r="H76" s="32"/>
      <c r="I76" s="32"/>
      <c r="J76" s="110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24" t="str">
        <f>E7</f>
        <v>ČOV Dlhé Stráže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135</v>
      </c>
      <c r="L86" s="17"/>
    </row>
    <row r="87" spans="1:31" s="2" customFormat="1" ht="16.5" customHeight="1">
      <c r="A87" s="29"/>
      <c r="B87" s="30"/>
      <c r="C87" s="29"/>
      <c r="D87" s="29"/>
      <c r="E87" s="224" t="s">
        <v>136</v>
      </c>
      <c r="F87" s="223"/>
      <c r="G87" s="223"/>
      <c r="H87" s="22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137</v>
      </c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82" t="str">
        <f>E11</f>
        <v>01.3 - SO 01 Elektroinštalácia + bleskozvod</v>
      </c>
      <c r="F89" s="223"/>
      <c r="G89" s="223"/>
      <c r="H89" s="223"/>
      <c r="I89" s="2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18</v>
      </c>
      <c r="D91" s="29"/>
      <c r="E91" s="29"/>
      <c r="F91" s="22" t="str">
        <f>F14</f>
        <v>Dlhé Stráže</v>
      </c>
      <c r="G91" s="29"/>
      <c r="H91" s="29"/>
      <c r="I91" s="24" t="s">
        <v>20</v>
      </c>
      <c r="J91" s="52" t="str">
        <f>IF(J14="","",J14)</f>
        <v>27. 4. 2021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>Obec Dlhé Stráže</v>
      </c>
      <c r="G93" s="29"/>
      <c r="H93" s="29"/>
      <c r="I93" s="24" t="s">
        <v>28</v>
      </c>
      <c r="J93" s="27" t="str">
        <f>E23</f>
        <v>Ing.Cerva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26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3" t="s">
        <v>142</v>
      </c>
      <c r="D98" s="29"/>
      <c r="E98" s="29"/>
      <c r="F98" s="29"/>
      <c r="G98" s="29"/>
      <c r="H98" s="29"/>
      <c r="I98" s="29"/>
      <c r="J98" s="68">
        <f>J128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143</v>
      </c>
    </row>
    <row r="99" spans="1:47" s="9" customFormat="1" ht="24.95" customHeight="1">
      <c r="B99" s="114"/>
      <c r="D99" s="115" t="s">
        <v>736</v>
      </c>
      <c r="E99" s="116"/>
      <c r="F99" s="116"/>
      <c r="G99" s="116"/>
      <c r="H99" s="116"/>
      <c r="I99" s="116"/>
      <c r="J99" s="117">
        <f>J129</f>
        <v>0</v>
      </c>
      <c r="L99" s="114"/>
    </row>
    <row r="100" spans="1:47" s="10" customFormat="1" ht="19.899999999999999" customHeight="1">
      <c r="B100" s="118"/>
      <c r="D100" s="119" t="s">
        <v>737</v>
      </c>
      <c r="E100" s="120"/>
      <c r="F100" s="120"/>
      <c r="G100" s="120"/>
      <c r="H100" s="120"/>
      <c r="I100" s="120"/>
      <c r="J100" s="121">
        <f>J130</f>
        <v>0</v>
      </c>
      <c r="L100" s="118"/>
    </row>
    <row r="101" spans="1:47" s="10" customFormat="1" ht="19.899999999999999" customHeight="1">
      <c r="B101" s="118"/>
      <c r="D101" s="119" t="s">
        <v>738</v>
      </c>
      <c r="E101" s="120"/>
      <c r="F101" s="120"/>
      <c r="G101" s="120"/>
      <c r="H101" s="120"/>
      <c r="I101" s="120"/>
      <c r="J101" s="121">
        <f>J176</f>
        <v>0</v>
      </c>
      <c r="L101" s="118"/>
    </row>
    <row r="102" spans="1:47" s="10" customFormat="1" ht="19.899999999999999" customHeight="1">
      <c r="B102" s="118"/>
      <c r="D102" s="119" t="s">
        <v>739</v>
      </c>
      <c r="E102" s="120"/>
      <c r="F102" s="120"/>
      <c r="G102" s="120"/>
      <c r="H102" s="120"/>
      <c r="I102" s="120"/>
      <c r="J102" s="121">
        <f>J210</f>
        <v>0</v>
      </c>
      <c r="L102" s="118"/>
    </row>
    <row r="103" spans="1:47" s="10" customFormat="1" ht="19.899999999999999" customHeight="1">
      <c r="B103" s="118"/>
      <c r="D103" s="119" t="s">
        <v>738</v>
      </c>
      <c r="E103" s="120"/>
      <c r="F103" s="120"/>
      <c r="G103" s="120"/>
      <c r="H103" s="120"/>
      <c r="I103" s="120"/>
      <c r="J103" s="121">
        <f>J222</f>
        <v>0</v>
      </c>
      <c r="L103" s="118"/>
    </row>
    <row r="104" spans="1:47" s="10" customFormat="1" ht="19.899999999999999" customHeight="1">
      <c r="B104" s="118"/>
      <c r="D104" s="119" t="s">
        <v>740</v>
      </c>
      <c r="E104" s="120"/>
      <c r="F104" s="120"/>
      <c r="G104" s="120"/>
      <c r="H104" s="120"/>
      <c r="I104" s="120"/>
      <c r="J104" s="121">
        <f>J239</f>
        <v>0</v>
      </c>
      <c r="L104" s="118"/>
    </row>
    <row r="105" spans="1:47" s="10" customFormat="1" ht="19.899999999999999" customHeight="1">
      <c r="B105" s="118"/>
      <c r="D105" s="119" t="s">
        <v>741</v>
      </c>
      <c r="E105" s="120"/>
      <c r="F105" s="120"/>
      <c r="G105" s="120"/>
      <c r="H105" s="120"/>
      <c r="I105" s="120"/>
      <c r="J105" s="121">
        <f>J252</f>
        <v>0</v>
      </c>
      <c r="L105" s="118"/>
    </row>
    <row r="106" spans="1:47" s="10" customFormat="1" ht="19.899999999999999" customHeight="1">
      <c r="B106" s="118"/>
      <c r="D106" s="119" t="s">
        <v>742</v>
      </c>
      <c r="E106" s="120"/>
      <c r="F106" s="120"/>
      <c r="G106" s="120"/>
      <c r="H106" s="120"/>
      <c r="I106" s="120"/>
      <c r="J106" s="121">
        <f>J263</f>
        <v>0</v>
      </c>
      <c r="L106" s="118"/>
    </row>
    <row r="107" spans="1:47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>
      <c r="A108" s="29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47" s="2" customFormat="1" ht="6.95" customHeight="1">
      <c r="A112" s="29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165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14</v>
      </c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>
      <c r="A116" s="29"/>
      <c r="B116" s="30"/>
      <c r="C116" s="29"/>
      <c r="D116" s="29"/>
      <c r="E116" s="224" t="str">
        <f>E7</f>
        <v>ČOV Dlhé Stráže</v>
      </c>
      <c r="F116" s="225"/>
      <c r="G116" s="225"/>
      <c r="H116" s="225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1" customFormat="1" ht="12" customHeight="1">
      <c r="B117" s="17"/>
      <c r="C117" s="24" t="s">
        <v>135</v>
      </c>
      <c r="L117" s="17"/>
    </row>
    <row r="118" spans="1:63" s="2" customFormat="1" ht="16.5" customHeight="1">
      <c r="A118" s="29"/>
      <c r="B118" s="30"/>
      <c r="C118" s="29"/>
      <c r="D118" s="29"/>
      <c r="E118" s="224" t="s">
        <v>136</v>
      </c>
      <c r="F118" s="223"/>
      <c r="G118" s="223"/>
      <c r="H118" s="223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137</v>
      </c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>
      <c r="A120" s="29"/>
      <c r="B120" s="30"/>
      <c r="C120" s="29"/>
      <c r="D120" s="29"/>
      <c r="E120" s="182" t="str">
        <f>E11</f>
        <v>01.3 - SO 01 Elektroinštalácia + bleskozvod</v>
      </c>
      <c r="F120" s="223"/>
      <c r="G120" s="223"/>
      <c r="H120" s="223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18</v>
      </c>
      <c r="D122" s="29"/>
      <c r="E122" s="29"/>
      <c r="F122" s="22" t="str">
        <f>F14</f>
        <v>Dlhé Stráže</v>
      </c>
      <c r="G122" s="29"/>
      <c r="H122" s="29"/>
      <c r="I122" s="24" t="s">
        <v>20</v>
      </c>
      <c r="J122" s="52" t="str">
        <f>IF(J14="","",J14)</f>
        <v>27. 4. 2021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22</v>
      </c>
      <c r="D124" s="29"/>
      <c r="E124" s="29"/>
      <c r="F124" s="22" t="str">
        <f>E17</f>
        <v>Obec Dlhé Stráže</v>
      </c>
      <c r="G124" s="29"/>
      <c r="H124" s="29"/>
      <c r="I124" s="24" t="s">
        <v>28</v>
      </c>
      <c r="J124" s="27" t="str">
        <f>E23</f>
        <v>Ing.Cerva</v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26</v>
      </c>
      <c r="D125" s="29"/>
      <c r="E125" s="29"/>
      <c r="F125" s="22" t="str">
        <f>IF(E20="","",E20)</f>
        <v>Vyplň údaj</v>
      </c>
      <c r="G125" s="29"/>
      <c r="H125" s="29"/>
      <c r="I125" s="24" t="s">
        <v>32</v>
      </c>
      <c r="J125" s="27" t="str">
        <f>E26</f>
        <v xml:space="preserve"> </v>
      </c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22"/>
      <c r="B127" s="123"/>
      <c r="C127" s="124" t="s">
        <v>166</v>
      </c>
      <c r="D127" s="125" t="s">
        <v>60</v>
      </c>
      <c r="E127" s="125" t="s">
        <v>56</v>
      </c>
      <c r="F127" s="125" t="s">
        <v>57</v>
      </c>
      <c r="G127" s="125" t="s">
        <v>167</v>
      </c>
      <c r="H127" s="125" t="s">
        <v>168</v>
      </c>
      <c r="I127" s="125" t="s">
        <v>169</v>
      </c>
      <c r="J127" s="126" t="s">
        <v>141</v>
      </c>
      <c r="K127" s="127" t="s">
        <v>170</v>
      </c>
      <c r="L127" s="128"/>
      <c r="M127" s="59" t="s">
        <v>1</v>
      </c>
      <c r="N127" s="60" t="s">
        <v>39</v>
      </c>
      <c r="O127" s="60" t="s">
        <v>171</v>
      </c>
      <c r="P127" s="60" t="s">
        <v>172</v>
      </c>
      <c r="Q127" s="60" t="s">
        <v>173</v>
      </c>
      <c r="R127" s="60" t="s">
        <v>174</v>
      </c>
      <c r="S127" s="60" t="s">
        <v>175</v>
      </c>
      <c r="T127" s="61" t="s">
        <v>176</v>
      </c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22"/>
      <c r="AE127" s="122"/>
    </row>
    <row r="128" spans="1:63" s="2" customFormat="1" ht="22.9" customHeight="1">
      <c r="A128" s="29"/>
      <c r="B128" s="30"/>
      <c r="C128" s="66" t="s">
        <v>142</v>
      </c>
      <c r="D128" s="29"/>
      <c r="E128" s="29"/>
      <c r="F128" s="29"/>
      <c r="G128" s="29"/>
      <c r="H128" s="29"/>
      <c r="I128" s="29"/>
      <c r="J128" s="129">
        <f>BK128</f>
        <v>0</v>
      </c>
      <c r="K128" s="29"/>
      <c r="L128" s="30"/>
      <c r="M128" s="62"/>
      <c r="N128" s="53"/>
      <c r="O128" s="63"/>
      <c r="P128" s="130">
        <f>P129</f>
        <v>0</v>
      </c>
      <c r="Q128" s="63"/>
      <c r="R128" s="130">
        <f>R129</f>
        <v>0</v>
      </c>
      <c r="S128" s="63"/>
      <c r="T128" s="131">
        <f>T129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74</v>
      </c>
      <c r="AU128" s="14" t="s">
        <v>143</v>
      </c>
      <c r="BK128" s="132">
        <f>BK129</f>
        <v>0</v>
      </c>
    </row>
    <row r="129" spans="1:65" s="12" customFormat="1" ht="25.9" customHeight="1">
      <c r="B129" s="133"/>
      <c r="D129" s="134" t="s">
        <v>74</v>
      </c>
      <c r="E129" s="135" t="s">
        <v>743</v>
      </c>
      <c r="F129" s="135" t="s">
        <v>744</v>
      </c>
      <c r="I129" s="136"/>
      <c r="J129" s="137">
        <f>BK129</f>
        <v>0</v>
      </c>
      <c r="L129" s="133"/>
      <c r="M129" s="138"/>
      <c r="N129" s="139"/>
      <c r="O129" s="139"/>
      <c r="P129" s="140">
        <f>P130+P176+P210+P222+P239+P252+P263</f>
        <v>0</v>
      </c>
      <c r="Q129" s="139"/>
      <c r="R129" s="140">
        <f>R130+R176+R210+R222+R239+R252+R263</f>
        <v>0</v>
      </c>
      <c r="S129" s="139"/>
      <c r="T129" s="141">
        <f>T130+T176+T210+T222+T239+T252+T263</f>
        <v>0</v>
      </c>
      <c r="AR129" s="134" t="s">
        <v>188</v>
      </c>
      <c r="AT129" s="142" t="s">
        <v>74</v>
      </c>
      <c r="AU129" s="142" t="s">
        <v>75</v>
      </c>
      <c r="AY129" s="134" t="s">
        <v>179</v>
      </c>
      <c r="BK129" s="143">
        <f>BK130+BK176+BK210+BK222+BK239+BK252+BK263</f>
        <v>0</v>
      </c>
    </row>
    <row r="130" spans="1:65" s="12" customFormat="1" ht="22.9" customHeight="1">
      <c r="B130" s="133"/>
      <c r="D130" s="134" t="s">
        <v>74</v>
      </c>
      <c r="E130" s="144" t="s">
        <v>745</v>
      </c>
      <c r="F130" s="144" t="s">
        <v>746</v>
      </c>
      <c r="I130" s="136"/>
      <c r="J130" s="145">
        <f>BK130</f>
        <v>0</v>
      </c>
      <c r="L130" s="133"/>
      <c r="M130" s="138"/>
      <c r="N130" s="139"/>
      <c r="O130" s="139"/>
      <c r="P130" s="140">
        <f>SUM(P131:P175)</f>
        <v>0</v>
      </c>
      <c r="Q130" s="139"/>
      <c r="R130" s="140">
        <f>SUM(R131:R175)</f>
        <v>0</v>
      </c>
      <c r="S130" s="139"/>
      <c r="T130" s="141">
        <f>SUM(T131:T175)</f>
        <v>0</v>
      </c>
      <c r="AR130" s="134" t="s">
        <v>82</v>
      </c>
      <c r="AT130" s="142" t="s">
        <v>74</v>
      </c>
      <c r="AU130" s="142" t="s">
        <v>82</v>
      </c>
      <c r="AY130" s="134" t="s">
        <v>179</v>
      </c>
      <c r="BK130" s="143">
        <f>SUM(BK131:BK175)</f>
        <v>0</v>
      </c>
    </row>
    <row r="131" spans="1:65" s="2" customFormat="1" ht="14.45" customHeight="1">
      <c r="A131" s="29"/>
      <c r="B131" s="146"/>
      <c r="C131" s="147" t="s">
        <v>82</v>
      </c>
      <c r="D131" s="147" t="s">
        <v>181</v>
      </c>
      <c r="E131" s="148" t="s">
        <v>747</v>
      </c>
      <c r="F131" s="149" t="s">
        <v>748</v>
      </c>
      <c r="G131" s="150" t="s">
        <v>478</v>
      </c>
      <c r="H131" s="151">
        <v>20</v>
      </c>
      <c r="I131" s="152"/>
      <c r="J131" s="151">
        <f t="shared" ref="J131:J175" si="0">ROUND(I131*H131,3)</f>
        <v>0</v>
      </c>
      <c r="K131" s="153"/>
      <c r="L131" s="30"/>
      <c r="M131" s="154" t="s">
        <v>1</v>
      </c>
      <c r="N131" s="155" t="s">
        <v>41</v>
      </c>
      <c r="O131" s="55"/>
      <c r="P131" s="156">
        <f t="shared" ref="P131:P175" si="1">O131*H131</f>
        <v>0</v>
      </c>
      <c r="Q131" s="156">
        <v>0</v>
      </c>
      <c r="R131" s="156">
        <f t="shared" ref="R131:R175" si="2">Q131*H131</f>
        <v>0</v>
      </c>
      <c r="S131" s="156">
        <v>0</v>
      </c>
      <c r="T131" s="157">
        <f t="shared" ref="T131:T175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8" t="s">
        <v>185</v>
      </c>
      <c r="AT131" s="158" t="s">
        <v>181</v>
      </c>
      <c r="AU131" s="158" t="s">
        <v>87</v>
      </c>
      <c r="AY131" s="14" t="s">
        <v>179</v>
      </c>
      <c r="BE131" s="159">
        <f t="shared" ref="BE131:BE175" si="4">IF(N131="základná",J131,0)</f>
        <v>0</v>
      </c>
      <c r="BF131" s="159">
        <f t="shared" ref="BF131:BF175" si="5">IF(N131="znížená",J131,0)</f>
        <v>0</v>
      </c>
      <c r="BG131" s="159">
        <f t="shared" ref="BG131:BG175" si="6">IF(N131="zákl. prenesená",J131,0)</f>
        <v>0</v>
      </c>
      <c r="BH131" s="159">
        <f t="shared" ref="BH131:BH175" si="7">IF(N131="zníž. prenesená",J131,0)</f>
        <v>0</v>
      </c>
      <c r="BI131" s="159">
        <f t="shared" ref="BI131:BI175" si="8">IF(N131="nulová",J131,0)</f>
        <v>0</v>
      </c>
      <c r="BJ131" s="14" t="s">
        <v>87</v>
      </c>
      <c r="BK131" s="160">
        <f t="shared" ref="BK131:BK175" si="9">ROUND(I131*H131,3)</f>
        <v>0</v>
      </c>
      <c r="BL131" s="14" t="s">
        <v>185</v>
      </c>
      <c r="BM131" s="158" t="s">
        <v>87</v>
      </c>
    </row>
    <row r="132" spans="1:65" s="2" customFormat="1" ht="14.45" customHeight="1">
      <c r="A132" s="29"/>
      <c r="B132" s="146"/>
      <c r="C132" s="147" t="s">
        <v>87</v>
      </c>
      <c r="D132" s="147" t="s">
        <v>181</v>
      </c>
      <c r="E132" s="148" t="s">
        <v>749</v>
      </c>
      <c r="F132" s="149" t="s">
        <v>750</v>
      </c>
      <c r="G132" s="150" t="s">
        <v>478</v>
      </c>
      <c r="H132" s="151">
        <v>6</v>
      </c>
      <c r="I132" s="152"/>
      <c r="J132" s="151">
        <f t="shared" si="0"/>
        <v>0</v>
      </c>
      <c r="K132" s="153"/>
      <c r="L132" s="30"/>
      <c r="M132" s="154" t="s">
        <v>1</v>
      </c>
      <c r="N132" s="155" t="s">
        <v>41</v>
      </c>
      <c r="O132" s="55"/>
      <c r="P132" s="156">
        <f t="shared" si="1"/>
        <v>0</v>
      </c>
      <c r="Q132" s="156">
        <v>0</v>
      </c>
      <c r="R132" s="156">
        <f t="shared" si="2"/>
        <v>0</v>
      </c>
      <c r="S132" s="156">
        <v>0</v>
      </c>
      <c r="T132" s="157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8" t="s">
        <v>185</v>
      </c>
      <c r="AT132" s="158" t="s">
        <v>181</v>
      </c>
      <c r="AU132" s="158" t="s">
        <v>87</v>
      </c>
      <c r="AY132" s="14" t="s">
        <v>179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4" t="s">
        <v>87</v>
      </c>
      <c r="BK132" s="160">
        <f t="shared" si="9"/>
        <v>0</v>
      </c>
      <c r="BL132" s="14" t="s">
        <v>185</v>
      </c>
      <c r="BM132" s="158" t="s">
        <v>185</v>
      </c>
    </row>
    <row r="133" spans="1:65" s="2" customFormat="1" ht="14.45" customHeight="1">
      <c r="A133" s="29"/>
      <c r="B133" s="146"/>
      <c r="C133" s="147" t="s">
        <v>188</v>
      </c>
      <c r="D133" s="147" t="s">
        <v>181</v>
      </c>
      <c r="E133" s="148" t="s">
        <v>751</v>
      </c>
      <c r="F133" s="149" t="s">
        <v>752</v>
      </c>
      <c r="G133" s="150" t="s">
        <v>478</v>
      </c>
      <c r="H133" s="151">
        <v>8</v>
      </c>
      <c r="I133" s="152"/>
      <c r="J133" s="151">
        <f t="shared" si="0"/>
        <v>0</v>
      </c>
      <c r="K133" s="153"/>
      <c r="L133" s="30"/>
      <c r="M133" s="154" t="s">
        <v>1</v>
      </c>
      <c r="N133" s="155" t="s">
        <v>41</v>
      </c>
      <c r="O133" s="55"/>
      <c r="P133" s="156">
        <f t="shared" si="1"/>
        <v>0</v>
      </c>
      <c r="Q133" s="156">
        <v>0</v>
      </c>
      <c r="R133" s="156">
        <f t="shared" si="2"/>
        <v>0</v>
      </c>
      <c r="S133" s="156">
        <v>0</v>
      </c>
      <c r="T133" s="157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8" t="s">
        <v>185</v>
      </c>
      <c r="AT133" s="158" t="s">
        <v>181</v>
      </c>
      <c r="AU133" s="158" t="s">
        <v>87</v>
      </c>
      <c r="AY133" s="14" t="s">
        <v>179</v>
      </c>
      <c r="BE133" s="159">
        <f t="shared" si="4"/>
        <v>0</v>
      </c>
      <c r="BF133" s="159">
        <f t="shared" si="5"/>
        <v>0</v>
      </c>
      <c r="BG133" s="159">
        <f t="shared" si="6"/>
        <v>0</v>
      </c>
      <c r="BH133" s="159">
        <f t="shared" si="7"/>
        <v>0</v>
      </c>
      <c r="BI133" s="159">
        <f t="shared" si="8"/>
        <v>0</v>
      </c>
      <c r="BJ133" s="14" t="s">
        <v>87</v>
      </c>
      <c r="BK133" s="160">
        <f t="shared" si="9"/>
        <v>0</v>
      </c>
      <c r="BL133" s="14" t="s">
        <v>185</v>
      </c>
      <c r="BM133" s="158" t="s">
        <v>191</v>
      </c>
    </row>
    <row r="134" spans="1:65" s="2" customFormat="1" ht="14.45" customHeight="1">
      <c r="A134" s="29"/>
      <c r="B134" s="146"/>
      <c r="C134" s="147" t="s">
        <v>185</v>
      </c>
      <c r="D134" s="147" t="s">
        <v>181</v>
      </c>
      <c r="E134" s="148" t="s">
        <v>753</v>
      </c>
      <c r="F134" s="149" t="s">
        <v>754</v>
      </c>
      <c r="G134" s="150" t="s">
        <v>478</v>
      </c>
      <c r="H134" s="151">
        <v>3</v>
      </c>
      <c r="I134" s="152"/>
      <c r="J134" s="151">
        <f t="shared" si="0"/>
        <v>0</v>
      </c>
      <c r="K134" s="153"/>
      <c r="L134" s="30"/>
      <c r="M134" s="154" t="s">
        <v>1</v>
      </c>
      <c r="N134" s="155" t="s">
        <v>41</v>
      </c>
      <c r="O134" s="55"/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8" t="s">
        <v>185</v>
      </c>
      <c r="AT134" s="158" t="s">
        <v>181</v>
      </c>
      <c r="AU134" s="158" t="s">
        <v>87</v>
      </c>
      <c r="AY134" s="14" t="s">
        <v>179</v>
      </c>
      <c r="BE134" s="159">
        <f t="shared" si="4"/>
        <v>0</v>
      </c>
      <c r="BF134" s="159">
        <f t="shared" si="5"/>
        <v>0</v>
      </c>
      <c r="BG134" s="159">
        <f t="shared" si="6"/>
        <v>0</v>
      </c>
      <c r="BH134" s="159">
        <f t="shared" si="7"/>
        <v>0</v>
      </c>
      <c r="BI134" s="159">
        <f t="shared" si="8"/>
        <v>0</v>
      </c>
      <c r="BJ134" s="14" t="s">
        <v>87</v>
      </c>
      <c r="BK134" s="160">
        <f t="shared" si="9"/>
        <v>0</v>
      </c>
      <c r="BL134" s="14" t="s">
        <v>185</v>
      </c>
      <c r="BM134" s="158" t="s">
        <v>194</v>
      </c>
    </row>
    <row r="135" spans="1:65" s="2" customFormat="1" ht="14.45" customHeight="1">
      <c r="A135" s="29"/>
      <c r="B135" s="146"/>
      <c r="C135" s="147" t="s">
        <v>195</v>
      </c>
      <c r="D135" s="147" t="s">
        <v>181</v>
      </c>
      <c r="E135" s="148" t="s">
        <v>755</v>
      </c>
      <c r="F135" s="149" t="s">
        <v>756</v>
      </c>
      <c r="G135" s="150" t="s">
        <v>478</v>
      </c>
      <c r="H135" s="151">
        <v>122</v>
      </c>
      <c r="I135" s="152"/>
      <c r="J135" s="151">
        <f t="shared" si="0"/>
        <v>0</v>
      </c>
      <c r="K135" s="153"/>
      <c r="L135" s="30"/>
      <c r="M135" s="154" t="s">
        <v>1</v>
      </c>
      <c r="N135" s="155" t="s">
        <v>41</v>
      </c>
      <c r="O135" s="55"/>
      <c r="P135" s="156">
        <f t="shared" si="1"/>
        <v>0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8" t="s">
        <v>185</v>
      </c>
      <c r="AT135" s="158" t="s">
        <v>181</v>
      </c>
      <c r="AU135" s="158" t="s">
        <v>87</v>
      </c>
      <c r="AY135" s="14" t="s">
        <v>179</v>
      </c>
      <c r="BE135" s="159">
        <f t="shared" si="4"/>
        <v>0</v>
      </c>
      <c r="BF135" s="159">
        <f t="shared" si="5"/>
        <v>0</v>
      </c>
      <c r="BG135" s="159">
        <f t="shared" si="6"/>
        <v>0</v>
      </c>
      <c r="BH135" s="159">
        <f t="shared" si="7"/>
        <v>0</v>
      </c>
      <c r="BI135" s="159">
        <f t="shared" si="8"/>
        <v>0</v>
      </c>
      <c r="BJ135" s="14" t="s">
        <v>87</v>
      </c>
      <c r="BK135" s="160">
        <f t="shared" si="9"/>
        <v>0</v>
      </c>
      <c r="BL135" s="14" t="s">
        <v>185</v>
      </c>
      <c r="BM135" s="158" t="s">
        <v>198</v>
      </c>
    </row>
    <row r="136" spans="1:65" s="2" customFormat="1" ht="14.45" customHeight="1">
      <c r="A136" s="29"/>
      <c r="B136" s="146"/>
      <c r="C136" s="147" t="s">
        <v>191</v>
      </c>
      <c r="D136" s="147" t="s">
        <v>181</v>
      </c>
      <c r="E136" s="148" t="s">
        <v>757</v>
      </c>
      <c r="F136" s="149" t="s">
        <v>758</v>
      </c>
      <c r="G136" s="150" t="s">
        <v>478</v>
      </c>
      <c r="H136" s="151">
        <v>12</v>
      </c>
      <c r="I136" s="152"/>
      <c r="J136" s="151">
        <f t="shared" si="0"/>
        <v>0</v>
      </c>
      <c r="K136" s="153"/>
      <c r="L136" s="30"/>
      <c r="M136" s="154" t="s">
        <v>1</v>
      </c>
      <c r="N136" s="155" t="s">
        <v>41</v>
      </c>
      <c r="O136" s="55"/>
      <c r="P136" s="156">
        <f t="shared" si="1"/>
        <v>0</v>
      </c>
      <c r="Q136" s="156">
        <v>0</v>
      </c>
      <c r="R136" s="156">
        <f t="shared" si="2"/>
        <v>0</v>
      </c>
      <c r="S136" s="156">
        <v>0</v>
      </c>
      <c r="T136" s="157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8" t="s">
        <v>185</v>
      </c>
      <c r="AT136" s="158" t="s">
        <v>181</v>
      </c>
      <c r="AU136" s="158" t="s">
        <v>87</v>
      </c>
      <c r="AY136" s="14" t="s">
        <v>179</v>
      </c>
      <c r="BE136" s="159">
        <f t="shared" si="4"/>
        <v>0</v>
      </c>
      <c r="BF136" s="159">
        <f t="shared" si="5"/>
        <v>0</v>
      </c>
      <c r="BG136" s="159">
        <f t="shared" si="6"/>
        <v>0</v>
      </c>
      <c r="BH136" s="159">
        <f t="shared" si="7"/>
        <v>0</v>
      </c>
      <c r="BI136" s="159">
        <f t="shared" si="8"/>
        <v>0</v>
      </c>
      <c r="BJ136" s="14" t="s">
        <v>87</v>
      </c>
      <c r="BK136" s="160">
        <f t="shared" si="9"/>
        <v>0</v>
      </c>
      <c r="BL136" s="14" t="s">
        <v>185</v>
      </c>
      <c r="BM136" s="158" t="s">
        <v>201</v>
      </c>
    </row>
    <row r="137" spans="1:65" s="2" customFormat="1" ht="14.45" customHeight="1">
      <c r="A137" s="29"/>
      <c r="B137" s="146"/>
      <c r="C137" s="147" t="s">
        <v>202</v>
      </c>
      <c r="D137" s="147" t="s">
        <v>181</v>
      </c>
      <c r="E137" s="148" t="s">
        <v>759</v>
      </c>
      <c r="F137" s="149" t="s">
        <v>760</v>
      </c>
      <c r="G137" s="150" t="s">
        <v>478</v>
      </c>
      <c r="H137" s="151">
        <v>56</v>
      </c>
      <c r="I137" s="152"/>
      <c r="J137" s="151">
        <f t="shared" si="0"/>
        <v>0</v>
      </c>
      <c r="K137" s="153"/>
      <c r="L137" s="30"/>
      <c r="M137" s="154" t="s">
        <v>1</v>
      </c>
      <c r="N137" s="155" t="s">
        <v>41</v>
      </c>
      <c r="O137" s="55"/>
      <c r="P137" s="156">
        <f t="shared" si="1"/>
        <v>0</v>
      </c>
      <c r="Q137" s="156">
        <v>0</v>
      </c>
      <c r="R137" s="156">
        <f t="shared" si="2"/>
        <v>0</v>
      </c>
      <c r="S137" s="156">
        <v>0</v>
      </c>
      <c r="T137" s="157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8" t="s">
        <v>185</v>
      </c>
      <c r="AT137" s="158" t="s">
        <v>181</v>
      </c>
      <c r="AU137" s="158" t="s">
        <v>87</v>
      </c>
      <c r="AY137" s="14" t="s">
        <v>179</v>
      </c>
      <c r="BE137" s="159">
        <f t="shared" si="4"/>
        <v>0</v>
      </c>
      <c r="BF137" s="159">
        <f t="shared" si="5"/>
        <v>0</v>
      </c>
      <c r="BG137" s="159">
        <f t="shared" si="6"/>
        <v>0</v>
      </c>
      <c r="BH137" s="159">
        <f t="shared" si="7"/>
        <v>0</v>
      </c>
      <c r="BI137" s="159">
        <f t="shared" si="8"/>
        <v>0</v>
      </c>
      <c r="BJ137" s="14" t="s">
        <v>87</v>
      </c>
      <c r="BK137" s="160">
        <f t="shared" si="9"/>
        <v>0</v>
      </c>
      <c r="BL137" s="14" t="s">
        <v>185</v>
      </c>
      <c r="BM137" s="158" t="s">
        <v>205</v>
      </c>
    </row>
    <row r="138" spans="1:65" s="2" customFormat="1" ht="14.45" customHeight="1">
      <c r="A138" s="29"/>
      <c r="B138" s="146"/>
      <c r="C138" s="147" t="s">
        <v>194</v>
      </c>
      <c r="D138" s="147" t="s">
        <v>181</v>
      </c>
      <c r="E138" s="148" t="s">
        <v>761</v>
      </c>
      <c r="F138" s="149" t="s">
        <v>762</v>
      </c>
      <c r="G138" s="150" t="s">
        <v>478</v>
      </c>
      <c r="H138" s="151">
        <v>104</v>
      </c>
      <c r="I138" s="152"/>
      <c r="J138" s="151">
        <f t="shared" si="0"/>
        <v>0</v>
      </c>
      <c r="K138" s="153"/>
      <c r="L138" s="30"/>
      <c r="M138" s="154" t="s">
        <v>1</v>
      </c>
      <c r="N138" s="155" t="s">
        <v>41</v>
      </c>
      <c r="O138" s="55"/>
      <c r="P138" s="156">
        <f t="shared" si="1"/>
        <v>0</v>
      </c>
      <c r="Q138" s="156">
        <v>0</v>
      </c>
      <c r="R138" s="156">
        <f t="shared" si="2"/>
        <v>0</v>
      </c>
      <c r="S138" s="156">
        <v>0</v>
      </c>
      <c r="T138" s="157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8" t="s">
        <v>185</v>
      </c>
      <c r="AT138" s="158" t="s">
        <v>181</v>
      </c>
      <c r="AU138" s="158" t="s">
        <v>87</v>
      </c>
      <c r="AY138" s="14" t="s">
        <v>179</v>
      </c>
      <c r="BE138" s="159">
        <f t="shared" si="4"/>
        <v>0</v>
      </c>
      <c r="BF138" s="159">
        <f t="shared" si="5"/>
        <v>0</v>
      </c>
      <c r="BG138" s="159">
        <f t="shared" si="6"/>
        <v>0</v>
      </c>
      <c r="BH138" s="159">
        <f t="shared" si="7"/>
        <v>0</v>
      </c>
      <c r="BI138" s="159">
        <f t="shared" si="8"/>
        <v>0</v>
      </c>
      <c r="BJ138" s="14" t="s">
        <v>87</v>
      </c>
      <c r="BK138" s="160">
        <f t="shared" si="9"/>
        <v>0</v>
      </c>
      <c r="BL138" s="14" t="s">
        <v>185</v>
      </c>
      <c r="BM138" s="158" t="s">
        <v>208</v>
      </c>
    </row>
    <row r="139" spans="1:65" s="2" customFormat="1" ht="14.45" customHeight="1">
      <c r="A139" s="29"/>
      <c r="B139" s="146"/>
      <c r="C139" s="147" t="s">
        <v>209</v>
      </c>
      <c r="D139" s="147" t="s">
        <v>181</v>
      </c>
      <c r="E139" s="148" t="s">
        <v>763</v>
      </c>
      <c r="F139" s="149" t="s">
        <v>764</v>
      </c>
      <c r="G139" s="150" t="s">
        <v>478</v>
      </c>
      <c r="H139" s="151">
        <v>10</v>
      </c>
      <c r="I139" s="152"/>
      <c r="J139" s="151">
        <f t="shared" si="0"/>
        <v>0</v>
      </c>
      <c r="K139" s="153"/>
      <c r="L139" s="30"/>
      <c r="M139" s="154" t="s">
        <v>1</v>
      </c>
      <c r="N139" s="155" t="s">
        <v>41</v>
      </c>
      <c r="O139" s="55"/>
      <c r="P139" s="156">
        <f t="shared" si="1"/>
        <v>0</v>
      </c>
      <c r="Q139" s="156">
        <v>0</v>
      </c>
      <c r="R139" s="156">
        <f t="shared" si="2"/>
        <v>0</v>
      </c>
      <c r="S139" s="156">
        <v>0</v>
      </c>
      <c r="T139" s="157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8" t="s">
        <v>185</v>
      </c>
      <c r="AT139" s="158" t="s">
        <v>181</v>
      </c>
      <c r="AU139" s="158" t="s">
        <v>87</v>
      </c>
      <c r="AY139" s="14" t="s">
        <v>179</v>
      </c>
      <c r="BE139" s="159">
        <f t="shared" si="4"/>
        <v>0</v>
      </c>
      <c r="BF139" s="159">
        <f t="shared" si="5"/>
        <v>0</v>
      </c>
      <c r="BG139" s="159">
        <f t="shared" si="6"/>
        <v>0</v>
      </c>
      <c r="BH139" s="159">
        <f t="shared" si="7"/>
        <v>0</v>
      </c>
      <c r="BI139" s="159">
        <f t="shared" si="8"/>
        <v>0</v>
      </c>
      <c r="BJ139" s="14" t="s">
        <v>87</v>
      </c>
      <c r="BK139" s="160">
        <f t="shared" si="9"/>
        <v>0</v>
      </c>
      <c r="BL139" s="14" t="s">
        <v>185</v>
      </c>
      <c r="BM139" s="158" t="s">
        <v>212</v>
      </c>
    </row>
    <row r="140" spans="1:65" s="2" customFormat="1" ht="14.45" customHeight="1">
      <c r="A140" s="29"/>
      <c r="B140" s="146"/>
      <c r="C140" s="147" t="s">
        <v>198</v>
      </c>
      <c r="D140" s="147" t="s">
        <v>181</v>
      </c>
      <c r="E140" s="148" t="s">
        <v>765</v>
      </c>
      <c r="F140" s="149" t="s">
        <v>766</v>
      </c>
      <c r="G140" s="150" t="s">
        <v>478</v>
      </c>
      <c r="H140" s="151">
        <v>24</v>
      </c>
      <c r="I140" s="152"/>
      <c r="J140" s="151">
        <f t="shared" si="0"/>
        <v>0</v>
      </c>
      <c r="K140" s="153"/>
      <c r="L140" s="30"/>
      <c r="M140" s="154" t="s">
        <v>1</v>
      </c>
      <c r="N140" s="155" t="s">
        <v>41</v>
      </c>
      <c r="O140" s="55"/>
      <c r="P140" s="156">
        <f t="shared" si="1"/>
        <v>0</v>
      </c>
      <c r="Q140" s="156">
        <v>0</v>
      </c>
      <c r="R140" s="156">
        <f t="shared" si="2"/>
        <v>0</v>
      </c>
      <c r="S140" s="156">
        <v>0</v>
      </c>
      <c r="T140" s="157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8" t="s">
        <v>185</v>
      </c>
      <c r="AT140" s="158" t="s">
        <v>181</v>
      </c>
      <c r="AU140" s="158" t="s">
        <v>87</v>
      </c>
      <c r="AY140" s="14" t="s">
        <v>179</v>
      </c>
      <c r="BE140" s="159">
        <f t="shared" si="4"/>
        <v>0</v>
      </c>
      <c r="BF140" s="159">
        <f t="shared" si="5"/>
        <v>0</v>
      </c>
      <c r="BG140" s="159">
        <f t="shared" si="6"/>
        <v>0</v>
      </c>
      <c r="BH140" s="159">
        <f t="shared" si="7"/>
        <v>0</v>
      </c>
      <c r="BI140" s="159">
        <f t="shared" si="8"/>
        <v>0</v>
      </c>
      <c r="BJ140" s="14" t="s">
        <v>87</v>
      </c>
      <c r="BK140" s="160">
        <f t="shared" si="9"/>
        <v>0</v>
      </c>
      <c r="BL140" s="14" t="s">
        <v>185</v>
      </c>
      <c r="BM140" s="158" t="s">
        <v>7</v>
      </c>
    </row>
    <row r="141" spans="1:65" s="2" customFormat="1" ht="14.45" customHeight="1">
      <c r="A141" s="29"/>
      <c r="B141" s="146"/>
      <c r="C141" s="147" t="s">
        <v>216</v>
      </c>
      <c r="D141" s="147" t="s">
        <v>181</v>
      </c>
      <c r="E141" s="148" t="s">
        <v>767</v>
      </c>
      <c r="F141" s="149" t="s">
        <v>768</v>
      </c>
      <c r="G141" s="150" t="s">
        <v>478</v>
      </c>
      <c r="H141" s="151">
        <v>50</v>
      </c>
      <c r="I141" s="152"/>
      <c r="J141" s="151">
        <f t="shared" si="0"/>
        <v>0</v>
      </c>
      <c r="K141" s="153"/>
      <c r="L141" s="30"/>
      <c r="M141" s="154" t="s">
        <v>1</v>
      </c>
      <c r="N141" s="155" t="s">
        <v>41</v>
      </c>
      <c r="O141" s="55"/>
      <c r="P141" s="156">
        <f t="shared" si="1"/>
        <v>0</v>
      </c>
      <c r="Q141" s="156">
        <v>0</v>
      </c>
      <c r="R141" s="156">
        <f t="shared" si="2"/>
        <v>0</v>
      </c>
      <c r="S141" s="156">
        <v>0</v>
      </c>
      <c r="T141" s="157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8" t="s">
        <v>185</v>
      </c>
      <c r="AT141" s="158" t="s">
        <v>181</v>
      </c>
      <c r="AU141" s="158" t="s">
        <v>87</v>
      </c>
      <c r="AY141" s="14" t="s">
        <v>179</v>
      </c>
      <c r="BE141" s="159">
        <f t="shared" si="4"/>
        <v>0</v>
      </c>
      <c r="BF141" s="159">
        <f t="shared" si="5"/>
        <v>0</v>
      </c>
      <c r="BG141" s="159">
        <f t="shared" si="6"/>
        <v>0</v>
      </c>
      <c r="BH141" s="159">
        <f t="shared" si="7"/>
        <v>0</v>
      </c>
      <c r="BI141" s="159">
        <f t="shared" si="8"/>
        <v>0</v>
      </c>
      <c r="BJ141" s="14" t="s">
        <v>87</v>
      </c>
      <c r="BK141" s="160">
        <f t="shared" si="9"/>
        <v>0</v>
      </c>
      <c r="BL141" s="14" t="s">
        <v>185</v>
      </c>
      <c r="BM141" s="158" t="s">
        <v>220</v>
      </c>
    </row>
    <row r="142" spans="1:65" s="2" customFormat="1" ht="14.45" customHeight="1">
      <c r="A142" s="29"/>
      <c r="B142" s="146"/>
      <c r="C142" s="147" t="s">
        <v>201</v>
      </c>
      <c r="D142" s="147" t="s">
        <v>181</v>
      </c>
      <c r="E142" s="148" t="s">
        <v>769</v>
      </c>
      <c r="F142" s="149" t="s">
        <v>770</v>
      </c>
      <c r="G142" s="150" t="s">
        <v>253</v>
      </c>
      <c r="H142" s="151">
        <v>8</v>
      </c>
      <c r="I142" s="152"/>
      <c r="J142" s="151">
        <f t="shared" si="0"/>
        <v>0</v>
      </c>
      <c r="K142" s="153"/>
      <c r="L142" s="30"/>
      <c r="M142" s="154" t="s">
        <v>1</v>
      </c>
      <c r="N142" s="155" t="s">
        <v>41</v>
      </c>
      <c r="O142" s="55"/>
      <c r="P142" s="156">
        <f t="shared" si="1"/>
        <v>0</v>
      </c>
      <c r="Q142" s="156">
        <v>0</v>
      </c>
      <c r="R142" s="156">
        <f t="shared" si="2"/>
        <v>0</v>
      </c>
      <c r="S142" s="156">
        <v>0</v>
      </c>
      <c r="T142" s="157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8" t="s">
        <v>185</v>
      </c>
      <c r="AT142" s="158" t="s">
        <v>181</v>
      </c>
      <c r="AU142" s="158" t="s">
        <v>87</v>
      </c>
      <c r="AY142" s="14" t="s">
        <v>179</v>
      </c>
      <c r="BE142" s="159">
        <f t="shared" si="4"/>
        <v>0</v>
      </c>
      <c r="BF142" s="159">
        <f t="shared" si="5"/>
        <v>0</v>
      </c>
      <c r="BG142" s="159">
        <f t="shared" si="6"/>
        <v>0</v>
      </c>
      <c r="BH142" s="159">
        <f t="shared" si="7"/>
        <v>0</v>
      </c>
      <c r="BI142" s="159">
        <f t="shared" si="8"/>
        <v>0</v>
      </c>
      <c r="BJ142" s="14" t="s">
        <v>87</v>
      </c>
      <c r="BK142" s="160">
        <f t="shared" si="9"/>
        <v>0</v>
      </c>
      <c r="BL142" s="14" t="s">
        <v>185</v>
      </c>
      <c r="BM142" s="158" t="s">
        <v>223</v>
      </c>
    </row>
    <row r="143" spans="1:65" s="2" customFormat="1" ht="14.45" customHeight="1">
      <c r="A143" s="29"/>
      <c r="B143" s="146"/>
      <c r="C143" s="147" t="s">
        <v>224</v>
      </c>
      <c r="D143" s="147" t="s">
        <v>181</v>
      </c>
      <c r="E143" s="148" t="s">
        <v>771</v>
      </c>
      <c r="F143" s="149" t="s">
        <v>772</v>
      </c>
      <c r="G143" s="150" t="s">
        <v>478</v>
      </c>
      <c r="H143" s="151">
        <v>56</v>
      </c>
      <c r="I143" s="152"/>
      <c r="J143" s="151">
        <f t="shared" si="0"/>
        <v>0</v>
      </c>
      <c r="K143" s="153"/>
      <c r="L143" s="30"/>
      <c r="M143" s="154" t="s">
        <v>1</v>
      </c>
      <c r="N143" s="155" t="s">
        <v>41</v>
      </c>
      <c r="O143" s="55"/>
      <c r="P143" s="156">
        <f t="shared" si="1"/>
        <v>0</v>
      </c>
      <c r="Q143" s="156">
        <v>0</v>
      </c>
      <c r="R143" s="156">
        <f t="shared" si="2"/>
        <v>0</v>
      </c>
      <c r="S143" s="156">
        <v>0</v>
      </c>
      <c r="T143" s="157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8" t="s">
        <v>185</v>
      </c>
      <c r="AT143" s="158" t="s">
        <v>181</v>
      </c>
      <c r="AU143" s="158" t="s">
        <v>87</v>
      </c>
      <c r="AY143" s="14" t="s">
        <v>179</v>
      </c>
      <c r="BE143" s="159">
        <f t="shared" si="4"/>
        <v>0</v>
      </c>
      <c r="BF143" s="159">
        <f t="shared" si="5"/>
        <v>0</v>
      </c>
      <c r="BG143" s="159">
        <f t="shared" si="6"/>
        <v>0</v>
      </c>
      <c r="BH143" s="159">
        <f t="shared" si="7"/>
        <v>0</v>
      </c>
      <c r="BI143" s="159">
        <f t="shared" si="8"/>
        <v>0</v>
      </c>
      <c r="BJ143" s="14" t="s">
        <v>87</v>
      </c>
      <c r="BK143" s="160">
        <f t="shared" si="9"/>
        <v>0</v>
      </c>
      <c r="BL143" s="14" t="s">
        <v>185</v>
      </c>
      <c r="BM143" s="158" t="s">
        <v>228</v>
      </c>
    </row>
    <row r="144" spans="1:65" s="2" customFormat="1" ht="14.45" customHeight="1">
      <c r="A144" s="29"/>
      <c r="B144" s="146"/>
      <c r="C144" s="147" t="s">
        <v>205</v>
      </c>
      <c r="D144" s="147" t="s">
        <v>181</v>
      </c>
      <c r="E144" s="148" t="s">
        <v>773</v>
      </c>
      <c r="F144" s="149" t="s">
        <v>774</v>
      </c>
      <c r="G144" s="150" t="s">
        <v>253</v>
      </c>
      <c r="H144" s="151">
        <v>26</v>
      </c>
      <c r="I144" s="152"/>
      <c r="J144" s="151">
        <f t="shared" si="0"/>
        <v>0</v>
      </c>
      <c r="K144" s="153"/>
      <c r="L144" s="30"/>
      <c r="M144" s="154" t="s">
        <v>1</v>
      </c>
      <c r="N144" s="155" t="s">
        <v>41</v>
      </c>
      <c r="O144" s="55"/>
      <c r="P144" s="156">
        <f t="shared" si="1"/>
        <v>0</v>
      </c>
      <c r="Q144" s="156">
        <v>0</v>
      </c>
      <c r="R144" s="156">
        <f t="shared" si="2"/>
        <v>0</v>
      </c>
      <c r="S144" s="156">
        <v>0</v>
      </c>
      <c r="T144" s="157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8" t="s">
        <v>185</v>
      </c>
      <c r="AT144" s="158" t="s">
        <v>181</v>
      </c>
      <c r="AU144" s="158" t="s">
        <v>87</v>
      </c>
      <c r="AY144" s="14" t="s">
        <v>179</v>
      </c>
      <c r="BE144" s="159">
        <f t="shared" si="4"/>
        <v>0</v>
      </c>
      <c r="BF144" s="159">
        <f t="shared" si="5"/>
        <v>0</v>
      </c>
      <c r="BG144" s="159">
        <f t="shared" si="6"/>
        <v>0</v>
      </c>
      <c r="BH144" s="159">
        <f t="shared" si="7"/>
        <v>0</v>
      </c>
      <c r="BI144" s="159">
        <f t="shared" si="8"/>
        <v>0</v>
      </c>
      <c r="BJ144" s="14" t="s">
        <v>87</v>
      </c>
      <c r="BK144" s="160">
        <f t="shared" si="9"/>
        <v>0</v>
      </c>
      <c r="BL144" s="14" t="s">
        <v>185</v>
      </c>
      <c r="BM144" s="158" t="s">
        <v>231</v>
      </c>
    </row>
    <row r="145" spans="1:65" s="2" customFormat="1" ht="14.45" customHeight="1">
      <c r="A145" s="29"/>
      <c r="B145" s="146"/>
      <c r="C145" s="147" t="s">
        <v>233</v>
      </c>
      <c r="D145" s="147" t="s">
        <v>181</v>
      </c>
      <c r="E145" s="148" t="s">
        <v>771</v>
      </c>
      <c r="F145" s="149" t="s">
        <v>772</v>
      </c>
      <c r="G145" s="150" t="s">
        <v>478</v>
      </c>
      <c r="H145" s="151">
        <v>70</v>
      </c>
      <c r="I145" s="152"/>
      <c r="J145" s="151">
        <f t="shared" si="0"/>
        <v>0</v>
      </c>
      <c r="K145" s="153"/>
      <c r="L145" s="30"/>
      <c r="M145" s="154" t="s">
        <v>1</v>
      </c>
      <c r="N145" s="155" t="s">
        <v>41</v>
      </c>
      <c r="O145" s="55"/>
      <c r="P145" s="156">
        <f t="shared" si="1"/>
        <v>0</v>
      </c>
      <c r="Q145" s="156">
        <v>0</v>
      </c>
      <c r="R145" s="156">
        <f t="shared" si="2"/>
        <v>0</v>
      </c>
      <c r="S145" s="156">
        <v>0</v>
      </c>
      <c r="T145" s="157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8" t="s">
        <v>185</v>
      </c>
      <c r="AT145" s="158" t="s">
        <v>181</v>
      </c>
      <c r="AU145" s="158" t="s">
        <v>87</v>
      </c>
      <c r="AY145" s="14" t="s">
        <v>179</v>
      </c>
      <c r="BE145" s="159">
        <f t="shared" si="4"/>
        <v>0</v>
      </c>
      <c r="BF145" s="159">
        <f t="shared" si="5"/>
        <v>0</v>
      </c>
      <c r="BG145" s="159">
        <f t="shared" si="6"/>
        <v>0</v>
      </c>
      <c r="BH145" s="159">
        <f t="shared" si="7"/>
        <v>0</v>
      </c>
      <c r="BI145" s="159">
        <f t="shared" si="8"/>
        <v>0</v>
      </c>
      <c r="BJ145" s="14" t="s">
        <v>87</v>
      </c>
      <c r="BK145" s="160">
        <f t="shared" si="9"/>
        <v>0</v>
      </c>
      <c r="BL145" s="14" t="s">
        <v>185</v>
      </c>
      <c r="BM145" s="158" t="s">
        <v>236</v>
      </c>
    </row>
    <row r="146" spans="1:65" s="2" customFormat="1" ht="14.45" customHeight="1">
      <c r="A146" s="29"/>
      <c r="B146" s="146"/>
      <c r="C146" s="147" t="s">
        <v>208</v>
      </c>
      <c r="D146" s="147" t="s">
        <v>181</v>
      </c>
      <c r="E146" s="148" t="s">
        <v>773</v>
      </c>
      <c r="F146" s="149" t="s">
        <v>774</v>
      </c>
      <c r="G146" s="150" t="s">
        <v>253</v>
      </c>
      <c r="H146" s="151">
        <v>40</v>
      </c>
      <c r="I146" s="152"/>
      <c r="J146" s="151">
        <f t="shared" si="0"/>
        <v>0</v>
      </c>
      <c r="K146" s="153"/>
      <c r="L146" s="30"/>
      <c r="M146" s="154" t="s">
        <v>1</v>
      </c>
      <c r="N146" s="155" t="s">
        <v>41</v>
      </c>
      <c r="O146" s="55"/>
      <c r="P146" s="156">
        <f t="shared" si="1"/>
        <v>0</v>
      </c>
      <c r="Q146" s="156">
        <v>0</v>
      </c>
      <c r="R146" s="156">
        <f t="shared" si="2"/>
        <v>0</v>
      </c>
      <c r="S146" s="156">
        <v>0</v>
      </c>
      <c r="T146" s="157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8" t="s">
        <v>185</v>
      </c>
      <c r="AT146" s="158" t="s">
        <v>181</v>
      </c>
      <c r="AU146" s="158" t="s">
        <v>87</v>
      </c>
      <c r="AY146" s="14" t="s">
        <v>179</v>
      </c>
      <c r="BE146" s="159">
        <f t="shared" si="4"/>
        <v>0</v>
      </c>
      <c r="BF146" s="159">
        <f t="shared" si="5"/>
        <v>0</v>
      </c>
      <c r="BG146" s="159">
        <f t="shared" si="6"/>
        <v>0</v>
      </c>
      <c r="BH146" s="159">
        <f t="shared" si="7"/>
        <v>0</v>
      </c>
      <c r="BI146" s="159">
        <f t="shared" si="8"/>
        <v>0</v>
      </c>
      <c r="BJ146" s="14" t="s">
        <v>87</v>
      </c>
      <c r="BK146" s="160">
        <f t="shared" si="9"/>
        <v>0</v>
      </c>
      <c r="BL146" s="14" t="s">
        <v>185</v>
      </c>
      <c r="BM146" s="158" t="s">
        <v>239</v>
      </c>
    </row>
    <row r="147" spans="1:65" s="2" customFormat="1" ht="14.45" customHeight="1">
      <c r="A147" s="29"/>
      <c r="B147" s="146"/>
      <c r="C147" s="147" t="s">
        <v>240</v>
      </c>
      <c r="D147" s="147" t="s">
        <v>181</v>
      </c>
      <c r="E147" s="148" t="s">
        <v>775</v>
      </c>
      <c r="F147" s="149" t="s">
        <v>776</v>
      </c>
      <c r="G147" s="150" t="s">
        <v>253</v>
      </c>
      <c r="H147" s="151">
        <v>16</v>
      </c>
      <c r="I147" s="152"/>
      <c r="J147" s="151">
        <f t="shared" si="0"/>
        <v>0</v>
      </c>
      <c r="K147" s="153"/>
      <c r="L147" s="30"/>
      <c r="M147" s="154" t="s">
        <v>1</v>
      </c>
      <c r="N147" s="155" t="s">
        <v>41</v>
      </c>
      <c r="O147" s="55"/>
      <c r="P147" s="156">
        <f t="shared" si="1"/>
        <v>0</v>
      </c>
      <c r="Q147" s="156">
        <v>0</v>
      </c>
      <c r="R147" s="156">
        <f t="shared" si="2"/>
        <v>0</v>
      </c>
      <c r="S147" s="156">
        <v>0</v>
      </c>
      <c r="T147" s="157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8" t="s">
        <v>185</v>
      </c>
      <c r="AT147" s="158" t="s">
        <v>181</v>
      </c>
      <c r="AU147" s="158" t="s">
        <v>87</v>
      </c>
      <c r="AY147" s="14" t="s">
        <v>179</v>
      </c>
      <c r="BE147" s="159">
        <f t="shared" si="4"/>
        <v>0</v>
      </c>
      <c r="BF147" s="159">
        <f t="shared" si="5"/>
        <v>0</v>
      </c>
      <c r="BG147" s="159">
        <f t="shared" si="6"/>
        <v>0</v>
      </c>
      <c r="BH147" s="159">
        <f t="shared" si="7"/>
        <v>0</v>
      </c>
      <c r="BI147" s="159">
        <f t="shared" si="8"/>
        <v>0</v>
      </c>
      <c r="BJ147" s="14" t="s">
        <v>87</v>
      </c>
      <c r="BK147" s="160">
        <f t="shared" si="9"/>
        <v>0</v>
      </c>
      <c r="BL147" s="14" t="s">
        <v>185</v>
      </c>
      <c r="BM147" s="158" t="s">
        <v>243</v>
      </c>
    </row>
    <row r="148" spans="1:65" s="2" customFormat="1" ht="24.2" customHeight="1">
      <c r="A148" s="29"/>
      <c r="B148" s="146"/>
      <c r="C148" s="147" t="s">
        <v>212</v>
      </c>
      <c r="D148" s="147" t="s">
        <v>181</v>
      </c>
      <c r="E148" s="148" t="s">
        <v>777</v>
      </c>
      <c r="F148" s="149" t="s">
        <v>778</v>
      </c>
      <c r="G148" s="150" t="s">
        <v>253</v>
      </c>
      <c r="H148" s="151">
        <v>9</v>
      </c>
      <c r="I148" s="152"/>
      <c r="J148" s="151">
        <f t="shared" si="0"/>
        <v>0</v>
      </c>
      <c r="K148" s="153"/>
      <c r="L148" s="30"/>
      <c r="M148" s="154" t="s">
        <v>1</v>
      </c>
      <c r="N148" s="155" t="s">
        <v>41</v>
      </c>
      <c r="O148" s="55"/>
      <c r="P148" s="156">
        <f t="shared" si="1"/>
        <v>0</v>
      </c>
      <c r="Q148" s="156">
        <v>0</v>
      </c>
      <c r="R148" s="156">
        <f t="shared" si="2"/>
        <v>0</v>
      </c>
      <c r="S148" s="156">
        <v>0</v>
      </c>
      <c r="T148" s="157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8" t="s">
        <v>185</v>
      </c>
      <c r="AT148" s="158" t="s">
        <v>181</v>
      </c>
      <c r="AU148" s="158" t="s">
        <v>87</v>
      </c>
      <c r="AY148" s="14" t="s">
        <v>179</v>
      </c>
      <c r="BE148" s="159">
        <f t="shared" si="4"/>
        <v>0</v>
      </c>
      <c r="BF148" s="159">
        <f t="shared" si="5"/>
        <v>0</v>
      </c>
      <c r="BG148" s="159">
        <f t="shared" si="6"/>
        <v>0</v>
      </c>
      <c r="BH148" s="159">
        <f t="shared" si="7"/>
        <v>0</v>
      </c>
      <c r="BI148" s="159">
        <f t="shared" si="8"/>
        <v>0</v>
      </c>
      <c r="BJ148" s="14" t="s">
        <v>87</v>
      </c>
      <c r="BK148" s="160">
        <f t="shared" si="9"/>
        <v>0</v>
      </c>
      <c r="BL148" s="14" t="s">
        <v>185</v>
      </c>
      <c r="BM148" s="158" t="s">
        <v>246</v>
      </c>
    </row>
    <row r="149" spans="1:65" s="2" customFormat="1" ht="14.45" customHeight="1">
      <c r="A149" s="29"/>
      <c r="B149" s="146"/>
      <c r="C149" s="147" t="s">
        <v>247</v>
      </c>
      <c r="D149" s="147" t="s">
        <v>181</v>
      </c>
      <c r="E149" s="148" t="s">
        <v>779</v>
      </c>
      <c r="F149" s="149" t="s">
        <v>780</v>
      </c>
      <c r="G149" s="150" t="s">
        <v>253</v>
      </c>
      <c r="H149" s="151">
        <v>4</v>
      </c>
      <c r="I149" s="152"/>
      <c r="J149" s="151">
        <f t="shared" si="0"/>
        <v>0</v>
      </c>
      <c r="K149" s="153"/>
      <c r="L149" s="30"/>
      <c r="M149" s="154" t="s">
        <v>1</v>
      </c>
      <c r="N149" s="155" t="s">
        <v>41</v>
      </c>
      <c r="O149" s="55"/>
      <c r="P149" s="156">
        <f t="shared" si="1"/>
        <v>0</v>
      </c>
      <c r="Q149" s="156">
        <v>0</v>
      </c>
      <c r="R149" s="156">
        <f t="shared" si="2"/>
        <v>0</v>
      </c>
      <c r="S149" s="156">
        <v>0</v>
      </c>
      <c r="T149" s="157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8" t="s">
        <v>185</v>
      </c>
      <c r="AT149" s="158" t="s">
        <v>181</v>
      </c>
      <c r="AU149" s="158" t="s">
        <v>87</v>
      </c>
      <c r="AY149" s="14" t="s">
        <v>179</v>
      </c>
      <c r="BE149" s="159">
        <f t="shared" si="4"/>
        <v>0</v>
      </c>
      <c r="BF149" s="159">
        <f t="shared" si="5"/>
        <v>0</v>
      </c>
      <c r="BG149" s="159">
        <f t="shared" si="6"/>
        <v>0</v>
      </c>
      <c r="BH149" s="159">
        <f t="shared" si="7"/>
        <v>0</v>
      </c>
      <c r="BI149" s="159">
        <f t="shared" si="8"/>
        <v>0</v>
      </c>
      <c r="BJ149" s="14" t="s">
        <v>87</v>
      </c>
      <c r="BK149" s="160">
        <f t="shared" si="9"/>
        <v>0</v>
      </c>
      <c r="BL149" s="14" t="s">
        <v>185</v>
      </c>
      <c r="BM149" s="158" t="s">
        <v>250</v>
      </c>
    </row>
    <row r="150" spans="1:65" s="2" customFormat="1" ht="24.2" customHeight="1">
      <c r="A150" s="29"/>
      <c r="B150" s="146"/>
      <c r="C150" s="147" t="s">
        <v>7</v>
      </c>
      <c r="D150" s="147" t="s">
        <v>181</v>
      </c>
      <c r="E150" s="148" t="s">
        <v>781</v>
      </c>
      <c r="F150" s="149" t="s">
        <v>782</v>
      </c>
      <c r="G150" s="150" t="s">
        <v>253</v>
      </c>
      <c r="H150" s="151">
        <v>3</v>
      </c>
      <c r="I150" s="152"/>
      <c r="J150" s="151">
        <f t="shared" si="0"/>
        <v>0</v>
      </c>
      <c r="K150" s="153"/>
      <c r="L150" s="30"/>
      <c r="M150" s="154" t="s">
        <v>1</v>
      </c>
      <c r="N150" s="155" t="s">
        <v>41</v>
      </c>
      <c r="O150" s="55"/>
      <c r="P150" s="156">
        <f t="shared" si="1"/>
        <v>0</v>
      </c>
      <c r="Q150" s="156">
        <v>0</v>
      </c>
      <c r="R150" s="156">
        <f t="shared" si="2"/>
        <v>0</v>
      </c>
      <c r="S150" s="156">
        <v>0</v>
      </c>
      <c r="T150" s="157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8" t="s">
        <v>185</v>
      </c>
      <c r="AT150" s="158" t="s">
        <v>181</v>
      </c>
      <c r="AU150" s="158" t="s">
        <v>87</v>
      </c>
      <c r="AY150" s="14" t="s">
        <v>179</v>
      </c>
      <c r="BE150" s="159">
        <f t="shared" si="4"/>
        <v>0</v>
      </c>
      <c r="BF150" s="159">
        <f t="shared" si="5"/>
        <v>0</v>
      </c>
      <c r="BG150" s="159">
        <f t="shared" si="6"/>
        <v>0</v>
      </c>
      <c r="BH150" s="159">
        <f t="shared" si="7"/>
        <v>0</v>
      </c>
      <c r="BI150" s="159">
        <f t="shared" si="8"/>
        <v>0</v>
      </c>
      <c r="BJ150" s="14" t="s">
        <v>87</v>
      </c>
      <c r="BK150" s="160">
        <f t="shared" si="9"/>
        <v>0</v>
      </c>
      <c r="BL150" s="14" t="s">
        <v>185</v>
      </c>
      <c r="BM150" s="158" t="s">
        <v>254</v>
      </c>
    </row>
    <row r="151" spans="1:65" s="2" customFormat="1" ht="24.2" customHeight="1">
      <c r="A151" s="29"/>
      <c r="B151" s="146"/>
      <c r="C151" s="147" t="s">
        <v>255</v>
      </c>
      <c r="D151" s="147" t="s">
        <v>181</v>
      </c>
      <c r="E151" s="148" t="s">
        <v>783</v>
      </c>
      <c r="F151" s="149" t="s">
        <v>784</v>
      </c>
      <c r="G151" s="150" t="s">
        <v>253</v>
      </c>
      <c r="H151" s="151">
        <v>3</v>
      </c>
      <c r="I151" s="152"/>
      <c r="J151" s="151">
        <f t="shared" si="0"/>
        <v>0</v>
      </c>
      <c r="K151" s="153"/>
      <c r="L151" s="30"/>
      <c r="M151" s="154" t="s">
        <v>1</v>
      </c>
      <c r="N151" s="155" t="s">
        <v>41</v>
      </c>
      <c r="O151" s="55"/>
      <c r="P151" s="156">
        <f t="shared" si="1"/>
        <v>0</v>
      </c>
      <c r="Q151" s="156">
        <v>0</v>
      </c>
      <c r="R151" s="156">
        <f t="shared" si="2"/>
        <v>0</v>
      </c>
      <c r="S151" s="156">
        <v>0</v>
      </c>
      <c r="T151" s="157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8" t="s">
        <v>185</v>
      </c>
      <c r="AT151" s="158" t="s">
        <v>181</v>
      </c>
      <c r="AU151" s="158" t="s">
        <v>87</v>
      </c>
      <c r="AY151" s="14" t="s">
        <v>179</v>
      </c>
      <c r="BE151" s="159">
        <f t="shared" si="4"/>
        <v>0</v>
      </c>
      <c r="BF151" s="159">
        <f t="shared" si="5"/>
        <v>0</v>
      </c>
      <c r="BG151" s="159">
        <f t="shared" si="6"/>
        <v>0</v>
      </c>
      <c r="BH151" s="159">
        <f t="shared" si="7"/>
        <v>0</v>
      </c>
      <c r="BI151" s="159">
        <f t="shared" si="8"/>
        <v>0</v>
      </c>
      <c r="BJ151" s="14" t="s">
        <v>87</v>
      </c>
      <c r="BK151" s="160">
        <f t="shared" si="9"/>
        <v>0</v>
      </c>
      <c r="BL151" s="14" t="s">
        <v>185</v>
      </c>
      <c r="BM151" s="158" t="s">
        <v>258</v>
      </c>
    </row>
    <row r="152" spans="1:65" s="2" customFormat="1" ht="14.45" customHeight="1">
      <c r="A152" s="29"/>
      <c r="B152" s="146"/>
      <c r="C152" s="147" t="s">
        <v>220</v>
      </c>
      <c r="D152" s="147" t="s">
        <v>181</v>
      </c>
      <c r="E152" s="148" t="s">
        <v>785</v>
      </c>
      <c r="F152" s="149" t="s">
        <v>786</v>
      </c>
      <c r="G152" s="150" t="s">
        <v>253</v>
      </c>
      <c r="H152" s="151">
        <v>1</v>
      </c>
      <c r="I152" s="152"/>
      <c r="J152" s="151">
        <f t="shared" si="0"/>
        <v>0</v>
      </c>
      <c r="K152" s="153"/>
      <c r="L152" s="30"/>
      <c r="M152" s="154" t="s">
        <v>1</v>
      </c>
      <c r="N152" s="155" t="s">
        <v>41</v>
      </c>
      <c r="O152" s="55"/>
      <c r="P152" s="156">
        <f t="shared" si="1"/>
        <v>0</v>
      </c>
      <c r="Q152" s="156">
        <v>0</v>
      </c>
      <c r="R152" s="156">
        <f t="shared" si="2"/>
        <v>0</v>
      </c>
      <c r="S152" s="156">
        <v>0</v>
      </c>
      <c r="T152" s="157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8" t="s">
        <v>185</v>
      </c>
      <c r="AT152" s="158" t="s">
        <v>181</v>
      </c>
      <c r="AU152" s="158" t="s">
        <v>87</v>
      </c>
      <c r="AY152" s="14" t="s">
        <v>179</v>
      </c>
      <c r="BE152" s="159">
        <f t="shared" si="4"/>
        <v>0</v>
      </c>
      <c r="BF152" s="159">
        <f t="shared" si="5"/>
        <v>0</v>
      </c>
      <c r="BG152" s="159">
        <f t="shared" si="6"/>
        <v>0</v>
      </c>
      <c r="BH152" s="159">
        <f t="shared" si="7"/>
        <v>0</v>
      </c>
      <c r="BI152" s="159">
        <f t="shared" si="8"/>
        <v>0</v>
      </c>
      <c r="BJ152" s="14" t="s">
        <v>87</v>
      </c>
      <c r="BK152" s="160">
        <f t="shared" si="9"/>
        <v>0</v>
      </c>
      <c r="BL152" s="14" t="s">
        <v>185</v>
      </c>
      <c r="BM152" s="158" t="s">
        <v>261</v>
      </c>
    </row>
    <row r="153" spans="1:65" s="2" customFormat="1" ht="14.45" customHeight="1">
      <c r="A153" s="29"/>
      <c r="B153" s="146"/>
      <c r="C153" s="147" t="s">
        <v>262</v>
      </c>
      <c r="D153" s="147" t="s">
        <v>181</v>
      </c>
      <c r="E153" s="148" t="s">
        <v>787</v>
      </c>
      <c r="F153" s="149" t="s">
        <v>788</v>
      </c>
      <c r="G153" s="150" t="s">
        <v>253</v>
      </c>
      <c r="H153" s="151">
        <v>6</v>
      </c>
      <c r="I153" s="152"/>
      <c r="J153" s="151">
        <f t="shared" si="0"/>
        <v>0</v>
      </c>
      <c r="K153" s="153"/>
      <c r="L153" s="30"/>
      <c r="M153" s="154" t="s">
        <v>1</v>
      </c>
      <c r="N153" s="155" t="s">
        <v>41</v>
      </c>
      <c r="O153" s="55"/>
      <c r="P153" s="156">
        <f t="shared" si="1"/>
        <v>0</v>
      </c>
      <c r="Q153" s="156">
        <v>0</v>
      </c>
      <c r="R153" s="156">
        <f t="shared" si="2"/>
        <v>0</v>
      </c>
      <c r="S153" s="156">
        <v>0</v>
      </c>
      <c r="T153" s="157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8" t="s">
        <v>185</v>
      </c>
      <c r="AT153" s="158" t="s">
        <v>181</v>
      </c>
      <c r="AU153" s="158" t="s">
        <v>87</v>
      </c>
      <c r="AY153" s="14" t="s">
        <v>179</v>
      </c>
      <c r="BE153" s="159">
        <f t="shared" si="4"/>
        <v>0</v>
      </c>
      <c r="BF153" s="159">
        <f t="shared" si="5"/>
        <v>0</v>
      </c>
      <c r="BG153" s="159">
        <f t="shared" si="6"/>
        <v>0</v>
      </c>
      <c r="BH153" s="159">
        <f t="shared" si="7"/>
        <v>0</v>
      </c>
      <c r="BI153" s="159">
        <f t="shared" si="8"/>
        <v>0</v>
      </c>
      <c r="BJ153" s="14" t="s">
        <v>87</v>
      </c>
      <c r="BK153" s="160">
        <f t="shared" si="9"/>
        <v>0</v>
      </c>
      <c r="BL153" s="14" t="s">
        <v>185</v>
      </c>
      <c r="BM153" s="158" t="s">
        <v>265</v>
      </c>
    </row>
    <row r="154" spans="1:65" s="2" customFormat="1" ht="14.45" customHeight="1">
      <c r="A154" s="29"/>
      <c r="B154" s="146"/>
      <c r="C154" s="147" t="s">
        <v>223</v>
      </c>
      <c r="D154" s="147" t="s">
        <v>181</v>
      </c>
      <c r="E154" s="148" t="s">
        <v>789</v>
      </c>
      <c r="F154" s="149" t="s">
        <v>790</v>
      </c>
      <c r="G154" s="150" t="s">
        <v>253</v>
      </c>
      <c r="H154" s="151">
        <v>8</v>
      </c>
      <c r="I154" s="152"/>
      <c r="J154" s="151">
        <f t="shared" si="0"/>
        <v>0</v>
      </c>
      <c r="K154" s="153"/>
      <c r="L154" s="30"/>
      <c r="M154" s="154" t="s">
        <v>1</v>
      </c>
      <c r="N154" s="155" t="s">
        <v>41</v>
      </c>
      <c r="O154" s="55"/>
      <c r="P154" s="156">
        <f t="shared" si="1"/>
        <v>0</v>
      </c>
      <c r="Q154" s="156">
        <v>0</v>
      </c>
      <c r="R154" s="156">
        <f t="shared" si="2"/>
        <v>0</v>
      </c>
      <c r="S154" s="156">
        <v>0</v>
      </c>
      <c r="T154" s="157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8" t="s">
        <v>185</v>
      </c>
      <c r="AT154" s="158" t="s">
        <v>181</v>
      </c>
      <c r="AU154" s="158" t="s">
        <v>87</v>
      </c>
      <c r="AY154" s="14" t="s">
        <v>179</v>
      </c>
      <c r="BE154" s="159">
        <f t="shared" si="4"/>
        <v>0</v>
      </c>
      <c r="BF154" s="159">
        <f t="shared" si="5"/>
        <v>0</v>
      </c>
      <c r="BG154" s="159">
        <f t="shared" si="6"/>
        <v>0</v>
      </c>
      <c r="BH154" s="159">
        <f t="shared" si="7"/>
        <v>0</v>
      </c>
      <c r="BI154" s="159">
        <f t="shared" si="8"/>
        <v>0</v>
      </c>
      <c r="BJ154" s="14" t="s">
        <v>87</v>
      </c>
      <c r="BK154" s="160">
        <f t="shared" si="9"/>
        <v>0</v>
      </c>
      <c r="BL154" s="14" t="s">
        <v>185</v>
      </c>
      <c r="BM154" s="158" t="s">
        <v>268</v>
      </c>
    </row>
    <row r="155" spans="1:65" s="2" customFormat="1" ht="14.45" customHeight="1">
      <c r="A155" s="29"/>
      <c r="B155" s="146"/>
      <c r="C155" s="147" t="s">
        <v>269</v>
      </c>
      <c r="D155" s="147" t="s">
        <v>181</v>
      </c>
      <c r="E155" s="148" t="s">
        <v>791</v>
      </c>
      <c r="F155" s="149" t="s">
        <v>792</v>
      </c>
      <c r="G155" s="150" t="s">
        <v>253</v>
      </c>
      <c r="H155" s="151">
        <v>7</v>
      </c>
      <c r="I155" s="152"/>
      <c r="J155" s="151">
        <f t="shared" si="0"/>
        <v>0</v>
      </c>
      <c r="K155" s="153"/>
      <c r="L155" s="30"/>
      <c r="M155" s="154" t="s">
        <v>1</v>
      </c>
      <c r="N155" s="155" t="s">
        <v>41</v>
      </c>
      <c r="O155" s="55"/>
      <c r="P155" s="156">
        <f t="shared" si="1"/>
        <v>0</v>
      </c>
      <c r="Q155" s="156">
        <v>0</v>
      </c>
      <c r="R155" s="156">
        <f t="shared" si="2"/>
        <v>0</v>
      </c>
      <c r="S155" s="156">
        <v>0</v>
      </c>
      <c r="T155" s="157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8" t="s">
        <v>185</v>
      </c>
      <c r="AT155" s="158" t="s">
        <v>181</v>
      </c>
      <c r="AU155" s="158" t="s">
        <v>87</v>
      </c>
      <c r="AY155" s="14" t="s">
        <v>179</v>
      </c>
      <c r="BE155" s="159">
        <f t="shared" si="4"/>
        <v>0</v>
      </c>
      <c r="BF155" s="159">
        <f t="shared" si="5"/>
        <v>0</v>
      </c>
      <c r="BG155" s="159">
        <f t="shared" si="6"/>
        <v>0</v>
      </c>
      <c r="BH155" s="159">
        <f t="shared" si="7"/>
        <v>0</v>
      </c>
      <c r="BI155" s="159">
        <f t="shared" si="8"/>
        <v>0</v>
      </c>
      <c r="BJ155" s="14" t="s">
        <v>87</v>
      </c>
      <c r="BK155" s="160">
        <f t="shared" si="9"/>
        <v>0</v>
      </c>
      <c r="BL155" s="14" t="s">
        <v>185</v>
      </c>
      <c r="BM155" s="158" t="s">
        <v>272</v>
      </c>
    </row>
    <row r="156" spans="1:65" s="2" customFormat="1" ht="14.45" customHeight="1">
      <c r="A156" s="29"/>
      <c r="B156" s="146"/>
      <c r="C156" s="147" t="s">
        <v>228</v>
      </c>
      <c r="D156" s="147" t="s">
        <v>181</v>
      </c>
      <c r="E156" s="148" t="s">
        <v>793</v>
      </c>
      <c r="F156" s="149" t="s">
        <v>794</v>
      </c>
      <c r="G156" s="150" t="s">
        <v>253</v>
      </c>
      <c r="H156" s="151">
        <v>2</v>
      </c>
      <c r="I156" s="152"/>
      <c r="J156" s="151">
        <f t="shared" si="0"/>
        <v>0</v>
      </c>
      <c r="K156" s="153"/>
      <c r="L156" s="30"/>
      <c r="M156" s="154" t="s">
        <v>1</v>
      </c>
      <c r="N156" s="155" t="s">
        <v>41</v>
      </c>
      <c r="O156" s="55"/>
      <c r="P156" s="156">
        <f t="shared" si="1"/>
        <v>0</v>
      </c>
      <c r="Q156" s="156">
        <v>0</v>
      </c>
      <c r="R156" s="156">
        <f t="shared" si="2"/>
        <v>0</v>
      </c>
      <c r="S156" s="156">
        <v>0</v>
      </c>
      <c r="T156" s="157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8" t="s">
        <v>185</v>
      </c>
      <c r="AT156" s="158" t="s">
        <v>181</v>
      </c>
      <c r="AU156" s="158" t="s">
        <v>87</v>
      </c>
      <c r="AY156" s="14" t="s">
        <v>179</v>
      </c>
      <c r="BE156" s="159">
        <f t="shared" si="4"/>
        <v>0</v>
      </c>
      <c r="BF156" s="159">
        <f t="shared" si="5"/>
        <v>0</v>
      </c>
      <c r="BG156" s="159">
        <f t="shared" si="6"/>
        <v>0</v>
      </c>
      <c r="BH156" s="159">
        <f t="shared" si="7"/>
        <v>0</v>
      </c>
      <c r="BI156" s="159">
        <f t="shared" si="8"/>
        <v>0</v>
      </c>
      <c r="BJ156" s="14" t="s">
        <v>87</v>
      </c>
      <c r="BK156" s="160">
        <f t="shared" si="9"/>
        <v>0</v>
      </c>
      <c r="BL156" s="14" t="s">
        <v>185</v>
      </c>
      <c r="BM156" s="158" t="s">
        <v>275</v>
      </c>
    </row>
    <row r="157" spans="1:65" s="2" customFormat="1" ht="14.45" customHeight="1">
      <c r="A157" s="29"/>
      <c r="B157" s="146"/>
      <c r="C157" s="147" t="s">
        <v>277</v>
      </c>
      <c r="D157" s="147" t="s">
        <v>181</v>
      </c>
      <c r="E157" s="148" t="s">
        <v>795</v>
      </c>
      <c r="F157" s="149" t="s">
        <v>796</v>
      </c>
      <c r="G157" s="150" t="s">
        <v>253</v>
      </c>
      <c r="H157" s="151">
        <v>1</v>
      </c>
      <c r="I157" s="152"/>
      <c r="J157" s="151">
        <f t="shared" si="0"/>
        <v>0</v>
      </c>
      <c r="K157" s="153"/>
      <c r="L157" s="30"/>
      <c r="M157" s="154" t="s">
        <v>1</v>
      </c>
      <c r="N157" s="155" t="s">
        <v>41</v>
      </c>
      <c r="O157" s="55"/>
      <c r="P157" s="156">
        <f t="shared" si="1"/>
        <v>0</v>
      </c>
      <c r="Q157" s="156">
        <v>0</v>
      </c>
      <c r="R157" s="156">
        <f t="shared" si="2"/>
        <v>0</v>
      </c>
      <c r="S157" s="156">
        <v>0</v>
      </c>
      <c r="T157" s="157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8" t="s">
        <v>185</v>
      </c>
      <c r="AT157" s="158" t="s">
        <v>181</v>
      </c>
      <c r="AU157" s="158" t="s">
        <v>87</v>
      </c>
      <c r="AY157" s="14" t="s">
        <v>179</v>
      </c>
      <c r="BE157" s="159">
        <f t="shared" si="4"/>
        <v>0</v>
      </c>
      <c r="BF157" s="159">
        <f t="shared" si="5"/>
        <v>0</v>
      </c>
      <c r="BG157" s="159">
        <f t="shared" si="6"/>
        <v>0</v>
      </c>
      <c r="BH157" s="159">
        <f t="shared" si="7"/>
        <v>0</v>
      </c>
      <c r="BI157" s="159">
        <f t="shared" si="8"/>
        <v>0</v>
      </c>
      <c r="BJ157" s="14" t="s">
        <v>87</v>
      </c>
      <c r="BK157" s="160">
        <f t="shared" si="9"/>
        <v>0</v>
      </c>
      <c r="BL157" s="14" t="s">
        <v>185</v>
      </c>
      <c r="BM157" s="158" t="s">
        <v>280</v>
      </c>
    </row>
    <row r="158" spans="1:65" s="2" customFormat="1" ht="14.45" customHeight="1">
      <c r="A158" s="29"/>
      <c r="B158" s="146"/>
      <c r="C158" s="147" t="s">
        <v>231</v>
      </c>
      <c r="D158" s="147" t="s">
        <v>181</v>
      </c>
      <c r="E158" s="148" t="s">
        <v>797</v>
      </c>
      <c r="F158" s="149" t="s">
        <v>798</v>
      </c>
      <c r="G158" s="150" t="s">
        <v>253</v>
      </c>
      <c r="H158" s="151">
        <v>14</v>
      </c>
      <c r="I158" s="152"/>
      <c r="J158" s="151">
        <f t="shared" si="0"/>
        <v>0</v>
      </c>
      <c r="K158" s="153"/>
      <c r="L158" s="30"/>
      <c r="M158" s="154" t="s">
        <v>1</v>
      </c>
      <c r="N158" s="155" t="s">
        <v>41</v>
      </c>
      <c r="O158" s="55"/>
      <c r="P158" s="156">
        <f t="shared" si="1"/>
        <v>0</v>
      </c>
      <c r="Q158" s="156">
        <v>0</v>
      </c>
      <c r="R158" s="156">
        <f t="shared" si="2"/>
        <v>0</v>
      </c>
      <c r="S158" s="156">
        <v>0</v>
      </c>
      <c r="T158" s="157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8" t="s">
        <v>185</v>
      </c>
      <c r="AT158" s="158" t="s">
        <v>181</v>
      </c>
      <c r="AU158" s="158" t="s">
        <v>87</v>
      </c>
      <c r="AY158" s="14" t="s">
        <v>179</v>
      </c>
      <c r="BE158" s="159">
        <f t="shared" si="4"/>
        <v>0</v>
      </c>
      <c r="BF158" s="159">
        <f t="shared" si="5"/>
        <v>0</v>
      </c>
      <c r="BG158" s="159">
        <f t="shared" si="6"/>
        <v>0</v>
      </c>
      <c r="BH158" s="159">
        <f t="shared" si="7"/>
        <v>0</v>
      </c>
      <c r="BI158" s="159">
        <f t="shared" si="8"/>
        <v>0</v>
      </c>
      <c r="BJ158" s="14" t="s">
        <v>87</v>
      </c>
      <c r="BK158" s="160">
        <f t="shared" si="9"/>
        <v>0</v>
      </c>
      <c r="BL158" s="14" t="s">
        <v>185</v>
      </c>
      <c r="BM158" s="158" t="s">
        <v>284</v>
      </c>
    </row>
    <row r="159" spans="1:65" s="2" customFormat="1" ht="14.45" customHeight="1">
      <c r="A159" s="29"/>
      <c r="B159" s="146"/>
      <c r="C159" s="147" t="s">
        <v>285</v>
      </c>
      <c r="D159" s="147" t="s">
        <v>181</v>
      </c>
      <c r="E159" s="148" t="s">
        <v>799</v>
      </c>
      <c r="F159" s="149" t="s">
        <v>800</v>
      </c>
      <c r="G159" s="150" t="s">
        <v>478</v>
      </c>
      <c r="H159" s="151">
        <v>120</v>
      </c>
      <c r="I159" s="152"/>
      <c r="J159" s="151">
        <f t="shared" si="0"/>
        <v>0</v>
      </c>
      <c r="K159" s="153"/>
      <c r="L159" s="30"/>
      <c r="M159" s="154" t="s">
        <v>1</v>
      </c>
      <c r="N159" s="155" t="s">
        <v>41</v>
      </c>
      <c r="O159" s="55"/>
      <c r="P159" s="156">
        <f t="shared" si="1"/>
        <v>0</v>
      </c>
      <c r="Q159" s="156">
        <v>0</v>
      </c>
      <c r="R159" s="156">
        <f t="shared" si="2"/>
        <v>0</v>
      </c>
      <c r="S159" s="156">
        <v>0</v>
      </c>
      <c r="T159" s="157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8" t="s">
        <v>185</v>
      </c>
      <c r="AT159" s="158" t="s">
        <v>181</v>
      </c>
      <c r="AU159" s="158" t="s">
        <v>87</v>
      </c>
      <c r="AY159" s="14" t="s">
        <v>179</v>
      </c>
      <c r="BE159" s="159">
        <f t="shared" si="4"/>
        <v>0</v>
      </c>
      <c r="BF159" s="159">
        <f t="shared" si="5"/>
        <v>0</v>
      </c>
      <c r="BG159" s="159">
        <f t="shared" si="6"/>
        <v>0</v>
      </c>
      <c r="BH159" s="159">
        <f t="shared" si="7"/>
        <v>0</v>
      </c>
      <c r="BI159" s="159">
        <f t="shared" si="8"/>
        <v>0</v>
      </c>
      <c r="BJ159" s="14" t="s">
        <v>87</v>
      </c>
      <c r="BK159" s="160">
        <f t="shared" si="9"/>
        <v>0</v>
      </c>
      <c r="BL159" s="14" t="s">
        <v>185</v>
      </c>
      <c r="BM159" s="158" t="s">
        <v>288</v>
      </c>
    </row>
    <row r="160" spans="1:65" s="2" customFormat="1" ht="14.45" customHeight="1">
      <c r="A160" s="29"/>
      <c r="B160" s="146"/>
      <c r="C160" s="147" t="s">
        <v>236</v>
      </c>
      <c r="D160" s="147" t="s">
        <v>181</v>
      </c>
      <c r="E160" s="148" t="s">
        <v>801</v>
      </c>
      <c r="F160" s="149" t="s">
        <v>802</v>
      </c>
      <c r="G160" s="150" t="s">
        <v>478</v>
      </c>
      <c r="H160" s="151">
        <v>55</v>
      </c>
      <c r="I160" s="152"/>
      <c r="J160" s="151">
        <f t="shared" si="0"/>
        <v>0</v>
      </c>
      <c r="K160" s="153"/>
      <c r="L160" s="30"/>
      <c r="M160" s="154" t="s">
        <v>1</v>
      </c>
      <c r="N160" s="155" t="s">
        <v>41</v>
      </c>
      <c r="O160" s="55"/>
      <c r="P160" s="156">
        <f t="shared" si="1"/>
        <v>0</v>
      </c>
      <c r="Q160" s="156">
        <v>0</v>
      </c>
      <c r="R160" s="156">
        <f t="shared" si="2"/>
        <v>0</v>
      </c>
      <c r="S160" s="156">
        <v>0</v>
      </c>
      <c r="T160" s="157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8" t="s">
        <v>185</v>
      </c>
      <c r="AT160" s="158" t="s">
        <v>181</v>
      </c>
      <c r="AU160" s="158" t="s">
        <v>87</v>
      </c>
      <c r="AY160" s="14" t="s">
        <v>179</v>
      </c>
      <c r="BE160" s="159">
        <f t="shared" si="4"/>
        <v>0</v>
      </c>
      <c r="BF160" s="159">
        <f t="shared" si="5"/>
        <v>0</v>
      </c>
      <c r="BG160" s="159">
        <f t="shared" si="6"/>
        <v>0</v>
      </c>
      <c r="BH160" s="159">
        <f t="shared" si="7"/>
        <v>0</v>
      </c>
      <c r="BI160" s="159">
        <f t="shared" si="8"/>
        <v>0</v>
      </c>
      <c r="BJ160" s="14" t="s">
        <v>87</v>
      </c>
      <c r="BK160" s="160">
        <f t="shared" si="9"/>
        <v>0</v>
      </c>
      <c r="BL160" s="14" t="s">
        <v>185</v>
      </c>
      <c r="BM160" s="158" t="s">
        <v>291</v>
      </c>
    </row>
    <row r="161" spans="1:65" s="2" customFormat="1" ht="14.45" customHeight="1">
      <c r="A161" s="29"/>
      <c r="B161" s="146"/>
      <c r="C161" s="147" t="s">
        <v>292</v>
      </c>
      <c r="D161" s="147" t="s">
        <v>181</v>
      </c>
      <c r="E161" s="148" t="s">
        <v>803</v>
      </c>
      <c r="F161" s="149" t="s">
        <v>804</v>
      </c>
      <c r="G161" s="150" t="s">
        <v>253</v>
      </c>
      <c r="H161" s="151">
        <v>5</v>
      </c>
      <c r="I161" s="152"/>
      <c r="J161" s="151">
        <f t="shared" si="0"/>
        <v>0</v>
      </c>
      <c r="K161" s="153"/>
      <c r="L161" s="30"/>
      <c r="M161" s="154" t="s">
        <v>1</v>
      </c>
      <c r="N161" s="155" t="s">
        <v>41</v>
      </c>
      <c r="O161" s="55"/>
      <c r="P161" s="156">
        <f t="shared" si="1"/>
        <v>0</v>
      </c>
      <c r="Q161" s="156">
        <v>0</v>
      </c>
      <c r="R161" s="156">
        <f t="shared" si="2"/>
        <v>0</v>
      </c>
      <c r="S161" s="156">
        <v>0</v>
      </c>
      <c r="T161" s="157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8" t="s">
        <v>185</v>
      </c>
      <c r="AT161" s="158" t="s">
        <v>181</v>
      </c>
      <c r="AU161" s="158" t="s">
        <v>87</v>
      </c>
      <c r="AY161" s="14" t="s">
        <v>179</v>
      </c>
      <c r="BE161" s="159">
        <f t="shared" si="4"/>
        <v>0</v>
      </c>
      <c r="BF161" s="159">
        <f t="shared" si="5"/>
        <v>0</v>
      </c>
      <c r="BG161" s="159">
        <f t="shared" si="6"/>
        <v>0</v>
      </c>
      <c r="BH161" s="159">
        <f t="shared" si="7"/>
        <v>0</v>
      </c>
      <c r="BI161" s="159">
        <f t="shared" si="8"/>
        <v>0</v>
      </c>
      <c r="BJ161" s="14" t="s">
        <v>87</v>
      </c>
      <c r="BK161" s="160">
        <f t="shared" si="9"/>
        <v>0</v>
      </c>
      <c r="BL161" s="14" t="s">
        <v>185</v>
      </c>
      <c r="BM161" s="158" t="s">
        <v>295</v>
      </c>
    </row>
    <row r="162" spans="1:65" s="2" customFormat="1" ht="14.45" customHeight="1">
      <c r="A162" s="29"/>
      <c r="B162" s="146"/>
      <c r="C162" s="147" t="s">
        <v>239</v>
      </c>
      <c r="D162" s="147" t="s">
        <v>181</v>
      </c>
      <c r="E162" s="148" t="s">
        <v>805</v>
      </c>
      <c r="F162" s="149" t="s">
        <v>806</v>
      </c>
      <c r="G162" s="150" t="s">
        <v>253</v>
      </c>
      <c r="H162" s="151">
        <v>2</v>
      </c>
      <c r="I162" s="152"/>
      <c r="J162" s="151">
        <f t="shared" si="0"/>
        <v>0</v>
      </c>
      <c r="K162" s="153"/>
      <c r="L162" s="30"/>
      <c r="M162" s="154" t="s">
        <v>1</v>
      </c>
      <c r="N162" s="155" t="s">
        <v>41</v>
      </c>
      <c r="O162" s="55"/>
      <c r="P162" s="156">
        <f t="shared" si="1"/>
        <v>0</v>
      </c>
      <c r="Q162" s="156">
        <v>0</v>
      </c>
      <c r="R162" s="156">
        <f t="shared" si="2"/>
        <v>0</v>
      </c>
      <c r="S162" s="156">
        <v>0</v>
      </c>
      <c r="T162" s="157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8" t="s">
        <v>185</v>
      </c>
      <c r="AT162" s="158" t="s">
        <v>181</v>
      </c>
      <c r="AU162" s="158" t="s">
        <v>87</v>
      </c>
      <c r="AY162" s="14" t="s">
        <v>179</v>
      </c>
      <c r="BE162" s="159">
        <f t="shared" si="4"/>
        <v>0</v>
      </c>
      <c r="BF162" s="159">
        <f t="shared" si="5"/>
        <v>0</v>
      </c>
      <c r="BG162" s="159">
        <f t="shared" si="6"/>
        <v>0</v>
      </c>
      <c r="BH162" s="159">
        <f t="shared" si="7"/>
        <v>0</v>
      </c>
      <c r="BI162" s="159">
        <f t="shared" si="8"/>
        <v>0</v>
      </c>
      <c r="BJ162" s="14" t="s">
        <v>87</v>
      </c>
      <c r="BK162" s="160">
        <f t="shared" si="9"/>
        <v>0</v>
      </c>
      <c r="BL162" s="14" t="s">
        <v>185</v>
      </c>
      <c r="BM162" s="158" t="s">
        <v>298</v>
      </c>
    </row>
    <row r="163" spans="1:65" s="2" customFormat="1" ht="14.45" customHeight="1">
      <c r="A163" s="29"/>
      <c r="B163" s="146"/>
      <c r="C163" s="147" t="s">
        <v>299</v>
      </c>
      <c r="D163" s="147" t="s">
        <v>181</v>
      </c>
      <c r="E163" s="148" t="s">
        <v>807</v>
      </c>
      <c r="F163" s="149" t="s">
        <v>808</v>
      </c>
      <c r="G163" s="150" t="s">
        <v>253</v>
      </c>
      <c r="H163" s="151">
        <v>2</v>
      </c>
      <c r="I163" s="152"/>
      <c r="J163" s="151">
        <f t="shared" si="0"/>
        <v>0</v>
      </c>
      <c r="K163" s="153"/>
      <c r="L163" s="30"/>
      <c r="M163" s="154" t="s">
        <v>1</v>
      </c>
      <c r="N163" s="155" t="s">
        <v>41</v>
      </c>
      <c r="O163" s="55"/>
      <c r="P163" s="156">
        <f t="shared" si="1"/>
        <v>0</v>
      </c>
      <c r="Q163" s="156">
        <v>0</v>
      </c>
      <c r="R163" s="156">
        <f t="shared" si="2"/>
        <v>0</v>
      </c>
      <c r="S163" s="156">
        <v>0</v>
      </c>
      <c r="T163" s="157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8" t="s">
        <v>185</v>
      </c>
      <c r="AT163" s="158" t="s">
        <v>181</v>
      </c>
      <c r="AU163" s="158" t="s">
        <v>87</v>
      </c>
      <c r="AY163" s="14" t="s">
        <v>179</v>
      </c>
      <c r="BE163" s="159">
        <f t="shared" si="4"/>
        <v>0</v>
      </c>
      <c r="BF163" s="159">
        <f t="shared" si="5"/>
        <v>0</v>
      </c>
      <c r="BG163" s="159">
        <f t="shared" si="6"/>
        <v>0</v>
      </c>
      <c r="BH163" s="159">
        <f t="shared" si="7"/>
        <v>0</v>
      </c>
      <c r="BI163" s="159">
        <f t="shared" si="8"/>
        <v>0</v>
      </c>
      <c r="BJ163" s="14" t="s">
        <v>87</v>
      </c>
      <c r="BK163" s="160">
        <f t="shared" si="9"/>
        <v>0</v>
      </c>
      <c r="BL163" s="14" t="s">
        <v>185</v>
      </c>
      <c r="BM163" s="158" t="s">
        <v>302</v>
      </c>
    </row>
    <row r="164" spans="1:65" s="2" customFormat="1" ht="14.45" customHeight="1">
      <c r="A164" s="29"/>
      <c r="B164" s="146"/>
      <c r="C164" s="147" t="s">
        <v>243</v>
      </c>
      <c r="D164" s="147" t="s">
        <v>181</v>
      </c>
      <c r="E164" s="148" t="s">
        <v>809</v>
      </c>
      <c r="F164" s="149" t="s">
        <v>810</v>
      </c>
      <c r="G164" s="150" t="s">
        <v>253</v>
      </c>
      <c r="H164" s="151">
        <v>6</v>
      </c>
      <c r="I164" s="152"/>
      <c r="J164" s="151">
        <f t="shared" si="0"/>
        <v>0</v>
      </c>
      <c r="K164" s="153"/>
      <c r="L164" s="30"/>
      <c r="M164" s="154" t="s">
        <v>1</v>
      </c>
      <c r="N164" s="155" t="s">
        <v>41</v>
      </c>
      <c r="O164" s="55"/>
      <c r="P164" s="156">
        <f t="shared" si="1"/>
        <v>0</v>
      </c>
      <c r="Q164" s="156">
        <v>0</v>
      </c>
      <c r="R164" s="156">
        <f t="shared" si="2"/>
        <v>0</v>
      </c>
      <c r="S164" s="156">
        <v>0</v>
      </c>
      <c r="T164" s="157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8" t="s">
        <v>185</v>
      </c>
      <c r="AT164" s="158" t="s">
        <v>181</v>
      </c>
      <c r="AU164" s="158" t="s">
        <v>87</v>
      </c>
      <c r="AY164" s="14" t="s">
        <v>179</v>
      </c>
      <c r="BE164" s="159">
        <f t="shared" si="4"/>
        <v>0</v>
      </c>
      <c r="BF164" s="159">
        <f t="shared" si="5"/>
        <v>0</v>
      </c>
      <c r="BG164" s="159">
        <f t="shared" si="6"/>
        <v>0</v>
      </c>
      <c r="BH164" s="159">
        <f t="shared" si="7"/>
        <v>0</v>
      </c>
      <c r="BI164" s="159">
        <f t="shared" si="8"/>
        <v>0</v>
      </c>
      <c r="BJ164" s="14" t="s">
        <v>87</v>
      </c>
      <c r="BK164" s="160">
        <f t="shared" si="9"/>
        <v>0</v>
      </c>
      <c r="BL164" s="14" t="s">
        <v>185</v>
      </c>
      <c r="BM164" s="158" t="s">
        <v>305</v>
      </c>
    </row>
    <row r="165" spans="1:65" s="2" customFormat="1" ht="14.45" customHeight="1">
      <c r="A165" s="29"/>
      <c r="B165" s="146"/>
      <c r="C165" s="147" t="s">
        <v>306</v>
      </c>
      <c r="D165" s="147" t="s">
        <v>181</v>
      </c>
      <c r="E165" s="148" t="s">
        <v>811</v>
      </c>
      <c r="F165" s="149" t="s">
        <v>812</v>
      </c>
      <c r="G165" s="150" t="s">
        <v>253</v>
      </c>
      <c r="H165" s="151">
        <v>6</v>
      </c>
      <c r="I165" s="152"/>
      <c r="J165" s="151">
        <f t="shared" si="0"/>
        <v>0</v>
      </c>
      <c r="K165" s="153"/>
      <c r="L165" s="30"/>
      <c r="M165" s="154" t="s">
        <v>1</v>
      </c>
      <c r="N165" s="155" t="s">
        <v>41</v>
      </c>
      <c r="O165" s="55"/>
      <c r="P165" s="156">
        <f t="shared" si="1"/>
        <v>0</v>
      </c>
      <c r="Q165" s="156">
        <v>0</v>
      </c>
      <c r="R165" s="156">
        <f t="shared" si="2"/>
        <v>0</v>
      </c>
      <c r="S165" s="156">
        <v>0</v>
      </c>
      <c r="T165" s="157">
        <f t="shared" si="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8" t="s">
        <v>185</v>
      </c>
      <c r="AT165" s="158" t="s">
        <v>181</v>
      </c>
      <c r="AU165" s="158" t="s">
        <v>87</v>
      </c>
      <c r="AY165" s="14" t="s">
        <v>179</v>
      </c>
      <c r="BE165" s="159">
        <f t="shared" si="4"/>
        <v>0</v>
      </c>
      <c r="BF165" s="159">
        <f t="shared" si="5"/>
        <v>0</v>
      </c>
      <c r="BG165" s="159">
        <f t="shared" si="6"/>
        <v>0</v>
      </c>
      <c r="BH165" s="159">
        <f t="shared" si="7"/>
        <v>0</v>
      </c>
      <c r="BI165" s="159">
        <f t="shared" si="8"/>
        <v>0</v>
      </c>
      <c r="BJ165" s="14" t="s">
        <v>87</v>
      </c>
      <c r="BK165" s="160">
        <f t="shared" si="9"/>
        <v>0</v>
      </c>
      <c r="BL165" s="14" t="s">
        <v>185</v>
      </c>
      <c r="BM165" s="158" t="s">
        <v>309</v>
      </c>
    </row>
    <row r="166" spans="1:65" s="2" customFormat="1" ht="14.45" customHeight="1">
      <c r="A166" s="29"/>
      <c r="B166" s="146"/>
      <c r="C166" s="147" t="s">
        <v>246</v>
      </c>
      <c r="D166" s="147" t="s">
        <v>181</v>
      </c>
      <c r="E166" s="148" t="s">
        <v>813</v>
      </c>
      <c r="F166" s="149" t="s">
        <v>814</v>
      </c>
      <c r="G166" s="150" t="s">
        <v>253</v>
      </c>
      <c r="H166" s="151">
        <v>12</v>
      </c>
      <c r="I166" s="152"/>
      <c r="J166" s="151">
        <f t="shared" si="0"/>
        <v>0</v>
      </c>
      <c r="K166" s="153"/>
      <c r="L166" s="30"/>
      <c r="M166" s="154" t="s">
        <v>1</v>
      </c>
      <c r="N166" s="155" t="s">
        <v>41</v>
      </c>
      <c r="O166" s="55"/>
      <c r="P166" s="156">
        <f t="shared" si="1"/>
        <v>0</v>
      </c>
      <c r="Q166" s="156">
        <v>0</v>
      </c>
      <c r="R166" s="156">
        <f t="shared" si="2"/>
        <v>0</v>
      </c>
      <c r="S166" s="156">
        <v>0</v>
      </c>
      <c r="T166" s="157">
        <f t="shared" si="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8" t="s">
        <v>185</v>
      </c>
      <c r="AT166" s="158" t="s">
        <v>181</v>
      </c>
      <c r="AU166" s="158" t="s">
        <v>87</v>
      </c>
      <c r="AY166" s="14" t="s">
        <v>179</v>
      </c>
      <c r="BE166" s="159">
        <f t="shared" si="4"/>
        <v>0</v>
      </c>
      <c r="BF166" s="159">
        <f t="shared" si="5"/>
        <v>0</v>
      </c>
      <c r="BG166" s="159">
        <f t="shared" si="6"/>
        <v>0</v>
      </c>
      <c r="BH166" s="159">
        <f t="shared" si="7"/>
        <v>0</v>
      </c>
      <c r="BI166" s="159">
        <f t="shared" si="8"/>
        <v>0</v>
      </c>
      <c r="BJ166" s="14" t="s">
        <v>87</v>
      </c>
      <c r="BK166" s="160">
        <f t="shared" si="9"/>
        <v>0</v>
      </c>
      <c r="BL166" s="14" t="s">
        <v>185</v>
      </c>
      <c r="BM166" s="158" t="s">
        <v>312</v>
      </c>
    </row>
    <row r="167" spans="1:65" s="2" customFormat="1" ht="14.45" customHeight="1">
      <c r="A167" s="29"/>
      <c r="B167" s="146"/>
      <c r="C167" s="147" t="s">
        <v>313</v>
      </c>
      <c r="D167" s="147" t="s">
        <v>181</v>
      </c>
      <c r="E167" s="148" t="s">
        <v>815</v>
      </c>
      <c r="F167" s="149" t="s">
        <v>816</v>
      </c>
      <c r="G167" s="150" t="s">
        <v>253</v>
      </c>
      <c r="H167" s="151">
        <v>2</v>
      </c>
      <c r="I167" s="152"/>
      <c r="J167" s="151">
        <f t="shared" si="0"/>
        <v>0</v>
      </c>
      <c r="K167" s="153"/>
      <c r="L167" s="30"/>
      <c r="M167" s="154" t="s">
        <v>1</v>
      </c>
      <c r="N167" s="155" t="s">
        <v>41</v>
      </c>
      <c r="O167" s="55"/>
      <c r="P167" s="156">
        <f t="shared" si="1"/>
        <v>0</v>
      </c>
      <c r="Q167" s="156">
        <v>0</v>
      </c>
      <c r="R167" s="156">
        <f t="shared" si="2"/>
        <v>0</v>
      </c>
      <c r="S167" s="156">
        <v>0</v>
      </c>
      <c r="T167" s="157">
        <f t="shared" si="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8" t="s">
        <v>185</v>
      </c>
      <c r="AT167" s="158" t="s">
        <v>181</v>
      </c>
      <c r="AU167" s="158" t="s">
        <v>87</v>
      </c>
      <c r="AY167" s="14" t="s">
        <v>179</v>
      </c>
      <c r="BE167" s="159">
        <f t="shared" si="4"/>
        <v>0</v>
      </c>
      <c r="BF167" s="159">
        <f t="shared" si="5"/>
        <v>0</v>
      </c>
      <c r="BG167" s="159">
        <f t="shared" si="6"/>
        <v>0</v>
      </c>
      <c r="BH167" s="159">
        <f t="shared" si="7"/>
        <v>0</v>
      </c>
      <c r="BI167" s="159">
        <f t="shared" si="8"/>
        <v>0</v>
      </c>
      <c r="BJ167" s="14" t="s">
        <v>87</v>
      </c>
      <c r="BK167" s="160">
        <f t="shared" si="9"/>
        <v>0</v>
      </c>
      <c r="BL167" s="14" t="s">
        <v>185</v>
      </c>
      <c r="BM167" s="158" t="s">
        <v>316</v>
      </c>
    </row>
    <row r="168" spans="1:65" s="2" customFormat="1" ht="14.45" customHeight="1">
      <c r="A168" s="29"/>
      <c r="B168" s="146"/>
      <c r="C168" s="147" t="s">
        <v>250</v>
      </c>
      <c r="D168" s="147" t="s">
        <v>181</v>
      </c>
      <c r="E168" s="148" t="s">
        <v>817</v>
      </c>
      <c r="F168" s="149" t="s">
        <v>818</v>
      </c>
      <c r="G168" s="150" t="s">
        <v>253</v>
      </c>
      <c r="H168" s="151">
        <v>1</v>
      </c>
      <c r="I168" s="152"/>
      <c r="J168" s="151">
        <f t="shared" si="0"/>
        <v>0</v>
      </c>
      <c r="K168" s="153"/>
      <c r="L168" s="30"/>
      <c r="M168" s="154" t="s">
        <v>1</v>
      </c>
      <c r="N168" s="155" t="s">
        <v>41</v>
      </c>
      <c r="O168" s="55"/>
      <c r="P168" s="156">
        <f t="shared" si="1"/>
        <v>0</v>
      </c>
      <c r="Q168" s="156">
        <v>0</v>
      </c>
      <c r="R168" s="156">
        <f t="shared" si="2"/>
        <v>0</v>
      </c>
      <c r="S168" s="156">
        <v>0</v>
      </c>
      <c r="T168" s="157">
        <f t="shared" si="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8" t="s">
        <v>185</v>
      </c>
      <c r="AT168" s="158" t="s">
        <v>181</v>
      </c>
      <c r="AU168" s="158" t="s">
        <v>87</v>
      </c>
      <c r="AY168" s="14" t="s">
        <v>179</v>
      </c>
      <c r="BE168" s="159">
        <f t="shared" si="4"/>
        <v>0</v>
      </c>
      <c r="BF168" s="159">
        <f t="shared" si="5"/>
        <v>0</v>
      </c>
      <c r="BG168" s="159">
        <f t="shared" si="6"/>
        <v>0</v>
      </c>
      <c r="BH168" s="159">
        <f t="shared" si="7"/>
        <v>0</v>
      </c>
      <c r="BI168" s="159">
        <f t="shared" si="8"/>
        <v>0</v>
      </c>
      <c r="BJ168" s="14" t="s">
        <v>87</v>
      </c>
      <c r="BK168" s="160">
        <f t="shared" si="9"/>
        <v>0</v>
      </c>
      <c r="BL168" s="14" t="s">
        <v>185</v>
      </c>
      <c r="BM168" s="158" t="s">
        <v>319</v>
      </c>
    </row>
    <row r="169" spans="1:65" s="2" customFormat="1" ht="14.45" customHeight="1">
      <c r="A169" s="29"/>
      <c r="B169" s="146"/>
      <c r="C169" s="147" t="s">
        <v>320</v>
      </c>
      <c r="D169" s="147" t="s">
        <v>181</v>
      </c>
      <c r="E169" s="148" t="s">
        <v>819</v>
      </c>
      <c r="F169" s="149" t="s">
        <v>820</v>
      </c>
      <c r="G169" s="150" t="s">
        <v>253</v>
      </c>
      <c r="H169" s="151">
        <v>1</v>
      </c>
      <c r="I169" s="152"/>
      <c r="J169" s="151">
        <f t="shared" si="0"/>
        <v>0</v>
      </c>
      <c r="K169" s="153"/>
      <c r="L169" s="30"/>
      <c r="M169" s="154" t="s">
        <v>1</v>
      </c>
      <c r="N169" s="155" t="s">
        <v>41</v>
      </c>
      <c r="O169" s="55"/>
      <c r="P169" s="156">
        <f t="shared" si="1"/>
        <v>0</v>
      </c>
      <c r="Q169" s="156">
        <v>0</v>
      </c>
      <c r="R169" s="156">
        <f t="shared" si="2"/>
        <v>0</v>
      </c>
      <c r="S169" s="156">
        <v>0</v>
      </c>
      <c r="T169" s="157">
        <f t="shared" si="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8" t="s">
        <v>185</v>
      </c>
      <c r="AT169" s="158" t="s">
        <v>181</v>
      </c>
      <c r="AU169" s="158" t="s">
        <v>87</v>
      </c>
      <c r="AY169" s="14" t="s">
        <v>179</v>
      </c>
      <c r="BE169" s="159">
        <f t="shared" si="4"/>
        <v>0</v>
      </c>
      <c r="BF169" s="159">
        <f t="shared" si="5"/>
        <v>0</v>
      </c>
      <c r="BG169" s="159">
        <f t="shared" si="6"/>
        <v>0</v>
      </c>
      <c r="BH169" s="159">
        <f t="shared" si="7"/>
        <v>0</v>
      </c>
      <c r="BI169" s="159">
        <f t="shared" si="8"/>
        <v>0</v>
      </c>
      <c r="BJ169" s="14" t="s">
        <v>87</v>
      </c>
      <c r="BK169" s="160">
        <f t="shared" si="9"/>
        <v>0</v>
      </c>
      <c r="BL169" s="14" t="s">
        <v>185</v>
      </c>
      <c r="BM169" s="158" t="s">
        <v>323</v>
      </c>
    </row>
    <row r="170" spans="1:65" s="2" customFormat="1" ht="14.45" customHeight="1">
      <c r="A170" s="29"/>
      <c r="B170" s="146"/>
      <c r="C170" s="147" t="s">
        <v>254</v>
      </c>
      <c r="D170" s="147" t="s">
        <v>181</v>
      </c>
      <c r="E170" s="148" t="s">
        <v>821</v>
      </c>
      <c r="F170" s="149" t="s">
        <v>822</v>
      </c>
      <c r="G170" s="150" t="s">
        <v>253</v>
      </c>
      <c r="H170" s="151">
        <v>2</v>
      </c>
      <c r="I170" s="152"/>
      <c r="J170" s="151">
        <f t="shared" si="0"/>
        <v>0</v>
      </c>
      <c r="K170" s="153"/>
      <c r="L170" s="30"/>
      <c r="M170" s="154" t="s">
        <v>1</v>
      </c>
      <c r="N170" s="155" t="s">
        <v>41</v>
      </c>
      <c r="O170" s="55"/>
      <c r="P170" s="156">
        <f t="shared" si="1"/>
        <v>0</v>
      </c>
      <c r="Q170" s="156">
        <v>0</v>
      </c>
      <c r="R170" s="156">
        <f t="shared" si="2"/>
        <v>0</v>
      </c>
      <c r="S170" s="156">
        <v>0</v>
      </c>
      <c r="T170" s="157">
        <f t="shared" si="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8" t="s">
        <v>185</v>
      </c>
      <c r="AT170" s="158" t="s">
        <v>181</v>
      </c>
      <c r="AU170" s="158" t="s">
        <v>87</v>
      </c>
      <c r="AY170" s="14" t="s">
        <v>179</v>
      </c>
      <c r="BE170" s="159">
        <f t="shared" si="4"/>
        <v>0</v>
      </c>
      <c r="BF170" s="159">
        <f t="shared" si="5"/>
        <v>0</v>
      </c>
      <c r="BG170" s="159">
        <f t="shared" si="6"/>
        <v>0</v>
      </c>
      <c r="BH170" s="159">
        <f t="shared" si="7"/>
        <v>0</v>
      </c>
      <c r="BI170" s="159">
        <f t="shared" si="8"/>
        <v>0</v>
      </c>
      <c r="BJ170" s="14" t="s">
        <v>87</v>
      </c>
      <c r="BK170" s="160">
        <f t="shared" si="9"/>
        <v>0</v>
      </c>
      <c r="BL170" s="14" t="s">
        <v>185</v>
      </c>
      <c r="BM170" s="158" t="s">
        <v>327</v>
      </c>
    </row>
    <row r="171" spans="1:65" s="2" customFormat="1" ht="14.45" customHeight="1">
      <c r="A171" s="29"/>
      <c r="B171" s="146"/>
      <c r="C171" s="147" t="s">
        <v>328</v>
      </c>
      <c r="D171" s="147" t="s">
        <v>181</v>
      </c>
      <c r="E171" s="148" t="s">
        <v>823</v>
      </c>
      <c r="F171" s="149" t="s">
        <v>824</v>
      </c>
      <c r="G171" s="150" t="s">
        <v>253</v>
      </c>
      <c r="H171" s="151">
        <v>10</v>
      </c>
      <c r="I171" s="152"/>
      <c r="J171" s="151">
        <f t="shared" si="0"/>
        <v>0</v>
      </c>
      <c r="K171" s="153"/>
      <c r="L171" s="30"/>
      <c r="M171" s="154" t="s">
        <v>1</v>
      </c>
      <c r="N171" s="155" t="s">
        <v>41</v>
      </c>
      <c r="O171" s="55"/>
      <c r="P171" s="156">
        <f t="shared" si="1"/>
        <v>0</v>
      </c>
      <c r="Q171" s="156">
        <v>0</v>
      </c>
      <c r="R171" s="156">
        <f t="shared" si="2"/>
        <v>0</v>
      </c>
      <c r="S171" s="156">
        <v>0</v>
      </c>
      <c r="T171" s="157">
        <f t="shared" si="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8" t="s">
        <v>185</v>
      </c>
      <c r="AT171" s="158" t="s">
        <v>181</v>
      </c>
      <c r="AU171" s="158" t="s">
        <v>87</v>
      </c>
      <c r="AY171" s="14" t="s">
        <v>179</v>
      </c>
      <c r="BE171" s="159">
        <f t="shared" si="4"/>
        <v>0</v>
      </c>
      <c r="BF171" s="159">
        <f t="shared" si="5"/>
        <v>0</v>
      </c>
      <c r="BG171" s="159">
        <f t="shared" si="6"/>
        <v>0</v>
      </c>
      <c r="BH171" s="159">
        <f t="shared" si="7"/>
        <v>0</v>
      </c>
      <c r="BI171" s="159">
        <f t="shared" si="8"/>
        <v>0</v>
      </c>
      <c r="BJ171" s="14" t="s">
        <v>87</v>
      </c>
      <c r="BK171" s="160">
        <f t="shared" si="9"/>
        <v>0</v>
      </c>
      <c r="BL171" s="14" t="s">
        <v>185</v>
      </c>
      <c r="BM171" s="158" t="s">
        <v>331</v>
      </c>
    </row>
    <row r="172" spans="1:65" s="2" customFormat="1" ht="14.45" customHeight="1">
      <c r="A172" s="29"/>
      <c r="B172" s="146"/>
      <c r="C172" s="147" t="s">
        <v>258</v>
      </c>
      <c r="D172" s="147" t="s">
        <v>181</v>
      </c>
      <c r="E172" s="148" t="s">
        <v>825</v>
      </c>
      <c r="F172" s="149" t="s">
        <v>826</v>
      </c>
      <c r="G172" s="150" t="s">
        <v>253</v>
      </c>
      <c r="H172" s="151">
        <v>4</v>
      </c>
      <c r="I172" s="152"/>
      <c r="J172" s="151">
        <f t="shared" si="0"/>
        <v>0</v>
      </c>
      <c r="K172" s="153"/>
      <c r="L172" s="30"/>
      <c r="M172" s="154" t="s">
        <v>1</v>
      </c>
      <c r="N172" s="155" t="s">
        <v>41</v>
      </c>
      <c r="O172" s="55"/>
      <c r="P172" s="156">
        <f t="shared" si="1"/>
        <v>0</v>
      </c>
      <c r="Q172" s="156">
        <v>0</v>
      </c>
      <c r="R172" s="156">
        <f t="shared" si="2"/>
        <v>0</v>
      </c>
      <c r="S172" s="156">
        <v>0</v>
      </c>
      <c r="T172" s="157">
        <f t="shared" si="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8" t="s">
        <v>185</v>
      </c>
      <c r="AT172" s="158" t="s">
        <v>181</v>
      </c>
      <c r="AU172" s="158" t="s">
        <v>87</v>
      </c>
      <c r="AY172" s="14" t="s">
        <v>179</v>
      </c>
      <c r="BE172" s="159">
        <f t="shared" si="4"/>
        <v>0</v>
      </c>
      <c r="BF172" s="159">
        <f t="shared" si="5"/>
        <v>0</v>
      </c>
      <c r="BG172" s="159">
        <f t="shared" si="6"/>
        <v>0</v>
      </c>
      <c r="BH172" s="159">
        <f t="shared" si="7"/>
        <v>0</v>
      </c>
      <c r="BI172" s="159">
        <f t="shared" si="8"/>
        <v>0</v>
      </c>
      <c r="BJ172" s="14" t="s">
        <v>87</v>
      </c>
      <c r="BK172" s="160">
        <f t="shared" si="9"/>
        <v>0</v>
      </c>
      <c r="BL172" s="14" t="s">
        <v>185</v>
      </c>
      <c r="BM172" s="158" t="s">
        <v>332</v>
      </c>
    </row>
    <row r="173" spans="1:65" s="2" customFormat="1" ht="14.45" customHeight="1">
      <c r="A173" s="29"/>
      <c r="B173" s="146"/>
      <c r="C173" s="147" t="s">
        <v>333</v>
      </c>
      <c r="D173" s="147" t="s">
        <v>181</v>
      </c>
      <c r="E173" s="148" t="s">
        <v>827</v>
      </c>
      <c r="F173" s="149" t="s">
        <v>828</v>
      </c>
      <c r="G173" s="150" t="s">
        <v>253</v>
      </c>
      <c r="H173" s="151">
        <v>4</v>
      </c>
      <c r="I173" s="152"/>
      <c r="J173" s="151">
        <f t="shared" si="0"/>
        <v>0</v>
      </c>
      <c r="K173" s="153"/>
      <c r="L173" s="30"/>
      <c r="M173" s="154" t="s">
        <v>1</v>
      </c>
      <c r="N173" s="155" t="s">
        <v>41</v>
      </c>
      <c r="O173" s="55"/>
      <c r="P173" s="156">
        <f t="shared" si="1"/>
        <v>0</v>
      </c>
      <c r="Q173" s="156">
        <v>0</v>
      </c>
      <c r="R173" s="156">
        <f t="shared" si="2"/>
        <v>0</v>
      </c>
      <c r="S173" s="156">
        <v>0</v>
      </c>
      <c r="T173" s="157">
        <f t="shared" si="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8" t="s">
        <v>185</v>
      </c>
      <c r="AT173" s="158" t="s">
        <v>181</v>
      </c>
      <c r="AU173" s="158" t="s">
        <v>87</v>
      </c>
      <c r="AY173" s="14" t="s">
        <v>179</v>
      </c>
      <c r="BE173" s="159">
        <f t="shared" si="4"/>
        <v>0</v>
      </c>
      <c r="BF173" s="159">
        <f t="shared" si="5"/>
        <v>0</v>
      </c>
      <c r="BG173" s="159">
        <f t="shared" si="6"/>
        <v>0</v>
      </c>
      <c r="BH173" s="159">
        <f t="shared" si="7"/>
        <v>0</v>
      </c>
      <c r="BI173" s="159">
        <f t="shared" si="8"/>
        <v>0</v>
      </c>
      <c r="BJ173" s="14" t="s">
        <v>87</v>
      </c>
      <c r="BK173" s="160">
        <f t="shared" si="9"/>
        <v>0</v>
      </c>
      <c r="BL173" s="14" t="s">
        <v>185</v>
      </c>
      <c r="BM173" s="158" t="s">
        <v>336</v>
      </c>
    </row>
    <row r="174" spans="1:65" s="2" customFormat="1" ht="14.45" customHeight="1">
      <c r="A174" s="29"/>
      <c r="B174" s="146"/>
      <c r="C174" s="161" t="s">
        <v>261</v>
      </c>
      <c r="D174" s="161" t="s">
        <v>281</v>
      </c>
      <c r="E174" s="162" t="s">
        <v>829</v>
      </c>
      <c r="F174" s="163" t="s">
        <v>830</v>
      </c>
      <c r="G174" s="164" t="s">
        <v>253</v>
      </c>
      <c r="H174" s="165">
        <v>24</v>
      </c>
      <c r="I174" s="166"/>
      <c r="J174" s="165">
        <f t="shared" si="0"/>
        <v>0</v>
      </c>
      <c r="K174" s="167"/>
      <c r="L174" s="168"/>
      <c r="M174" s="169" t="s">
        <v>1</v>
      </c>
      <c r="N174" s="170" t="s">
        <v>41</v>
      </c>
      <c r="O174" s="55"/>
      <c r="P174" s="156">
        <f t="shared" si="1"/>
        <v>0</v>
      </c>
      <c r="Q174" s="156">
        <v>0</v>
      </c>
      <c r="R174" s="156">
        <f t="shared" si="2"/>
        <v>0</v>
      </c>
      <c r="S174" s="156">
        <v>0</v>
      </c>
      <c r="T174" s="157">
        <f t="shared" si="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8" t="s">
        <v>194</v>
      </c>
      <c r="AT174" s="158" t="s">
        <v>281</v>
      </c>
      <c r="AU174" s="158" t="s">
        <v>87</v>
      </c>
      <c r="AY174" s="14" t="s">
        <v>179</v>
      </c>
      <c r="BE174" s="159">
        <f t="shared" si="4"/>
        <v>0</v>
      </c>
      <c r="BF174" s="159">
        <f t="shared" si="5"/>
        <v>0</v>
      </c>
      <c r="BG174" s="159">
        <f t="shared" si="6"/>
        <v>0</v>
      </c>
      <c r="BH174" s="159">
        <f t="shared" si="7"/>
        <v>0</v>
      </c>
      <c r="BI174" s="159">
        <f t="shared" si="8"/>
        <v>0</v>
      </c>
      <c r="BJ174" s="14" t="s">
        <v>87</v>
      </c>
      <c r="BK174" s="160">
        <f t="shared" si="9"/>
        <v>0</v>
      </c>
      <c r="BL174" s="14" t="s">
        <v>185</v>
      </c>
      <c r="BM174" s="158" t="s">
        <v>339</v>
      </c>
    </row>
    <row r="175" spans="1:65" s="2" customFormat="1" ht="14.45" customHeight="1">
      <c r="A175" s="29"/>
      <c r="B175" s="146"/>
      <c r="C175" s="147" t="s">
        <v>341</v>
      </c>
      <c r="D175" s="147" t="s">
        <v>181</v>
      </c>
      <c r="E175" s="148" t="s">
        <v>831</v>
      </c>
      <c r="F175" s="149" t="s">
        <v>832</v>
      </c>
      <c r="G175" s="150" t="s">
        <v>456</v>
      </c>
      <c r="H175" s="152"/>
      <c r="I175" s="152"/>
      <c r="J175" s="151">
        <f t="shared" si="0"/>
        <v>0</v>
      </c>
      <c r="K175" s="153"/>
      <c r="L175" s="30"/>
      <c r="M175" s="154" t="s">
        <v>1</v>
      </c>
      <c r="N175" s="155" t="s">
        <v>41</v>
      </c>
      <c r="O175" s="55"/>
      <c r="P175" s="156">
        <f t="shared" si="1"/>
        <v>0</v>
      </c>
      <c r="Q175" s="156">
        <v>0</v>
      </c>
      <c r="R175" s="156">
        <f t="shared" si="2"/>
        <v>0</v>
      </c>
      <c r="S175" s="156">
        <v>0</v>
      </c>
      <c r="T175" s="157">
        <f t="shared" si="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8" t="s">
        <v>185</v>
      </c>
      <c r="AT175" s="158" t="s">
        <v>181</v>
      </c>
      <c r="AU175" s="158" t="s">
        <v>87</v>
      </c>
      <c r="AY175" s="14" t="s">
        <v>179</v>
      </c>
      <c r="BE175" s="159">
        <f t="shared" si="4"/>
        <v>0</v>
      </c>
      <c r="BF175" s="159">
        <f t="shared" si="5"/>
        <v>0</v>
      </c>
      <c r="BG175" s="159">
        <f t="shared" si="6"/>
        <v>0</v>
      </c>
      <c r="BH175" s="159">
        <f t="shared" si="7"/>
        <v>0</v>
      </c>
      <c r="BI175" s="159">
        <f t="shared" si="8"/>
        <v>0</v>
      </c>
      <c r="BJ175" s="14" t="s">
        <v>87</v>
      </c>
      <c r="BK175" s="160">
        <f t="shared" si="9"/>
        <v>0</v>
      </c>
      <c r="BL175" s="14" t="s">
        <v>185</v>
      </c>
      <c r="BM175" s="158" t="s">
        <v>344</v>
      </c>
    </row>
    <row r="176" spans="1:65" s="12" customFormat="1" ht="22.9" customHeight="1">
      <c r="B176" s="133"/>
      <c r="D176" s="134" t="s">
        <v>74</v>
      </c>
      <c r="E176" s="144" t="s">
        <v>833</v>
      </c>
      <c r="F176" s="144" t="s">
        <v>834</v>
      </c>
      <c r="I176" s="136"/>
      <c r="J176" s="145">
        <f>BK176</f>
        <v>0</v>
      </c>
      <c r="L176" s="133"/>
      <c r="M176" s="138"/>
      <c r="N176" s="139"/>
      <c r="O176" s="139"/>
      <c r="P176" s="140">
        <f>SUM(P177:P209)</f>
        <v>0</v>
      </c>
      <c r="Q176" s="139"/>
      <c r="R176" s="140">
        <f>SUM(R177:R209)</f>
        <v>0</v>
      </c>
      <c r="S176" s="139"/>
      <c r="T176" s="141">
        <f>SUM(T177:T209)</f>
        <v>0</v>
      </c>
      <c r="AR176" s="134" t="s">
        <v>82</v>
      </c>
      <c r="AT176" s="142" t="s">
        <v>74</v>
      </c>
      <c r="AU176" s="142" t="s">
        <v>82</v>
      </c>
      <c r="AY176" s="134" t="s">
        <v>179</v>
      </c>
      <c r="BK176" s="143">
        <f>SUM(BK177:BK209)</f>
        <v>0</v>
      </c>
    </row>
    <row r="177" spans="1:65" s="2" customFormat="1" ht="14.45" customHeight="1">
      <c r="A177" s="29"/>
      <c r="B177" s="146"/>
      <c r="C177" s="161" t="s">
        <v>265</v>
      </c>
      <c r="D177" s="161" t="s">
        <v>281</v>
      </c>
      <c r="E177" s="162" t="s">
        <v>813</v>
      </c>
      <c r="F177" s="163" t="s">
        <v>835</v>
      </c>
      <c r="G177" s="164" t="s">
        <v>478</v>
      </c>
      <c r="H177" s="165">
        <v>21</v>
      </c>
      <c r="I177" s="166"/>
      <c r="J177" s="165">
        <f t="shared" ref="J177:J209" si="10">ROUND(I177*H177,3)</f>
        <v>0</v>
      </c>
      <c r="K177" s="167"/>
      <c r="L177" s="168"/>
      <c r="M177" s="169" t="s">
        <v>1</v>
      </c>
      <c r="N177" s="170" t="s">
        <v>41</v>
      </c>
      <c r="O177" s="55"/>
      <c r="P177" s="156">
        <f t="shared" ref="P177:P209" si="11">O177*H177</f>
        <v>0</v>
      </c>
      <c r="Q177" s="156">
        <v>0</v>
      </c>
      <c r="R177" s="156">
        <f t="shared" ref="R177:R209" si="12">Q177*H177</f>
        <v>0</v>
      </c>
      <c r="S177" s="156">
        <v>0</v>
      </c>
      <c r="T177" s="157">
        <f t="shared" ref="T177:T209" si="13"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8" t="s">
        <v>194</v>
      </c>
      <c r="AT177" s="158" t="s">
        <v>281</v>
      </c>
      <c r="AU177" s="158" t="s">
        <v>87</v>
      </c>
      <c r="AY177" s="14" t="s">
        <v>179</v>
      </c>
      <c r="BE177" s="159">
        <f t="shared" ref="BE177:BE209" si="14">IF(N177="základná",J177,0)</f>
        <v>0</v>
      </c>
      <c r="BF177" s="159">
        <f t="shared" ref="BF177:BF209" si="15">IF(N177="znížená",J177,0)</f>
        <v>0</v>
      </c>
      <c r="BG177" s="159">
        <f t="shared" ref="BG177:BG209" si="16">IF(N177="zákl. prenesená",J177,0)</f>
        <v>0</v>
      </c>
      <c r="BH177" s="159">
        <f t="shared" ref="BH177:BH209" si="17">IF(N177="zníž. prenesená",J177,0)</f>
        <v>0</v>
      </c>
      <c r="BI177" s="159">
        <f t="shared" ref="BI177:BI209" si="18">IF(N177="nulová",J177,0)</f>
        <v>0</v>
      </c>
      <c r="BJ177" s="14" t="s">
        <v>87</v>
      </c>
      <c r="BK177" s="160">
        <f t="shared" ref="BK177:BK209" si="19">ROUND(I177*H177,3)</f>
        <v>0</v>
      </c>
      <c r="BL177" s="14" t="s">
        <v>185</v>
      </c>
      <c r="BM177" s="158" t="s">
        <v>347</v>
      </c>
    </row>
    <row r="178" spans="1:65" s="2" customFormat="1" ht="14.45" customHeight="1">
      <c r="A178" s="29"/>
      <c r="B178" s="146"/>
      <c r="C178" s="161" t="s">
        <v>348</v>
      </c>
      <c r="D178" s="161" t="s">
        <v>281</v>
      </c>
      <c r="E178" s="162" t="s">
        <v>836</v>
      </c>
      <c r="F178" s="163" t="s">
        <v>837</v>
      </c>
      <c r="G178" s="164" t="s">
        <v>478</v>
      </c>
      <c r="H178" s="165">
        <v>6.3</v>
      </c>
      <c r="I178" s="166"/>
      <c r="J178" s="165">
        <f t="shared" si="10"/>
        <v>0</v>
      </c>
      <c r="K178" s="167"/>
      <c r="L178" s="168"/>
      <c r="M178" s="169" t="s">
        <v>1</v>
      </c>
      <c r="N178" s="170" t="s">
        <v>41</v>
      </c>
      <c r="O178" s="55"/>
      <c r="P178" s="156">
        <f t="shared" si="11"/>
        <v>0</v>
      </c>
      <c r="Q178" s="156">
        <v>0</v>
      </c>
      <c r="R178" s="156">
        <f t="shared" si="12"/>
        <v>0</v>
      </c>
      <c r="S178" s="156">
        <v>0</v>
      </c>
      <c r="T178" s="157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8" t="s">
        <v>194</v>
      </c>
      <c r="AT178" s="158" t="s">
        <v>281</v>
      </c>
      <c r="AU178" s="158" t="s">
        <v>87</v>
      </c>
      <c r="AY178" s="14" t="s">
        <v>179</v>
      </c>
      <c r="BE178" s="159">
        <f t="shared" si="14"/>
        <v>0</v>
      </c>
      <c r="BF178" s="159">
        <f t="shared" si="15"/>
        <v>0</v>
      </c>
      <c r="BG178" s="159">
        <f t="shared" si="16"/>
        <v>0</v>
      </c>
      <c r="BH178" s="159">
        <f t="shared" si="17"/>
        <v>0</v>
      </c>
      <c r="BI178" s="159">
        <f t="shared" si="18"/>
        <v>0</v>
      </c>
      <c r="BJ178" s="14" t="s">
        <v>87</v>
      </c>
      <c r="BK178" s="160">
        <f t="shared" si="19"/>
        <v>0</v>
      </c>
      <c r="BL178" s="14" t="s">
        <v>185</v>
      </c>
      <c r="BM178" s="158" t="s">
        <v>351</v>
      </c>
    </row>
    <row r="179" spans="1:65" s="2" customFormat="1" ht="14.45" customHeight="1">
      <c r="A179" s="29"/>
      <c r="B179" s="146"/>
      <c r="C179" s="161" t="s">
        <v>268</v>
      </c>
      <c r="D179" s="161" t="s">
        <v>281</v>
      </c>
      <c r="E179" s="162" t="s">
        <v>838</v>
      </c>
      <c r="F179" s="163" t="s">
        <v>839</v>
      </c>
      <c r="G179" s="164" t="s">
        <v>478</v>
      </c>
      <c r="H179" s="165">
        <v>8.4</v>
      </c>
      <c r="I179" s="166"/>
      <c r="J179" s="165">
        <f t="shared" si="10"/>
        <v>0</v>
      </c>
      <c r="K179" s="167"/>
      <c r="L179" s="168"/>
      <c r="M179" s="169" t="s">
        <v>1</v>
      </c>
      <c r="N179" s="170" t="s">
        <v>41</v>
      </c>
      <c r="O179" s="55"/>
      <c r="P179" s="156">
        <f t="shared" si="11"/>
        <v>0</v>
      </c>
      <c r="Q179" s="156">
        <v>0</v>
      </c>
      <c r="R179" s="156">
        <f t="shared" si="12"/>
        <v>0</v>
      </c>
      <c r="S179" s="156">
        <v>0</v>
      </c>
      <c r="T179" s="157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8" t="s">
        <v>194</v>
      </c>
      <c r="AT179" s="158" t="s">
        <v>281</v>
      </c>
      <c r="AU179" s="158" t="s">
        <v>87</v>
      </c>
      <c r="AY179" s="14" t="s">
        <v>179</v>
      </c>
      <c r="BE179" s="159">
        <f t="shared" si="14"/>
        <v>0</v>
      </c>
      <c r="BF179" s="159">
        <f t="shared" si="15"/>
        <v>0</v>
      </c>
      <c r="BG179" s="159">
        <f t="shared" si="16"/>
        <v>0</v>
      </c>
      <c r="BH179" s="159">
        <f t="shared" si="17"/>
        <v>0</v>
      </c>
      <c r="BI179" s="159">
        <f t="shared" si="18"/>
        <v>0</v>
      </c>
      <c r="BJ179" s="14" t="s">
        <v>87</v>
      </c>
      <c r="BK179" s="160">
        <f t="shared" si="19"/>
        <v>0</v>
      </c>
      <c r="BL179" s="14" t="s">
        <v>185</v>
      </c>
      <c r="BM179" s="158" t="s">
        <v>354</v>
      </c>
    </row>
    <row r="180" spans="1:65" s="2" customFormat="1" ht="14.45" customHeight="1">
      <c r="A180" s="29"/>
      <c r="B180" s="146"/>
      <c r="C180" s="161" t="s">
        <v>355</v>
      </c>
      <c r="D180" s="161" t="s">
        <v>281</v>
      </c>
      <c r="E180" s="162" t="s">
        <v>840</v>
      </c>
      <c r="F180" s="163" t="s">
        <v>841</v>
      </c>
      <c r="G180" s="164" t="s">
        <v>478</v>
      </c>
      <c r="H180" s="165">
        <v>3</v>
      </c>
      <c r="I180" s="166"/>
      <c r="J180" s="165">
        <f t="shared" si="10"/>
        <v>0</v>
      </c>
      <c r="K180" s="167"/>
      <c r="L180" s="168"/>
      <c r="M180" s="169" t="s">
        <v>1</v>
      </c>
      <c r="N180" s="170" t="s">
        <v>41</v>
      </c>
      <c r="O180" s="55"/>
      <c r="P180" s="156">
        <f t="shared" si="11"/>
        <v>0</v>
      </c>
      <c r="Q180" s="156">
        <v>0</v>
      </c>
      <c r="R180" s="156">
        <f t="shared" si="12"/>
        <v>0</v>
      </c>
      <c r="S180" s="156">
        <v>0</v>
      </c>
      <c r="T180" s="157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8" t="s">
        <v>194</v>
      </c>
      <c r="AT180" s="158" t="s">
        <v>281</v>
      </c>
      <c r="AU180" s="158" t="s">
        <v>87</v>
      </c>
      <c r="AY180" s="14" t="s">
        <v>179</v>
      </c>
      <c r="BE180" s="159">
        <f t="shared" si="14"/>
        <v>0</v>
      </c>
      <c r="BF180" s="159">
        <f t="shared" si="15"/>
        <v>0</v>
      </c>
      <c r="BG180" s="159">
        <f t="shared" si="16"/>
        <v>0</v>
      </c>
      <c r="BH180" s="159">
        <f t="shared" si="17"/>
        <v>0</v>
      </c>
      <c r="BI180" s="159">
        <f t="shared" si="18"/>
        <v>0</v>
      </c>
      <c r="BJ180" s="14" t="s">
        <v>87</v>
      </c>
      <c r="BK180" s="160">
        <f t="shared" si="19"/>
        <v>0</v>
      </c>
      <c r="BL180" s="14" t="s">
        <v>185</v>
      </c>
      <c r="BM180" s="158" t="s">
        <v>358</v>
      </c>
    </row>
    <row r="181" spans="1:65" s="2" customFormat="1" ht="14.45" customHeight="1">
      <c r="A181" s="29"/>
      <c r="B181" s="146"/>
      <c r="C181" s="161" t="s">
        <v>272</v>
      </c>
      <c r="D181" s="161" t="s">
        <v>281</v>
      </c>
      <c r="E181" s="162" t="s">
        <v>842</v>
      </c>
      <c r="F181" s="163" t="s">
        <v>843</v>
      </c>
      <c r="G181" s="164" t="s">
        <v>478</v>
      </c>
      <c r="H181" s="165">
        <v>128</v>
      </c>
      <c r="I181" s="166"/>
      <c r="J181" s="165">
        <f t="shared" si="10"/>
        <v>0</v>
      </c>
      <c r="K181" s="167"/>
      <c r="L181" s="168"/>
      <c r="M181" s="169" t="s">
        <v>1</v>
      </c>
      <c r="N181" s="170" t="s">
        <v>41</v>
      </c>
      <c r="O181" s="55"/>
      <c r="P181" s="156">
        <f t="shared" si="11"/>
        <v>0</v>
      </c>
      <c r="Q181" s="156">
        <v>0</v>
      </c>
      <c r="R181" s="156">
        <f t="shared" si="12"/>
        <v>0</v>
      </c>
      <c r="S181" s="156">
        <v>0</v>
      </c>
      <c r="T181" s="157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8" t="s">
        <v>194</v>
      </c>
      <c r="AT181" s="158" t="s">
        <v>281</v>
      </c>
      <c r="AU181" s="158" t="s">
        <v>87</v>
      </c>
      <c r="AY181" s="14" t="s">
        <v>179</v>
      </c>
      <c r="BE181" s="159">
        <f t="shared" si="14"/>
        <v>0</v>
      </c>
      <c r="BF181" s="159">
        <f t="shared" si="15"/>
        <v>0</v>
      </c>
      <c r="BG181" s="159">
        <f t="shared" si="16"/>
        <v>0</v>
      </c>
      <c r="BH181" s="159">
        <f t="shared" si="17"/>
        <v>0</v>
      </c>
      <c r="BI181" s="159">
        <f t="shared" si="18"/>
        <v>0</v>
      </c>
      <c r="BJ181" s="14" t="s">
        <v>87</v>
      </c>
      <c r="BK181" s="160">
        <f t="shared" si="19"/>
        <v>0</v>
      </c>
      <c r="BL181" s="14" t="s">
        <v>185</v>
      </c>
      <c r="BM181" s="158" t="s">
        <v>361</v>
      </c>
    </row>
    <row r="182" spans="1:65" s="2" customFormat="1" ht="14.45" customHeight="1">
      <c r="A182" s="29"/>
      <c r="B182" s="146"/>
      <c r="C182" s="161" t="s">
        <v>362</v>
      </c>
      <c r="D182" s="161" t="s">
        <v>281</v>
      </c>
      <c r="E182" s="162" t="s">
        <v>844</v>
      </c>
      <c r="F182" s="163" t="s">
        <v>845</v>
      </c>
      <c r="G182" s="164" t="s">
        <v>478</v>
      </c>
      <c r="H182" s="165">
        <v>13</v>
      </c>
      <c r="I182" s="166"/>
      <c r="J182" s="165">
        <f t="shared" si="10"/>
        <v>0</v>
      </c>
      <c r="K182" s="167"/>
      <c r="L182" s="168"/>
      <c r="M182" s="169" t="s">
        <v>1</v>
      </c>
      <c r="N182" s="170" t="s">
        <v>41</v>
      </c>
      <c r="O182" s="55"/>
      <c r="P182" s="156">
        <f t="shared" si="11"/>
        <v>0</v>
      </c>
      <c r="Q182" s="156">
        <v>0</v>
      </c>
      <c r="R182" s="156">
        <f t="shared" si="12"/>
        <v>0</v>
      </c>
      <c r="S182" s="156">
        <v>0</v>
      </c>
      <c r="T182" s="157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8" t="s">
        <v>194</v>
      </c>
      <c r="AT182" s="158" t="s">
        <v>281</v>
      </c>
      <c r="AU182" s="158" t="s">
        <v>87</v>
      </c>
      <c r="AY182" s="14" t="s">
        <v>179</v>
      </c>
      <c r="BE182" s="159">
        <f t="shared" si="14"/>
        <v>0</v>
      </c>
      <c r="BF182" s="159">
        <f t="shared" si="15"/>
        <v>0</v>
      </c>
      <c r="BG182" s="159">
        <f t="shared" si="16"/>
        <v>0</v>
      </c>
      <c r="BH182" s="159">
        <f t="shared" si="17"/>
        <v>0</v>
      </c>
      <c r="BI182" s="159">
        <f t="shared" si="18"/>
        <v>0</v>
      </c>
      <c r="BJ182" s="14" t="s">
        <v>87</v>
      </c>
      <c r="BK182" s="160">
        <f t="shared" si="19"/>
        <v>0</v>
      </c>
      <c r="BL182" s="14" t="s">
        <v>185</v>
      </c>
      <c r="BM182" s="158" t="s">
        <v>365</v>
      </c>
    </row>
    <row r="183" spans="1:65" s="2" customFormat="1" ht="14.45" customHeight="1">
      <c r="A183" s="29"/>
      <c r="B183" s="146"/>
      <c r="C183" s="161" t="s">
        <v>275</v>
      </c>
      <c r="D183" s="161" t="s">
        <v>281</v>
      </c>
      <c r="E183" s="162" t="s">
        <v>846</v>
      </c>
      <c r="F183" s="163" t="s">
        <v>847</v>
      </c>
      <c r="G183" s="164" t="s">
        <v>478</v>
      </c>
      <c r="H183" s="165">
        <v>59</v>
      </c>
      <c r="I183" s="166"/>
      <c r="J183" s="165">
        <f t="shared" si="10"/>
        <v>0</v>
      </c>
      <c r="K183" s="167"/>
      <c r="L183" s="168"/>
      <c r="M183" s="169" t="s">
        <v>1</v>
      </c>
      <c r="N183" s="170" t="s">
        <v>41</v>
      </c>
      <c r="O183" s="55"/>
      <c r="P183" s="156">
        <f t="shared" si="11"/>
        <v>0</v>
      </c>
      <c r="Q183" s="156">
        <v>0</v>
      </c>
      <c r="R183" s="156">
        <f t="shared" si="12"/>
        <v>0</v>
      </c>
      <c r="S183" s="156">
        <v>0</v>
      </c>
      <c r="T183" s="157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8" t="s">
        <v>194</v>
      </c>
      <c r="AT183" s="158" t="s">
        <v>281</v>
      </c>
      <c r="AU183" s="158" t="s">
        <v>87</v>
      </c>
      <c r="AY183" s="14" t="s">
        <v>179</v>
      </c>
      <c r="BE183" s="159">
        <f t="shared" si="14"/>
        <v>0</v>
      </c>
      <c r="BF183" s="159">
        <f t="shared" si="15"/>
        <v>0</v>
      </c>
      <c r="BG183" s="159">
        <f t="shared" si="16"/>
        <v>0</v>
      </c>
      <c r="BH183" s="159">
        <f t="shared" si="17"/>
        <v>0</v>
      </c>
      <c r="BI183" s="159">
        <f t="shared" si="18"/>
        <v>0</v>
      </c>
      <c r="BJ183" s="14" t="s">
        <v>87</v>
      </c>
      <c r="BK183" s="160">
        <f t="shared" si="19"/>
        <v>0</v>
      </c>
      <c r="BL183" s="14" t="s">
        <v>185</v>
      </c>
      <c r="BM183" s="158" t="s">
        <v>368</v>
      </c>
    </row>
    <row r="184" spans="1:65" s="2" customFormat="1" ht="14.45" customHeight="1">
      <c r="A184" s="29"/>
      <c r="B184" s="146"/>
      <c r="C184" s="161" t="s">
        <v>369</v>
      </c>
      <c r="D184" s="161" t="s">
        <v>281</v>
      </c>
      <c r="E184" s="162" t="s">
        <v>848</v>
      </c>
      <c r="F184" s="163" t="s">
        <v>849</v>
      </c>
      <c r="G184" s="164" t="s">
        <v>478</v>
      </c>
      <c r="H184" s="165">
        <v>109</v>
      </c>
      <c r="I184" s="166"/>
      <c r="J184" s="165">
        <f t="shared" si="10"/>
        <v>0</v>
      </c>
      <c r="K184" s="167"/>
      <c r="L184" s="168"/>
      <c r="M184" s="169" t="s">
        <v>1</v>
      </c>
      <c r="N184" s="170" t="s">
        <v>41</v>
      </c>
      <c r="O184" s="55"/>
      <c r="P184" s="156">
        <f t="shared" si="11"/>
        <v>0</v>
      </c>
      <c r="Q184" s="156">
        <v>0</v>
      </c>
      <c r="R184" s="156">
        <f t="shared" si="12"/>
        <v>0</v>
      </c>
      <c r="S184" s="156">
        <v>0</v>
      </c>
      <c r="T184" s="157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8" t="s">
        <v>194</v>
      </c>
      <c r="AT184" s="158" t="s">
        <v>281</v>
      </c>
      <c r="AU184" s="158" t="s">
        <v>87</v>
      </c>
      <c r="AY184" s="14" t="s">
        <v>179</v>
      </c>
      <c r="BE184" s="159">
        <f t="shared" si="14"/>
        <v>0</v>
      </c>
      <c r="BF184" s="159">
        <f t="shared" si="15"/>
        <v>0</v>
      </c>
      <c r="BG184" s="159">
        <f t="shared" si="16"/>
        <v>0</v>
      </c>
      <c r="BH184" s="159">
        <f t="shared" si="17"/>
        <v>0</v>
      </c>
      <c r="BI184" s="159">
        <f t="shared" si="18"/>
        <v>0</v>
      </c>
      <c r="BJ184" s="14" t="s">
        <v>87</v>
      </c>
      <c r="BK184" s="160">
        <f t="shared" si="19"/>
        <v>0</v>
      </c>
      <c r="BL184" s="14" t="s">
        <v>185</v>
      </c>
      <c r="BM184" s="158" t="s">
        <v>372</v>
      </c>
    </row>
    <row r="185" spans="1:65" s="2" customFormat="1" ht="14.45" customHeight="1">
      <c r="A185" s="29"/>
      <c r="B185" s="146"/>
      <c r="C185" s="161" t="s">
        <v>280</v>
      </c>
      <c r="D185" s="161" t="s">
        <v>281</v>
      </c>
      <c r="E185" s="162" t="s">
        <v>850</v>
      </c>
      <c r="F185" s="163" t="s">
        <v>851</v>
      </c>
      <c r="G185" s="164" t="s">
        <v>478</v>
      </c>
      <c r="H185" s="165">
        <v>11</v>
      </c>
      <c r="I185" s="166"/>
      <c r="J185" s="165">
        <f t="shared" si="10"/>
        <v>0</v>
      </c>
      <c r="K185" s="167"/>
      <c r="L185" s="168"/>
      <c r="M185" s="169" t="s">
        <v>1</v>
      </c>
      <c r="N185" s="170" t="s">
        <v>41</v>
      </c>
      <c r="O185" s="55"/>
      <c r="P185" s="156">
        <f t="shared" si="11"/>
        <v>0</v>
      </c>
      <c r="Q185" s="156">
        <v>0</v>
      </c>
      <c r="R185" s="156">
        <f t="shared" si="12"/>
        <v>0</v>
      </c>
      <c r="S185" s="156">
        <v>0</v>
      </c>
      <c r="T185" s="157">
        <f t="shared" si="1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8" t="s">
        <v>194</v>
      </c>
      <c r="AT185" s="158" t="s">
        <v>281</v>
      </c>
      <c r="AU185" s="158" t="s">
        <v>87</v>
      </c>
      <c r="AY185" s="14" t="s">
        <v>179</v>
      </c>
      <c r="BE185" s="159">
        <f t="shared" si="14"/>
        <v>0</v>
      </c>
      <c r="BF185" s="159">
        <f t="shared" si="15"/>
        <v>0</v>
      </c>
      <c r="BG185" s="159">
        <f t="shared" si="16"/>
        <v>0</v>
      </c>
      <c r="BH185" s="159">
        <f t="shared" si="17"/>
        <v>0</v>
      </c>
      <c r="BI185" s="159">
        <f t="shared" si="18"/>
        <v>0</v>
      </c>
      <c r="BJ185" s="14" t="s">
        <v>87</v>
      </c>
      <c r="BK185" s="160">
        <f t="shared" si="19"/>
        <v>0</v>
      </c>
      <c r="BL185" s="14" t="s">
        <v>185</v>
      </c>
      <c r="BM185" s="158" t="s">
        <v>375</v>
      </c>
    </row>
    <row r="186" spans="1:65" s="2" customFormat="1" ht="14.45" customHeight="1">
      <c r="A186" s="29"/>
      <c r="B186" s="146"/>
      <c r="C186" s="161" t="s">
        <v>376</v>
      </c>
      <c r="D186" s="161" t="s">
        <v>281</v>
      </c>
      <c r="E186" s="162" t="s">
        <v>852</v>
      </c>
      <c r="F186" s="163" t="s">
        <v>853</v>
      </c>
      <c r="G186" s="164" t="s">
        <v>478</v>
      </c>
      <c r="H186" s="165">
        <v>25</v>
      </c>
      <c r="I186" s="166"/>
      <c r="J186" s="165">
        <f t="shared" si="10"/>
        <v>0</v>
      </c>
      <c r="K186" s="167"/>
      <c r="L186" s="168"/>
      <c r="M186" s="169" t="s">
        <v>1</v>
      </c>
      <c r="N186" s="170" t="s">
        <v>41</v>
      </c>
      <c r="O186" s="55"/>
      <c r="P186" s="156">
        <f t="shared" si="11"/>
        <v>0</v>
      </c>
      <c r="Q186" s="156">
        <v>0</v>
      </c>
      <c r="R186" s="156">
        <f t="shared" si="12"/>
        <v>0</v>
      </c>
      <c r="S186" s="156">
        <v>0</v>
      </c>
      <c r="T186" s="157">
        <f t="shared" si="1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8" t="s">
        <v>194</v>
      </c>
      <c r="AT186" s="158" t="s">
        <v>281</v>
      </c>
      <c r="AU186" s="158" t="s">
        <v>87</v>
      </c>
      <c r="AY186" s="14" t="s">
        <v>179</v>
      </c>
      <c r="BE186" s="159">
        <f t="shared" si="14"/>
        <v>0</v>
      </c>
      <c r="BF186" s="159">
        <f t="shared" si="15"/>
        <v>0</v>
      </c>
      <c r="BG186" s="159">
        <f t="shared" si="16"/>
        <v>0</v>
      </c>
      <c r="BH186" s="159">
        <f t="shared" si="17"/>
        <v>0</v>
      </c>
      <c r="BI186" s="159">
        <f t="shared" si="18"/>
        <v>0</v>
      </c>
      <c r="BJ186" s="14" t="s">
        <v>87</v>
      </c>
      <c r="BK186" s="160">
        <f t="shared" si="19"/>
        <v>0</v>
      </c>
      <c r="BL186" s="14" t="s">
        <v>185</v>
      </c>
      <c r="BM186" s="158" t="s">
        <v>379</v>
      </c>
    </row>
    <row r="187" spans="1:65" s="2" customFormat="1" ht="14.45" customHeight="1">
      <c r="A187" s="29"/>
      <c r="B187" s="146"/>
      <c r="C187" s="161" t="s">
        <v>284</v>
      </c>
      <c r="D187" s="161" t="s">
        <v>281</v>
      </c>
      <c r="E187" s="162" t="s">
        <v>854</v>
      </c>
      <c r="F187" s="163" t="s">
        <v>855</v>
      </c>
      <c r="G187" s="164" t="s">
        <v>637</v>
      </c>
      <c r="H187" s="165">
        <v>41.5</v>
      </c>
      <c r="I187" s="166"/>
      <c r="J187" s="165">
        <f t="shared" si="10"/>
        <v>0</v>
      </c>
      <c r="K187" s="167"/>
      <c r="L187" s="168"/>
      <c r="M187" s="169" t="s">
        <v>1</v>
      </c>
      <c r="N187" s="170" t="s">
        <v>41</v>
      </c>
      <c r="O187" s="55"/>
      <c r="P187" s="156">
        <f t="shared" si="11"/>
        <v>0</v>
      </c>
      <c r="Q187" s="156">
        <v>0</v>
      </c>
      <c r="R187" s="156">
        <f t="shared" si="12"/>
        <v>0</v>
      </c>
      <c r="S187" s="156">
        <v>0</v>
      </c>
      <c r="T187" s="157">
        <f t="shared" si="1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8" t="s">
        <v>194</v>
      </c>
      <c r="AT187" s="158" t="s">
        <v>281</v>
      </c>
      <c r="AU187" s="158" t="s">
        <v>87</v>
      </c>
      <c r="AY187" s="14" t="s">
        <v>179</v>
      </c>
      <c r="BE187" s="159">
        <f t="shared" si="14"/>
        <v>0</v>
      </c>
      <c r="BF187" s="159">
        <f t="shared" si="15"/>
        <v>0</v>
      </c>
      <c r="BG187" s="159">
        <f t="shared" si="16"/>
        <v>0</v>
      </c>
      <c r="BH187" s="159">
        <f t="shared" si="17"/>
        <v>0</v>
      </c>
      <c r="BI187" s="159">
        <f t="shared" si="18"/>
        <v>0</v>
      </c>
      <c r="BJ187" s="14" t="s">
        <v>87</v>
      </c>
      <c r="BK187" s="160">
        <f t="shared" si="19"/>
        <v>0</v>
      </c>
      <c r="BL187" s="14" t="s">
        <v>185</v>
      </c>
      <c r="BM187" s="158" t="s">
        <v>382</v>
      </c>
    </row>
    <row r="188" spans="1:65" s="2" customFormat="1" ht="14.45" customHeight="1">
      <c r="A188" s="29"/>
      <c r="B188" s="146"/>
      <c r="C188" s="161" t="s">
        <v>383</v>
      </c>
      <c r="D188" s="161" t="s">
        <v>281</v>
      </c>
      <c r="E188" s="162" t="s">
        <v>856</v>
      </c>
      <c r="F188" s="163" t="s">
        <v>857</v>
      </c>
      <c r="G188" s="164" t="s">
        <v>253</v>
      </c>
      <c r="H188" s="165">
        <v>8</v>
      </c>
      <c r="I188" s="166"/>
      <c r="J188" s="165">
        <f t="shared" si="10"/>
        <v>0</v>
      </c>
      <c r="K188" s="167"/>
      <c r="L188" s="168"/>
      <c r="M188" s="169" t="s">
        <v>1</v>
      </c>
      <c r="N188" s="170" t="s">
        <v>41</v>
      </c>
      <c r="O188" s="55"/>
      <c r="P188" s="156">
        <f t="shared" si="11"/>
        <v>0</v>
      </c>
      <c r="Q188" s="156">
        <v>0</v>
      </c>
      <c r="R188" s="156">
        <f t="shared" si="12"/>
        <v>0</v>
      </c>
      <c r="S188" s="156">
        <v>0</v>
      </c>
      <c r="T188" s="157">
        <f t="shared" si="1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8" t="s">
        <v>194</v>
      </c>
      <c r="AT188" s="158" t="s">
        <v>281</v>
      </c>
      <c r="AU188" s="158" t="s">
        <v>87</v>
      </c>
      <c r="AY188" s="14" t="s">
        <v>179</v>
      </c>
      <c r="BE188" s="159">
        <f t="shared" si="14"/>
        <v>0</v>
      </c>
      <c r="BF188" s="159">
        <f t="shared" si="15"/>
        <v>0</v>
      </c>
      <c r="BG188" s="159">
        <f t="shared" si="16"/>
        <v>0</v>
      </c>
      <c r="BH188" s="159">
        <f t="shared" si="17"/>
        <v>0</v>
      </c>
      <c r="BI188" s="159">
        <f t="shared" si="18"/>
        <v>0</v>
      </c>
      <c r="BJ188" s="14" t="s">
        <v>87</v>
      </c>
      <c r="BK188" s="160">
        <f t="shared" si="19"/>
        <v>0</v>
      </c>
      <c r="BL188" s="14" t="s">
        <v>185</v>
      </c>
      <c r="BM188" s="158" t="s">
        <v>386</v>
      </c>
    </row>
    <row r="189" spans="1:65" s="2" customFormat="1" ht="14.45" customHeight="1">
      <c r="A189" s="29"/>
      <c r="B189" s="146"/>
      <c r="C189" s="161" t="s">
        <v>288</v>
      </c>
      <c r="D189" s="161" t="s">
        <v>281</v>
      </c>
      <c r="E189" s="162" t="s">
        <v>858</v>
      </c>
      <c r="F189" s="163" t="s">
        <v>859</v>
      </c>
      <c r="G189" s="164" t="s">
        <v>478</v>
      </c>
      <c r="H189" s="165">
        <v>59</v>
      </c>
      <c r="I189" s="166"/>
      <c r="J189" s="165">
        <f t="shared" si="10"/>
        <v>0</v>
      </c>
      <c r="K189" s="167"/>
      <c r="L189" s="168"/>
      <c r="M189" s="169" t="s">
        <v>1</v>
      </c>
      <c r="N189" s="170" t="s">
        <v>41</v>
      </c>
      <c r="O189" s="55"/>
      <c r="P189" s="156">
        <f t="shared" si="11"/>
        <v>0</v>
      </c>
      <c r="Q189" s="156">
        <v>0</v>
      </c>
      <c r="R189" s="156">
        <f t="shared" si="12"/>
        <v>0</v>
      </c>
      <c r="S189" s="156">
        <v>0</v>
      </c>
      <c r="T189" s="157">
        <f t="shared" si="1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8" t="s">
        <v>194</v>
      </c>
      <c r="AT189" s="158" t="s">
        <v>281</v>
      </c>
      <c r="AU189" s="158" t="s">
        <v>87</v>
      </c>
      <c r="AY189" s="14" t="s">
        <v>179</v>
      </c>
      <c r="BE189" s="159">
        <f t="shared" si="14"/>
        <v>0</v>
      </c>
      <c r="BF189" s="159">
        <f t="shared" si="15"/>
        <v>0</v>
      </c>
      <c r="BG189" s="159">
        <f t="shared" si="16"/>
        <v>0</v>
      </c>
      <c r="BH189" s="159">
        <f t="shared" si="17"/>
        <v>0</v>
      </c>
      <c r="BI189" s="159">
        <f t="shared" si="18"/>
        <v>0</v>
      </c>
      <c r="BJ189" s="14" t="s">
        <v>87</v>
      </c>
      <c r="BK189" s="160">
        <f t="shared" si="19"/>
        <v>0</v>
      </c>
      <c r="BL189" s="14" t="s">
        <v>185</v>
      </c>
      <c r="BM189" s="158" t="s">
        <v>389</v>
      </c>
    </row>
    <row r="190" spans="1:65" s="2" customFormat="1" ht="14.45" customHeight="1">
      <c r="A190" s="29"/>
      <c r="B190" s="146"/>
      <c r="C190" s="161" t="s">
        <v>391</v>
      </c>
      <c r="D190" s="161" t="s">
        <v>281</v>
      </c>
      <c r="E190" s="162" t="s">
        <v>860</v>
      </c>
      <c r="F190" s="163" t="s">
        <v>861</v>
      </c>
      <c r="G190" s="164" t="s">
        <v>478</v>
      </c>
      <c r="H190" s="165">
        <v>74</v>
      </c>
      <c r="I190" s="166"/>
      <c r="J190" s="165">
        <f t="shared" si="10"/>
        <v>0</v>
      </c>
      <c r="K190" s="167"/>
      <c r="L190" s="168"/>
      <c r="M190" s="169" t="s">
        <v>1</v>
      </c>
      <c r="N190" s="170" t="s">
        <v>41</v>
      </c>
      <c r="O190" s="55"/>
      <c r="P190" s="156">
        <f t="shared" si="11"/>
        <v>0</v>
      </c>
      <c r="Q190" s="156">
        <v>0</v>
      </c>
      <c r="R190" s="156">
        <f t="shared" si="12"/>
        <v>0</v>
      </c>
      <c r="S190" s="156">
        <v>0</v>
      </c>
      <c r="T190" s="157">
        <f t="shared" si="1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8" t="s">
        <v>194</v>
      </c>
      <c r="AT190" s="158" t="s">
        <v>281</v>
      </c>
      <c r="AU190" s="158" t="s">
        <v>87</v>
      </c>
      <c r="AY190" s="14" t="s">
        <v>179</v>
      </c>
      <c r="BE190" s="159">
        <f t="shared" si="14"/>
        <v>0</v>
      </c>
      <c r="BF190" s="159">
        <f t="shared" si="15"/>
        <v>0</v>
      </c>
      <c r="BG190" s="159">
        <f t="shared" si="16"/>
        <v>0</v>
      </c>
      <c r="BH190" s="159">
        <f t="shared" si="17"/>
        <v>0</v>
      </c>
      <c r="BI190" s="159">
        <f t="shared" si="18"/>
        <v>0</v>
      </c>
      <c r="BJ190" s="14" t="s">
        <v>87</v>
      </c>
      <c r="BK190" s="160">
        <f t="shared" si="19"/>
        <v>0</v>
      </c>
      <c r="BL190" s="14" t="s">
        <v>185</v>
      </c>
      <c r="BM190" s="158" t="s">
        <v>394</v>
      </c>
    </row>
    <row r="191" spans="1:65" s="2" customFormat="1" ht="14.45" customHeight="1">
      <c r="A191" s="29"/>
      <c r="B191" s="146"/>
      <c r="C191" s="161" t="s">
        <v>291</v>
      </c>
      <c r="D191" s="161" t="s">
        <v>281</v>
      </c>
      <c r="E191" s="162" t="s">
        <v>862</v>
      </c>
      <c r="F191" s="163" t="s">
        <v>776</v>
      </c>
      <c r="G191" s="164" t="s">
        <v>253</v>
      </c>
      <c r="H191" s="165">
        <v>16</v>
      </c>
      <c r="I191" s="166"/>
      <c r="J191" s="165">
        <f t="shared" si="10"/>
        <v>0</v>
      </c>
      <c r="K191" s="167"/>
      <c r="L191" s="168"/>
      <c r="M191" s="169" t="s">
        <v>1</v>
      </c>
      <c r="N191" s="170" t="s">
        <v>41</v>
      </c>
      <c r="O191" s="55"/>
      <c r="P191" s="156">
        <f t="shared" si="11"/>
        <v>0</v>
      </c>
      <c r="Q191" s="156">
        <v>0</v>
      </c>
      <c r="R191" s="156">
        <f t="shared" si="12"/>
        <v>0</v>
      </c>
      <c r="S191" s="156">
        <v>0</v>
      </c>
      <c r="T191" s="157">
        <f t="shared" si="1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8" t="s">
        <v>194</v>
      </c>
      <c r="AT191" s="158" t="s">
        <v>281</v>
      </c>
      <c r="AU191" s="158" t="s">
        <v>87</v>
      </c>
      <c r="AY191" s="14" t="s">
        <v>179</v>
      </c>
      <c r="BE191" s="159">
        <f t="shared" si="14"/>
        <v>0</v>
      </c>
      <c r="BF191" s="159">
        <f t="shared" si="15"/>
        <v>0</v>
      </c>
      <c r="BG191" s="159">
        <f t="shared" si="16"/>
        <v>0</v>
      </c>
      <c r="BH191" s="159">
        <f t="shared" si="17"/>
        <v>0</v>
      </c>
      <c r="BI191" s="159">
        <f t="shared" si="18"/>
        <v>0</v>
      </c>
      <c r="BJ191" s="14" t="s">
        <v>87</v>
      </c>
      <c r="BK191" s="160">
        <f t="shared" si="19"/>
        <v>0</v>
      </c>
      <c r="BL191" s="14" t="s">
        <v>185</v>
      </c>
      <c r="BM191" s="158" t="s">
        <v>397</v>
      </c>
    </row>
    <row r="192" spans="1:65" s="2" customFormat="1" ht="24.2" customHeight="1">
      <c r="A192" s="29"/>
      <c r="B192" s="146"/>
      <c r="C192" s="161" t="s">
        <v>398</v>
      </c>
      <c r="D192" s="161" t="s">
        <v>281</v>
      </c>
      <c r="E192" s="162" t="s">
        <v>863</v>
      </c>
      <c r="F192" s="163" t="s">
        <v>778</v>
      </c>
      <c r="G192" s="164" t="s">
        <v>253</v>
      </c>
      <c r="H192" s="165">
        <v>9</v>
      </c>
      <c r="I192" s="166"/>
      <c r="J192" s="165">
        <f t="shared" si="10"/>
        <v>0</v>
      </c>
      <c r="K192" s="167"/>
      <c r="L192" s="168"/>
      <c r="M192" s="169" t="s">
        <v>1</v>
      </c>
      <c r="N192" s="170" t="s">
        <v>41</v>
      </c>
      <c r="O192" s="55"/>
      <c r="P192" s="156">
        <f t="shared" si="11"/>
        <v>0</v>
      </c>
      <c r="Q192" s="156">
        <v>0</v>
      </c>
      <c r="R192" s="156">
        <f t="shared" si="12"/>
        <v>0</v>
      </c>
      <c r="S192" s="156">
        <v>0</v>
      </c>
      <c r="T192" s="157">
        <f t="shared" si="1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8" t="s">
        <v>194</v>
      </c>
      <c r="AT192" s="158" t="s">
        <v>281</v>
      </c>
      <c r="AU192" s="158" t="s">
        <v>87</v>
      </c>
      <c r="AY192" s="14" t="s">
        <v>179</v>
      </c>
      <c r="BE192" s="159">
        <f t="shared" si="14"/>
        <v>0</v>
      </c>
      <c r="BF192" s="159">
        <f t="shared" si="15"/>
        <v>0</v>
      </c>
      <c r="BG192" s="159">
        <f t="shared" si="16"/>
        <v>0</v>
      </c>
      <c r="BH192" s="159">
        <f t="shared" si="17"/>
        <v>0</v>
      </c>
      <c r="BI192" s="159">
        <f t="shared" si="18"/>
        <v>0</v>
      </c>
      <c r="BJ192" s="14" t="s">
        <v>87</v>
      </c>
      <c r="BK192" s="160">
        <f t="shared" si="19"/>
        <v>0</v>
      </c>
      <c r="BL192" s="14" t="s">
        <v>185</v>
      </c>
      <c r="BM192" s="158" t="s">
        <v>401</v>
      </c>
    </row>
    <row r="193" spans="1:65" s="2" customFormat="1" ht="14.45" customHeight="1">
      <c r="A193" s="29"/>
      <c r="B193" s="146"/>
      <c r="C193" s="161" t="s">
        <v>295</v>
      </c>
      <c r="D193" s="161" t="s">
        <v>281</v>
      </c>
      <c r="E193" s="162" t="s">
        <v>864</v>
      </c>
      <c r="F193" s="163" t="s">
        <v>865</v>
      </c>
      <c r="G193" s="164" t="s">
        <v>253</v>
      </c>
      <c r="H193" s="165">
        <v>4</v>
      </c>
      <c r="I193" s="166"/>
      <c r="J193" s="165">
        <f t="shared" si="10"/>
        <v>0</v>
      </c>
      <c r="K193" s="167"/>
      <c r="L193" s="168"/>
      <c r="M193" s="169" t="s">
        <v>1</v>
      </c>
      <c r="N193" s="170" t="s">
        <v>41</v>
      </c>
      <c r="O193" s="55"/>
      <c r="P193" s="156">
        <f t="shared" si="11"/>
        <v>0</v>
      </c>
      <c r="Q193" s="156">
        <v>0</v>
      </c>
      <c r="R193" s="156">
        <f t="shared" si="12"/>
        <v>0</v>
      </c>
      <c r="S193" s="156">
        <v>0</v>
      </c>
      <c r="T193" s="157">
        <f t="shared" si="1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8" t="s">
        <v>194</v>
      </c>
      <c r="AT193" s="158" t="s">
        <v>281</v>
      </c>
      <c r="AU193" s="158" t="s">
        <v>87</v>
      </c>
      <c r="AY193" s="14" t="s">
        <v>179</v>
      </c>
      <c r="BE193" s="159">
        <f t="shared" si="14"/>
        <v>0</v>
      </c>
      <c r="BF193" s="159">
        <f t="shared" si="15"/>
        <v>0</v>
      </c>
      <c r="BG193" s="159">
        <f t="shared" si="16"/>
        <v>0</v>
      </c>
      <c r="BH193" s="159">
        <f t="shared" si="17"/>
        <v>0</v>
      </c>
      <c r="BI193" s="159">
        <f t="shared" si="18"/>
        <v>0</v>
      </c>
      <c r="BJ193" s="14" t="s">
        <v>87</v>
      </c>
      <c r="BK193" s="160">
        <f t="shared" si="19"/>
        <v>0</v>
      </c>
      <c r="BL193" s="14" t="s">
        <v>185</v>
      </c>
      <c r="BM193" s="158" t="s">
        <v>404</v>
      </c>
    </row>
    <row r="194" spans="1:65" s="2" customFormat="1" ht="24.2" customHeight="1">
      <c r="A194" s="29"/>
      <c r="B194" s="146"/>
      <c r="C194" s="161" t="s">
        <v>405</v>
      </c>
      <c r="D194" s="161" t="s">
        <v>281</v>
      </c>
      <c r="E194" s="162" t="s">
        <v>866</v>
      </c>
      <c r="F194" s="163" t="s">
        <v>782</v>
      </c>
      <c r="G194" s="164" t="s">
        <v>253</v>
      </c>
      <c r="H194" s="165">
        <v>3</v>
      </c>
      <c r="I194" s="166"/>
      <c r="J194" s="165">
        <f t="shared" si="10"/>
        <v>0</v>
      </c>
      <c r="K194" s="167"/>
      <c r="L194" s="168"/>
      <c r="M194" s="169" t="s">
        <v>1</v>
      </c>
      <c r="N194" s="170" t="s">
        <v>41</v>
      </c>
      <c r="O194" s="55"/>
      <c r="P194" s="156">
        <f t="shared" si="11"/>
        <v>0</v>
      </c>
      <c r="Q194" s="156">
        <v>0</v>
      </c>
      <c r="R194" s="156">
        <f t="shared" si="12"/>
        <v>0</v>
      </c>
      <c r="S194" s="156">
        <v>0</v>
      </c>
      <c r="T194" s="157">
        <f t="shared" si="1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8" t="s">
        <v>194</v>
      </c>
      <c r="AT194" s="158" t="s">
        <v>281</v>
      </c>
      <c r="AU194" s="158" t="s">
        <v>87</v>
      </c>
      <c r="AY194" s="14" t="s">
        <v>179</v>
      </c>
      <c r="BE194" s="159">
        <f t="shared" si="14"/>
        <v>0</v>
      </c>
      <c r="BF194" s="159">
        <f t="shared" si="15"/>
        <v>0</v>
      </c>
      <c r="BG194" s="159">
        <f t="shared" si="16"/>
        <v>0</v>
      </c>
      <c r="BH194" s="159">
        <f t="shared" si="17"/>
        <v>0</v>
      </c>
      <c r="BI194" s="159">
        <f t="shared" si="18"/>
        <v>0</v>
      </c>
      <c r="BJ194" s="14" t="s">
        <v>87</v>
      </c>
      <c r="BK194" s="160">
        <f t="shared" si="19"/>
        <v>0</v>
      </c>
      <c r="BL194" s="14" t="s">
        <v>185</v>
      </c>
      <c r="BM194" s="158" t="s">
        <v>408</v>
      </c>
    </row>
    <row r="195" spans="1:65" s="2" customFormat="1" ht="24.2" customHeight="1">
      <c r="A195" s="29"/>
      <c r="B195" s="146"/>
      <c r="C195" s="161" t="s">
        <v>298</v>
      </c>
      <c r="D195" s="161" t="s">
        <v>281</v>
      </c>
      <c r="E195" s="162" t="s">
        <v>867</v>
      </c>
      <c r="F195" s="163" t="s">
        <v>784</v>
      </c>
      <c r="G195" s="164" t="s">
        <v>253</v>
      </c>
      <c r="H195" s="165">
        <v>3</v>
      </c>
      <c r="I195" s="166"/>
      <c r="J195" s="165">
        <f t="shared" si="10"/>
        <v>0</v>
      </c>
      <c r="K195" s="167"/>
      <c r="L195" s="168"/>
      <c r="M195" s="169" t="s">
        <v>1</v>
      </c>
      <c r="N195" s="170" t="s">
        <v>41</v>
      </c>
      <c r="O195" s="55"/>
      <c r="P195" s="156">
        <f t="shared" si="11"/>
        <v>0</v>
      </c>
      <c r="Q195" s="156">
        <v>0</v>
      </c>
      <c r="R195" s="156">
        <f t="shared" si="12"/>
        <v>0</v>
      </c>
      <c r="S195" s="156">
        <v>0</v>
      </c>
      <c r="T195" s="157">
        <f t="shared" si="1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8" t="s">
        <v>194</v>
      </c>
      <c r="AT195" s="158" t="s">
        <v>281</v>
      </c>
      <c r="AU195" s="158" t="s">
        <v>87</v>
      </c>
      <c r="AY195" s="14" t="s">
        <v>179</v>
      </c>
      <c r="BE195" s="159">
        <f t="shared" si="14"/>
        <v>0</v>
      </c>
      <c r="BF195" s="159">
        <f t="shared" si="15"/>
        <v>0</v>
      </c>
      <c r="BG195" s="159">
        <f t="shared" si="16"/>
        <v>0</v>
      </c>
      <c r="BH195" s="159">
        <f t="shared" si="17"/>
        <v>0</v>
      </c>
      <c r="BI195" s="159">
        <f t="shared" si="18"/>
        <v>0</v>
      </c>
      <c r="BJ195" s="14" t="s">
        <v>87</v>
      </c>
      <c r="BK195" s="160">
        <f t="shared" si="19"/>
        <v>0</v>
      </c>
      <c r="BL195" s="14" t="s">
        <v>185</v>
      </c>
      <c r="BM195" s="158" t="s">
        <v>411</v>
      </c>
    </row>
    <row r="196" spans="1:65" s="2" customFormat="1" ht="14.45" customHeight="1">
      <c r="A196" s="29"/>
      <c r="B196" s="146"/>
      <c r="C196" s="161" t="s">
        <v>412</v>
      </c>
      <c r="D196" s="161" t="s">
        <v>281</v>
      </c>
      <c r="E196" s="162" t="s">
        <v>868</v>
      </c>
      <c r="F196" s="163" t="s">
        <v>869</v>
      </c>
      <c r="G196" s="164" t="s">
        <v>253</v>
      </c>
      <c r="H196" s="165">
        <v>1</v>
      </c>
      <c r="I196" s="166"/>
      <c r="J196" s="165">
        <f t="shared" si="10"/>
        <v>0</v>
      </c>
      <c r="K196" s="167"/>
      <c r="L196" s="168"/>
      <c r="M196" s="169" t="s">
        <v>1</v>
      </c>
      <c r="N196" s="170" t="s">
        <v>41</v>
      </c>
      <c r="O196" s="55"/>
      <c r="P196" s="156">
        <f t="shared" si="11"/>
        <v>0</v>
      </c>
      <c r="Q196" s="156">
        <v>0</v>
      </c>
      <c r="R196" s="156">
        <f t="shared" si="12"/>
        <v>0</v>
      </c>
      <c r="S196" s="156">
        <v>0</v>
      </c>
      <c r="T196" s="157">
        <f t="shared" si="1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8" t="s">
        <v>194</v>
      </c>
      <c r="AT196" s="158" t="s">
        <v>281</v>
      </c>
      <c r="AU196" s="158" t="s">
        <v>87</v>
      </c>
      <c r="AY196" s="14" t="s">
        <v>179</v>
      </c>
      <c r="BE196" s="159">
        <f t="shared" si="14"/>
        <v>0</v>
      </c>
      <c r="BF196" s="159">
        <f t="shared" si="15"/>
        <v>0</v>
      </c>
      <c r="BG196" s="159">
        <f t="shared" si="16"/>
        <v>0</v>
      </c>
      <c r="BH196" s="159">
        <f t="shared" si="17"/>
        <v>0</v>
      </c>
      <c r="BI196" s="159">
        <f t="shared" si="18"/>
        <v>0</v>
      </c>
      <c r="BJ196" s="14" t="s">
        <v>87</v>
      </c>
      <c r="BK196" s="160">
        <f t="shared" si="19"/>
        <v>0</v>
      </c>
      <c r="BL196" s="14" t="s">
        <v>185</v>
      </c>
      <c r="BM196" s="158" t="s">
        <v>415</v>
      </c>
    </row>
    <row r="197" spans="1:65" s="2" customFormat="1" ht="14.45" customHeight="1">
      <c r="A197" s="29"/>
      <c r="B197" s="146"/>
      <c r="C197" s="161" t="s">
        <v>302</v>
      </c>
      <c r="D197" s="161" t="s">
        <v>281</v>
      </c>
      <c r="E197" s="162" t="s">
        <v>870</v>
      </c>
      <c r="F197" s="163" t="s">
        <v>871</v>
      </c>
      <c r="G197" s="164" t="s">
        <v>253</v>
      </c>
      <c r="H197" s="165">
        <v>6</v>
      </c>
      <c r="I197" s="166"/>
      <c r="J197" s="165">
        <f t="shared" si="10"/>
        <v>0</v>
      </c>
      <c r="K197" s="167"/>
      <c r="L197" s="168"/>
      <c r="M197" s="169" t="s">
        <v>1</v>
      </c>
      <c r="N197" s="170" t="s">
        <v>41</v>
      </c>
      <c r="O197" s="55"/>
      <c r="P197" s="156">
        <f t="shared" si="11"/>
        <v>0</v>
      </c>
      <c r="Q197" s="156">
        <v>0</v>
      </c>
      <c r="R197" s="156">
        <f t="shared" si="12"/>
        <v>0</v>
      </c>
      <c r="S197" s="156">
        <v>0</v>
      </c>
      <c r="T197" s="157">
        <f t="shared" si="1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8" t="s">
        <v>194</v>
      </c>
      <c r="AT197" s="158" t="s">
        <v>281</v>
      </c>
      <c r="AU197" s="158" t="s">
        <v>87</v>
      </c>
      <c r="AY197" s="14" t="s">
        <v>179</v>
      </c>
      <c r="BE197" s="159">
        <f t="shared" si="14"/>
        <v>0</v>
      </c>
      <c r="BF197" s="159">
        <f t="shared" si="15"/>
        <v>0</v>
      </c>
      <c r="BG197" s="159">
        <f t="shared" si="16"/>
        <v>0</v>
      </c>
      <c r="BH197" s="159">
        <f t="shared" si="17"/>
        <v>0</v>
      </c>
      <c r="BI197" s="159">
        <f t="shared" si="18"/>
        <v>0</v>
      </c>
      <c r="BJ197" s="14" t="s">
        <v>87</v>
      </c>
      <c r="BK197" s="160">
        <f t="shared" si="19"/>
        <v>0</v>
      </c>
      <c r="BL197" s="14" t="s">
        <v>185</v>
      </c>
      <c r="BM197" s="158" t="s">
        <v>418</v>
      </c>
    </row>
    <row r="198" spans="1:65" s="2" customFormat="1" ht="14.45" customHeight="1">
      <c r="A198" s="29"/>
      <c r="B198" s="146"/>
      <c r="C198" s="161" t="s">
        <v>419</v>
      </c>
      <c r="D198" s="161" t="s">
        <v>281</v>
      </c>
      <c r="E198" s="162" t="s">
        <v>872</v>
      </c>
      <c r="F198" s="163" t="s">
        <v>873</v>
      </c>
      <c r="G198" s="164" t="s">
        <v>253</v>
      </c>
      <c r="H198" s="165">
        <v>8</v>
      </c>
      <c r="I198" s="166"/>
      <c r="J198" s="165">
        <f t="shared" si="10"/>
        <v>0</v>
      </c>
      <c r="K198" s="167"/>
      <c r="L198" s="168"/>
      <c r="M198" s="169" t="s">
        <v>1</v>
      </c>
      <c r="N198" s="170" t="s">
        <v>41</v>
      </c>
      <c r="O198" s="55"/>
      <c r="P198" s="156">
        <f t="shared" si="11"/>
        <v>0</v>
      </c>
      <c r="Q198" s="156">
        <v>0</v>
      </c>
      <c r="R198" s="156">
        <f t="shared" si="12"/>
        <v>0</v>
      </c>
      <c r="S198" s="156">
        <v>0</v>
      </c>
      <c r="T198" s="157">
        <f t="shared" si="1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8" t="s">
        <v>194</v>
      </c>
      <c r="AT198" s="158" t="s">
        <v>281</v>
      </c>
      <c r="AU198" s="158" t="s">
        <v>87</v>
      </c>
      <c r="AY198" s="14" t="s">
        <v>179</v>
      </c>
      <c r="BE198" s="159">
        <f t="shared" si="14"/>
        <v>0</v>
      </c>
      <c r="BF198" s="159">
        <f t="shared" si="15"/>
        <v>0</v>
      </c>
      <c r="BG198" s="159">
        <f t="shared" si="16"/>
        <v>0</v>
      </c>
      <c r="BH198" s="159">
        <f t="shared" si="17"/>
        <v>0</v>
      </c>
      <c r="BI198" s="159">
        <f t="shared" si="18"/>
        <v>0</v>
      </c>
      <c r="BJ198" s="14" t="s">
        <v>87</v>
      </c>
      <c r="BK198" s="160">
        <f t="shared" si="19"/>
        <v>0</v>
      </c>
      <c r="BL198" s="14" t="s">
        <v>185</v>
      </c>
      <c r="BM198" s="158" t="s">
        <v>422</v>
      </c>
    </row>
    <row r="199" spans="1:65" s="2" customFormat="1" ht="14.45" customHeight="1">
      <c r="A199" s="29"/>
      <c r="B199" s="146"/>
      <c r="C199" s="161" t="s">
        <v>305</v>
      </c>
      <c r="D199" s="161" t="s">
        <v>281</v>
      </c>
      <c r="E199" s="162" t="s">
        <v>874</v>
      </c>
      <c r="F199" s="163" t="s">
        <v>875</v>
      </c>
      <c r="G199" s="164" t="s">
        <v>253</v>
      </c>
      <c r="H199" s="165">
        <v>7</v>
      </c>
      <c r="I199" s="166"/>
      <c r="J199" s="165">
        <f t="shared" si="10"/>
        <v>0</v>
      </c>
      <c r="K199" s="167"/>
      <c r="L199" s="168"/>
      <c r="M199" s="169" t="s">
        <v>1</v>
      </c>
      <c r="N199" s="170" t="s">
        <v>41</v>
      </c>
      <c r="O199" s="55"/>
      <c r="P199" s="156">
        <f t="shared" si="11"/>
        <v>0</v>
      </c>
      <c r="Q199" s="156">
        <v>0</v>
      </c>
      <c r="R199" s="156">
        <f t="shared" si="12"/>
        <v>0</v>
      </c>
      <c r="S199" s="156">
        <v>0</v>
      </c>
      <c r="T199" s="157">
        <f t="shared" si="1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8" t="s">
        <v>194</v>
      </c>
      <c r="AT199" s="158" t="s">
        <v>281</v>
      </c>
      <c r="AU199" s="158" t="s">
        <v>87</v>
      </c>
      <c r="AY199" s="14" t="s">
        <v>179</v>
      </c>
      <c r="BE199" s="159">
        <f t="shared" si="14"/>
        <v>0</v>
      </c>
      <c r="BF199" s="159">
        <f t="shared" si="15"/>
        <v>0</v>
      </c>
      <c r="BG199" s="159">
        <f t="shared" si="16"/>
        <v>0</v>
      </c>
      <c r="BH199" s="159">
        <f t="shared" si="17"/>
        <v>0</v>
      </c>
      <c r="BI199" s="159">
        <f t="shared" si="18"/>
        <v>0</v>
      </c>
      <c r="BJ199" s="14" t="s">
        <v>87</v>
      </c>
      <c r="BK199" s="160">
        <f t="shared" si="19"/>
        <v>0</v>
      </c>
      <c r="BL199" s="14" t="s">
        <v>185</v>
      </c>
      <c r="BM199" s="158" t="s">
        <v>427</v>
      </c>
    </row>
    <row r="200" spans="1:65" s="2" customFormat="1" ht="14.45" customHeight="1">
      <c r="A200" s="29"/>
      <c r="B200" s="146"/>
      <c r="C200" s="161" t="s">
        <v>432</v>
      </c>
      <c r="D200" s="161" t="s">
        <v>281</v>
      </c>
      <c r="E200" s="162" t="s">
        <v>876</v>
      </c>
      <c r="F200" s="163" t="s">
        <v>794</v>
      </c>
      <c r="G200" s="164" t="s">
        <v>253</v>
      </c>
      <c r="H200" s="165">
        <v>2</v>
      </c>
      <c r="I200" s="166"/>
      <c r="J200" s="165">
        <f t="shared" si="10"/>
        <v>0</v>
      </c>
      <c r="K200" s="167"/>
      <c r="L200" s="168"/>
      <c r="M200" s="169" t="s">
        <v>1</v>
      </c>
      <c r="N200" s="170" t="s">
        <v>41</v>
      </c>
      <c r="O200" s="55"/>
      <c r="P200" s="156">
        <f t="shared" si="11"/>
        <v>0</v>
      </c>
      <c r="Q200" s="156">
        <v>0</v>
      </c>
      <c r="R200" s="156">
        <f t="shared" si="12"/>
        <v>0</v>
      </c>
      <c r="S200" s="156">
        <v>0</v>
      </c>
      <c r="T200" s="157">
        <f t="shared" si="1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8" t="s">
        <v>194</v>
      </c>
      <c r="AT200" s="158" t="s">
        <v>281</v>
      </c>
      <c r="AU200" s="158" t="s">
        <v>87</v>
      </c>
      <c r="AY200" s="14" t="s">
        <v>179</v>
      </c>
      <c r="BE200" s="159">
        <f t="shared" si="14"/>
        <v>0</v>
      </c>
      <c r="BF200" s="159">
        <f t="shared" si="15"/>
        <v>0</v>
      </c>
      <c r="BG200" s="159">
        <f t="shared" si="16"/>
        <v>0</v>
      </c>
      <c r="BH200" s="159">
        <f t="shared" si="17"/>
        <v>0</v>
      </c>
      <c r="BI200" s="159">
        <f t="shared" si="18"/>
        <v>0</v>
      </c>
      <c r="BJ200" s="14" t="s">
        <v>87</v>
      </c>
      <c r="BK200" s="160">
        <f t="shared" si="19"/>
        <v>0</v>
      </c>
      <c r="BL200" s="14" t="s">
        <v>185</v>
      </c>
      <c r="BM200" s="158" t="s">
        <v>435</v>
      </c>
    </row>
    <row r="201" spans="1:65" s="2" customFormat="1" ht="14.45" customHeight="1">
      <c r="A201" s="29"/>
      <c r="B201" s="146"/>
      <c r="C201" s="161" t="s">
        <v>309</v>
      </c>
      <c r="D201" s="161" t="s">
        <v>281</v>
      </c>
      <c r="E201" s="162" t="s">
        <v>877</v>
      </c>
      <c r="F201" s="163" t="s">
        <v>878</v>
      </c>
      <c r="G201" s="164" t="s">
        <v>253</v>
      </c>
      <c r="H201" s="165">
        <v>1</v>
      </c>
      <c r="I201" s="166"/>
      <c r="J201" s="165">
        <f t="shared" si="10"/>
        <v>0</v>
      </c>
      <c r="K201" s="167"/>
      <c r="L201" s="168"/>
      <c r="M201" s="169" t="s">
        <v>1</v>
      </c>
      <c r="N201" s="170" t="s">
        <v>41</v>
      </c>
      <c r="O201" s="55"/>
      <c r="P201" s="156">
        <f t="shared" si="11"/>
        <v>0</v>
      </c>
      <c r="Q201" s="156">
        <v>0</v>
      </c>
      <c r="R201" s="156">
        <f t="shared" si="12"/>
        <v>0</v>
      </c>
      <c r="S201" s="156">
        <v>0</v>
      </c>
      <c r="T201" s="157">
        <f t="shared" si="1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8" t="s">
        <v>194</v>
      </c>
      <c r="AT201" s="158" t="s">
        <v>281</v>
      </c>
      <c r="AU201" s="158" t="s">
        <v>87</v>
      </c>
      <c r="AY201" s="14" t="s">
        <v>179</v>
      </c>
      <c r="BE201" s="159">
        <f t="shared" si="14"/>
        <v>0</v>
      </c>
      <c r="BF201" s="159">
        <f t="shared" si="15"/>
        <v>0</v>
      </c>
      <c r="BG201" s="159">
        <f t="shared" si="16"/>
        <v>0</v>
      </c>
      <c r="BH201" s="159">
        <f t="shared" si="17"/>
        <v>0</v>
      </c>
      <c r="BI201" s="159">
        <f t="shared" si="18"/>
        <v>0</v>
      </c>
      <c r="BJ201" s="14" t="s">
        <v>87</v>
      </c>
      <c r="BK201" s="160">
        <f t="shared" si="19"/>
        <v>0</v>
      </c>
      <c r="BL201" s="14" t="s">
        <v>185</v>
      </c>
      <c r="BM201" s="158" t="s">
        <v>438</v>
      </c>
    </row>
    <row r="202" spans="1:65" s="2" customFormat="1" ht="14.45" customHeight="1">
      <c r="A202" s="29"/>
      <c r="B202" s="146"/>
      <c r="C202" s="161" t="s">
        <v>439</v>
      </c>
      <c r="D202" s="161" t="s">
        <v>281</v>
      </c>
      <c r="E202" s="162" t="s">
        <v>879</v>
      </c>
      <c r="F202" s="163" t="s">
        <v>798</v>
      </c>
      <c r="G202" s="164" t="s">
        <v>253</v>
      </c>
      <c r="H202" s="165">
        <v>14</v>
      </c>
      <c r="I202" s="166"/>
      <c r="J202" s="165">
        <f t="shared" si="10"/>
        <v>0</v>
      </c>
      <c r="K202" s="167"/>
      <c r="L202" s="168"/>
      <c r="M202" s="169" t="s">
        <v>1</v>
      </c>
      <c r="N202" s="170" t="s">
        <v>41</v>
      </c>
      <c r="O202" s="55"/>
      <c r="P202" s="156">
        <f t="shared" si="11"/>
        <v>0</v>
      </c>
      <c r="Q202" s="156">
        <v>0</v>
      </c>
      <c r="R202" s="156">
        <f t="shared" si="12"/>
        <v>0</v>
      </c>
      <c r="S202" s="156">
        <v>0</v>
      </c>
      <c r="T202" s="157">
        <f t="shared" si="1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8" t="s">
        <v>194</v>
      </c>
      <c r="AT202" s="158" t="s">
        <v>281</v>
      </c>
      <c r="AU202" s="158" t="s">
        <v>87</v>
      </c>
      <c r="AY202" s="14" t="s">
        <v>179</v>
      </c>
      <c r="BE202" s="159">
        <f t="shared" si="14"/>
        <v>0</v>
      </c>
      <c r="BF202" s="159">
        <f t="shared" si="15"/>
        <v>0</v>
      </c>
      <c r="BG202" s="159">
        <f t="shared" si="16"/>
        <v>0</v>
      </c>
      <c r="BH202" s="159">
        <f t="shared" si="17"/>
        <v>0</v>
      </c>
      <c r="BI202" s="159">
        <f t="shared" si="18"/>
        <v>0</v>
      </c>
      <c r="BJ202" s="14" t="s">
        <v>87</v>
      </c>
      <c r="BK202" s="160">
        <f t="shared" si="19"/>
        <v>0</v>
      </c>
      <c r="BL202" s="14" t="s">
        <v>185</v>
      </c>
      <c r="BM202" s="158" t="s">
        <v>442</v>
      </c>
    </row>
    <row r="203" spans="1:65" s="2" customFormat="1" ht="14.45" customHeight="1">
      <c r="A203" s="29"/>
      <c r="B203" s="146"/>
      <c r="C203" s="161" t="s">
        <v>312</v>
      </c>
      <c r="D203" s="161" t="s">
        <v>281</v>
      </c>
      <c r="E203" s="162" t="s">
        <v>880</v>
      </c>
      <c r="F203" s="163" t="s">
        <v>800</v>
      </c>
      <c r="G203" s="164" t="s">
        <v>478</v>
      </c>
      <c r="H203" s="165">
        <v>126</v>
      </c>
      <c r="I203" s="166"/>
      <c r="J203" s="165">
        <f t="shared" si="10"/>
        <v>0</v>
      </c>
      <c r="K203" s="167"/>
      <c r="L203" s="168"/>
      <c r="M203" s="169" t="s">
        <v>1</v>
      </c>
      <c r="N203" s="170" t="s">
        <v>41</v>
      </c>
      <c r="O203" s="55"/>
      <c r="P203" s="156">
        <f t="shared" si="11"/>
        <v>0</v>
      </c>
      <c r="Q203" s="156">
        <v>0</v>
      </c>
      <c r="R203" s="156">
        <f t="shared" si="12"/>
        <v>0</v>
      </c>
      <c r="S203" s="156">
        <v>0</v>
      </c>
      <c r="T203" s="157">
        <f t="shared" si="1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8" t="s">
        <v>194</v>
      </c>
      <c r="AT203" s="158" t="s">
        <v>281</v>
      </c>
      <c r="AU203" s="158" t="s">
        <v>87</v>
      </c>
      <c r="AY203" s="14" t="s">
        <v>179</v>
      </c>
      <c r="BE203" s="159">
        <f t="shared" si="14"/>
        <v>0</v>
      </c>
      <c r="BF203" s="159">
        <f t="shared" si="15"/>
        <v>0</v>
      </c>
      <c r="BG203" s="159">
        <f t="shared" si="16"/>
        <v>0</v>
      </c>
      <c r="BH203" s="159">
        <f t="shared" si="17"/>
        <v>0</v>
      </c>
      <c r="BI203" s="159">
        <f t="shared" si="18"/>
        <v>0</v>
      </c>
      <c r="BJ203" s="14" t="s">
        <v>87</v>
      </c>
      <c r="BK203" s="160">
        <f t="shared" si="19"/>
        <v>0</v>
      </c>
      <c r="BL203" s="14" t="s">
        <v>185</v>
      </c>
      <c r="BM203" s="158" t="s">
        <v>445</v>
      </c>
    </row>
    <row r="204" spans="1:65" s="2" customFormat="1" ht="14.45" customHeight="1">
      <c r="A204" s="29"/>
      <c r="B204" s="146"/>
      <c r="C204" s="161" t="s">
        <v>446</v>
      </c>
      <c r="D204" s="161" t="s">
        <v>281</v>
      </c>
      <c r="E204" s="162" t="s">
        <v>881</v>
      </c>
      <c r="F204" s="163" t="s">
        <v>802</v>
      </c>
      <c r="G204" s="164" t="s">
        <v>478</v>
      </c>
      <c r="H204" s="165">
        <v>58</v>
      </c>
      <c r="I204" s="166"/>
      <c r="J204" s="165">
        <f t="shared" si="10"/>
        <v>0</v>
      </c>
      <c r="K204" s="167"/>
      <c r="L204" s="168"/>
      <c r="M204" s="169" t="s">
        <v>1</v>
      </c>
      <c r="N204" s="170" t="s">
        <v>41</v>
      </c>
      <c r="O204" s="55"/>
      <c r="P204" s="156">
        <f t="shared" si="11"/>
        <v>0</v>
      </c>
      <c r="Q204" s="156">
        <v>0</v>
      </c>
      <c r="R204" s="156">
        <f t="shared" si="12"/>
        <v>0</v>
      </c>
      <c r="S204" s="156">
        <v>0</v>
      </c>
      <c r="T204" s="157">
        <f t="shared" si="1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8" t="s">
        <v>194</v>
      </c>
      <c r="AT204" s="158" t="s">
        <v>281</v>
      </c>
      <c r="AU204" s="158" t="s">
        <v>87</v>
      </c>
      <c r="AY204" s="14" t="s">
        <v>179</v>
      </c>
      <c r="BE204" s="159">
        <f t="shared" si="14"/>
        <v>0</v>
      </c>
      <c r="BF204" s="159">
        <f t="shared" si="15"/>
        <v>0</v>
      </c>
      <c r="BG204" s="159">
        <f t="shared" si="16"/>
        <v>0</v>
      </c>
      <c r="BH204" s="159">
        <f t="shared" si="17"/>
        <v>0</v>
      </c>
      <c r="BI204" s="159">
        <f t="shared" si="18"/>
        <v>0</v>
      </c>
      <c r="BJ204" s="14" t="s">
        <v>87</v>
      </c>
      <c r="BK204" s="160">
        <f t="shared" si="19"/>
        <v>0</v>
      </c>
      <c r="BL204" s="14" t="s">
        <v>185</v>
      </c>
      <c r="BM204" s="158" t="s">
        <v>449</v>
      </c>
    </row>
    <row r="205" spans="1:65" s="2" customFormat="1" ht="14.45" customHeight="1">
      <c r="A205" s="29"/>
      <c r="B205" s="146"/>
      <c r="C205" s="161" t="s">
        <v>316</v>
      </c>
      <c r="D205" s="161" t="s">
        <v>281</v>
      </c>
      <c r="E205" s="162" t="s">
        <v>882</v>
      </c>
      <c r="F205" s="163" t="s">
        <v>810</v>
      </c>
      <c r="G205" s="164" t="s">
        <v>253</v>
      </c>
      <c r="H205" s="165">
        <v>6</v>
      </c>
      <c r="I205" s="166"/>
      <c r="J205" s="165">
        <f t="shared" si="10"/>
        <v>0</v>
      </c>
      <c r="K205" s="167"/>
      <c r="L205" s="168"/>
      <c r="M205" s="169" t="s">
        <v>1</v>
      </c>
      <c r="N205" s="170" t="s">
        <v>41</v>
      </c>
      <c r="O205" s="55"/>
      <c r="P205" s="156">
        <f t="shared" si="11"/>
        <v>0</v>
      </c>
      <c r="Q205" s="156">
        <v>0</v>
      </c>
      <c r="R205" s="156">
        <f t="shared" si="12"/>
        <v>0</v>
      </c>
      <c r="S205" s="156">
        <v>0</v>
      </c>
      <c r="T205" s="157">
        <f t="shared" si="1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8" t="s">
        <v>194</v>
      </c>
      <c r="AT205" s="158" t="s">
        <v>281</v>
      </c>
      <c r="AU205" s="158" t="s">
        <v>87</v>
      </c>
      <c r="AY205" s="14" t="s">
        <v>179</v>
      </c>
      <c r="BE205" s="159">
        <f t="shared" si="14"/>
        <v>0</v>
      </c>
      <c r="BF205" s="159">
        <f t="shared" si="15"/>
        <v>0</v>
      </c>
      <c r="BG205" s="159">
        <f t="shared" si="16"/>
        <v>0</v>
      </c>
      <c r="BH205" s="159">
        <f t="shared" si="17"/>
        <v>0</v>
      </c>
      <c r="BI205" s="159">
        <f t="shared" si="18"/>
        <v>0</v>
      </c>
      <c r="BJ205" s="14" t="s">
        <v>87</v>
      </c>
      <c r="BK205" s="160">
        <f t="shared" si="19"/>
        <v>0</v>
      </c>
      <c r="BL205" s="14" t="s">
        <v>185</v>
      </c>
      <c r="BM205" s="158" t="s">
        <v>452</v>
      </c>
    </row>
    <row r="206" spans="1:65" s="2" customFormat="1" ht="14.45" customHeight="1">
      <c r="A206" s="29"/>
      <c r="B206" s="146"/>
      <c r="C206" s="161" t="s">
        <v>453</v>
      </c>
      <c r="D206" s="161" t="s">
        <v>281</v>
      </c>
      <c r="E206" s="162" t="s">
        <v>883</v>
      </c>
      <c r="F206" s="163" t="s">
        <v>812</v>
      </c>
      <c r="G206" s="164" t="s">
        <v>253</v>
      </c>
      <c r="H206" s="165">
        <v>6</v>
      </c>
      <c r="I206" s="166"/>
      <c r="J206" s="165">
        <f t="shared" si="10"/>
        <v>0</v>
      </c>
      <c r="K206" s="167"/>
      <c r="L206" s="168"/>
      <c r="M206" s="169" t="s">
        <v>1</v>
      </c>
      <c r="N206" s="170" t="s">
        <v>41</v>
      </c>
      <c r="O206" s="55"/>
      <c r="P206" s="156">
        <f t="shared" si="11"/>
        <v>0</v>
      </c>
      <c r="Q206" s="156">
        <v>0</v>
      </c>
      <c r="R206" s="156">
        <f t="shared" si="12"/>
        <v>0</v>
      </c>
      <c r="S206" s="156">
        <v>0</v>
      </c>
      <c r="T206" s="157">
        <f t="shared" si="1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8" t="s">
        <v>194</v>
      </c>
      <c r="AT206" s="158" t="s">
        <v>281</v>
      </c>
      <c r="AU206" s="158" t="s">
        <v>87</v>
      </c>
      <c r="AY206" s="14" t="s">
        <v>179</v>
      </c>
      <c r="BE206" s="159">
        <f t="shared" si="14"/>
        <v>0</v>
      </c>
      <c r="BF206" s="159">
        <f t="shared" si="15"/>
        <v>0</v>
      </c>
      <c r="BG206" s="159">
        <f t="shared" si="16"/>
        <v>0</v>
      </c>
      <c r="BH206" s="159">
        <f t="shared" si="17"/>
        <v>0</v>
      </c>
      <c r="BI206" s="159">
        <f t="shared" si="18"/>
        <v>0</v>
      </c>
      <c r="BJ206" s="14" t="s">
        <v>87</v>
      </c>
      <c r="BK206" s="160">
        <f t="shared" si="19"/>
        <v>0</v>
      </c>
      <c r="BL206" s="14" t="s">
        <v>185</v>
      </c>
      <c r="BM206" s="158" t="s">
        <v>457</v>
      </c>
    </row>
    <row r="207" spans="1:65" s="2" customFormat="1" ht="24.2" customHeight="1">
      <c r="A207" s="29"/>
      <c r="B207" s="146"/>
      <c r="C207" s="161" t="s">
        <v>319</v>
      </c>
      <c r="D207" s="161" t="s">
        <v>281</v>
      </c>
      <c r="E207" s="162" t="s">
        <v>884</v>
      </c>
      <c r="F207" s="163" t="s">
        <v>885</v>
      </c>
      <c r="G207" s="164" t="s">
        <v>478</v>
      </c>
      <c r="H207" s="165">
        <v>5</v>
      </c>
      <c r="I207" s="166"/>
      <c r="J207" s="165">
        <f t="shared" si="10"/>
        <v>0</v>
      </c>
      <c r="K207" s="167"/>
      <c r="L207" s="168"/>
      <c r="M207" s="169" t="s">
        <v>1</v>
      </c>
      <c r="N207" s="170" t="s">
        <v>41</v>
      </c>
      <c r="O207" s="55"/>
      <c r="P207" s="156">
        <f t="shared" si="11"/>
        <v>0</v>
      </c>
      <c r="Q207" s="156">
        <v>0</v>
      </c>
      <c r="R207" s="156">
        <f t="shared" si="12"/>
        <v>0</v>
      </c>
      <c r="S207" s="156">
        <v>0</v>
      </c>
      <c r="T207" s="157">
        <f t="shared" si="1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8" t="s">
        <v>194</v>
      </c>
      <c r="AT207" s="158" t="s">
        <v>281</v>
      </c>
      <c r="AU207" s="158" t="s">
        <v>87</v>
      </c>
      <c r="AY207" s="14" t="s">
        <v>179</v>
      </c>
      <c r="BE207" s="159">
        <f t="shared" si="14"/>
        <v>0</v>
      </c>
      <c r="BF207" s="159">
        <f t="shared" si="15"/>
        <v>0</v>
      </c>
      <c r="BG207" s="159">
        <f t="shared" si="16"/>
        <v>0</v>
      </c>
      <c r="BH207" s="159">
        <f t="shared" si="17"/>
        <v>0</v>
      </c>
      <c r="BI207" s="159">
        <f t="shared" si="18"/>
        <v>0</v>
      </c>
      <c r="BJ207" s="14" t="s">
        <v>87</v>
      </c>
      <c r="BK207" s="160">
        <f t="shared" si="19"/>
        <v>0</v>
      </c>
      <c r="BL207" s="14" t="s">
        <v>185</v>
      </c>
      <c r="BM207" s="158" t="s">
        <v>462</v>
      </c>
    </row>
    <row r="208" spans="1:65" s="2" customFormat="1" ht="14.45" customHeight="1">
      <c r="A208" s="29"/>
      <c r="B208" s="146"/>
      <c r="C208" s="161" t="s">
        <v>463</v>
      </c>
      <c r="D208" s="161" t="s">
        <v>281</v>
      </c>
      <c r="E208" s="162" t="s">
        <v>886</v>
      </c>
      <c r="F208" s="163" t="s">
        <v>887</v>
      </c>
      <c r="G208" s="164" t="s">
        <v>456</v>
      </c>
      <c r="H208" s="166"/>
      <c r="I208" s="166"/>
      <c r="J208" s="165">
        <f t="shared" si="10"/>
        <v>0</v>
      </c>
      <c r="K208" s="167"/>
      <c r="L208" s="168"/>
      <c r="M208" s="169" t="s">
        <v>1</v>
      </c>
      <c r="N208" s="170" t="s">
        <v>41</v>
      </c>
      <c r="O208" s="55"/>
      <c r="P208" s="156">
        <f t="shared" si="11"/>
        <v>0</v>
      </c>
      <c r="Q208" s="156">
        <v>0</v>
      </c>
      <c r="R208" s="156">
        <f t="shared" si="12"/>
        <v>0</v>
      </c>
      <c r="S208" s="156">
        <v>0</v>
      </c>
      <c r="T208" s="157">
        <f t="shared" si="1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8" t="s">
        <v>194</v>
      </c>
      <c r="AT208" s="158" t="s">
        <v>281</v>
      </c>
      <c r="AU208" s="158" t="s">
        <v>87</v>
      </c>
      <c r="AY208" s="14" t="s">
        <v>179</v>
      </c>
      <c r="BE208" s="159">
        <f t="shared" si="14"/>
        <v>0</v>
      </c>
      <c r="BF208" s="159">
        <f t="shared" si="15"/>
        <v>0</v>
      </c>
      <c r="BG208" s="159">
        <f t="shared" si="16"/>
        <v>0</v>
      </c>
      <c r="BH208" s="159">
        <f t="shared" si="17"/>
        <v>0</v>
      </c>
      <c r="BI208" s="159">
        <f t="shared" si="18"/>
        <v>0</v>
      </c>
      <c r="BJ208" s="14" t="s">
        <v>87</v>
      </c>
      <c r="BK208" s="160">
        <f t="shared" si="19"/>
        <v>0</v>
      </c>
      <c r="BL208" s="14" t="s">
        <v>185</v>
      </c>
      <c r="BM208" s="158" t="s">
        <v>466</v>
      </c>
    </row>
    <row r="209" spans="1:65" s="2" customFormat="1" ht="14.45" customHeight="1">
      <c r="A209" s="29"/>
      <c r="B209" s="146"/>
      <c r="C209" s="147" t="s">
        <v>323</v>
      </c>
      <c r="D209" s="147" t="s">
        <v>181</v>
      </c>
      <c r="E209" s="148" t="s">
        <v>888</v>
      </c>
      <c r="F209" s="149" t="s">
        <v>832</v>
      </c>
      <c r="G209" s="150" t="s">
        <v>456</v>
      </c>
      <c r="H209" s="152"/>
      <c r="I209" s="152"/>
      <c r="J209" s="151">
        <f t="shared" si="10"/>
        <v>0</v>
      </c>
      <c r="K209" s="153"/>
      <c r="L209" s="30"/>
      <c r="M209" s="154" t="s">
        <v>1</v>
      </c>
      <c r="N209" s="155" t="s">
        <v>41</v>
      </c>
      <c r="O209" s="55"/>
      <c r="P209" s="156">
        <f t="shared" si="11"/>
        <v>0</v>
      </c>
      <c r="Q209" s="156">
        <v>0</v>
      </c>
      <c r="R209" s="156">
        <f t="shared" si="12"/>
        <v>0</v>
      </c>
      <c r="S209" s="156">
        <v>0</v>
      </c>
      <c r="T209" s="157">
        <f t="shared" si="1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8" t="s">
        <v>185</v>
      </c>
      <c r="AT209" s="158" t="s">
        <v>181</v>
      </c>
      <c r="AU209" s="158" t="s">
        <v>87</v>
      </c>
      <c r="AY209" s="14" t="s">
        <v>179</v>
      </c>
      <c r="BE209" s="159">
        <f t="shared" si="14"/>
        <v>0</v>
      </c>
      <c r="BF209" s="159">
        <f t="shared" si="15"/>
        <v>0</v>
      </c>
      <c r="BG209" s="159">
        <f t="shared" si="16"/>
        <v>0</v>
      </c>
      <c r="BH209" s="159">
        <f t="shared" si="17"/>
        <v>0</v>
      </c>
      <c r="BI209" s="159">
        <f t="shared" si="18"/>
        <v>0</v>
      </c>
      <c r="BJ209" s="14" t="s">
        <v>87</v>
      </c>
      <c r="BK209" s="160">
        <f t="shared" si="19"/>
        <v>0</v>
      </c>
      <c r="BL209" s="14" t="s">
        <v>185</v>
      </c>
      <c r="BM209" s="158" t="s">
        <v>469</v>
      </c>
    </row>
    <row r="210" spans="1:65" s="12" customFormat="1" ht="22.9" customHeight="1">
      <c r="B210" s="133"/>
      <c r="D210" s="134" t="s">
        <v>74</v>
      </c>
      <c r="E210" s="144" t="s">
        <v>889</v>
      </c>
      <c r="F210" s="144" t="s">
        <v>890</v>
      </c>
      <c r="I210" s="136"/>
      <c r="J210" s="145">
        <f>BK210</f>
        <v>0</v>
      </c>
      <c r="L210" s="133"/>
      <c r="M210" s="138"/>
      <c r="N210" s="139"/>
      <c r="O210" s="139"/>
      <c r="P210" s="140">
        <f>SUM(P211:P221)</f>
        <v>0</v>
      </c>
      <c r="Q210" s="139"/>
      <c r="R210" s="140">
        <f>SUM(R211:R221)</f>
        <v>0</v>
      </c>
      <c r="S210" s="139"/>
      <c r="T210" s="141">
        <f>SUM(T211:T221)</f>
        <v>0</v>
      </c>
      <c r="AR210" s="134" t="s">
        <v>82</v>
      </c>
      <c r="AT210" s="142" t="s">
        <v>74</v>
      </c>
      <c r="AU210" s="142" t="s">
        <v>82</v>
      </c>
      <c r="AY210" s="134" t="s">
        <v>179</v>
      </c>
      <c r="BK210" s="143">
        <f>SUM(BK211:BK221)</f>
        <v>0</v>
      </c>
    </row>
    <row r="211" spans="1:65" s="2" customFormat="1" ht="14.45" customHeight="1">
      <c r="A211" s="29"/>
      <c r="B211" s="146"/>
      <c r="C211" s="147" t="s">
        <v>470</v>
      </c>
      <c r="D211" s="147" t="s">
        <v>181</v>
      </c>
      <c r="E211" s="148" t="s">
        <v>891</v>
      </c>
      <c r="F211" s="149" t="s">
        <v>892</v>
      </c>
      <c r="G211" s="150" t="s">
        <v>478</v>
      </c>
      <c r="H211" s="151">
        <v>68</v>
      </c>
      <c r="I211" s="152"/>
      <c r="J211" s="151">
        <f t="shared" ref="J211:J221" si="20">ROUND(I211*H211,3)</f>
        <v>0</v>
      </c>
      <c r="K211" s="153"/>
      <c r="L211" s="30"/>
      <c r="M211" s="154" t="s">
        <v>1</v>
      </c>
      <c r="N211" s="155" t="s">
        <v>41</v>
      </c>
      <c r="O211" s="55"/>
      <c r="P211" s="156">
        <f t="shared" ref="P211:P221" si="21">O211*H211</f>
        <v>0</v>
      </c>
      <c r="Q211" s="156">
        <v>0</v>
      </c>
      <c r="R211" s="156">
        <f t="shared" ref="R211:R221" si="22">Q211*H211</f>
        <v>0</v>
      </c>
      <c r="S211" s="156">
        <v>0</v>
      </c>
      <c r="T211" s="157">
        <f t="shared" ref="T211:T221" si="23"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8" t="s">
        <v>185</v>
      </c>
      <c r="AT211" s="158" t="s">
        <v>181</v>
      </c>
      <c r="AU211" s="158" t="s">
        <v>87</v>
      </c>
      <c r="AY211" s="14" t="s">
        <v>179</v>
      </c>
      <c r="BE211" s="159">
        <f t="shared" ref="BE211:BE221" si="24">IF(N211="základná",J211,0)</f>
        <v>0</v>
      </c>
      <c r="BF211" s="159">
        <f t="shared" ref="BF211:BF221" si="25">IF(N211="znížená",J211,0)</f>
        <v>0</v>
      </c>
      <c r="BG211" s="159">
        <f t="shared" ref="BG211:BG221" si="26">IF(N211="zákl. prenesená",J211,0)</f>
        <v>0</v>
      </c>
      <c r="BH211" s="159">
        <f t="shared" ref="BH211:BH221" si="27">IF(N211="zníž. prenesená",J211,0)</f>
        <v>0</v>
      </c>
      <c r="BI211" s="159">
        <f t="shared" ref="BI211:BI221" si="28">IF(N211="nulová",J211,0)</f>
        <v>0</v>
      </c>
      <c r="BJ211" s="14" t="s">
        <v>87</v>
      </c>
      <c r="BK211" s="160">
        <f t="shared" ref="BK211:BK221" si="29">ROUND(I211*H211,3)</f>
        <v>0</v>
      </c>
      <c r="BL211" s="14" t="s">
        <v>185</v>
      </c>
      <c r="BM211" s="158" t="s">
        <v>473</v>
      </c>
    </row>
    <row r="212" spans="1:65" s="2" customFormat="1" ht="14.45" customHeight="1">
      <c r="A212" s="29"/>
      <c r="B212" s="146"/>
      <c r="C212" s="147" t="s">
        <v>327</v>
      </c>
      <c r="D212" s="147" t="s">
        <v>181</v>
      </c>
      <c r="E212" s="148" t="s">
        <v>893</v>
      </c>
      <c r="F212" s="149" t="s">
        <v>894</v>
      </c>
      <c r="G212" s="150" t="s">
        <v>478</v>
      </c>
      <c r="H212" s="151">
        <v>48</v>
      </c>
      <c r="I212" s="152"/>
      <c r="J212" s="151">
        <f t="shared" si="20"/>
        <v>0</v>
      </c>
      <c r="K212" s="153"/>
      <c r="L212" s="30"/>
      <c r="M212" s="154" t="s">
        <v>1</v>
      </c>
      <c r="N212" s="155" t="s">
        <v>41</v>
      </c>
      <c r="O212" s="55"/>
      <c r="P212" s="156">
        <f t="shared" si="21"/>
        <v>0</v>
      </c>
      <c r="Q212" s="156">
        <v>0</v>
      </c>
      <c r="R212" s="156">
        <f t="shared" si="22"/>
        <v>0</v>
      </c>
      <c r="S212" s="156">
        <v>0</v>
      </c>
      <c r="T212" s="157">
        <f t="shared" si="2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8" t="s">
        <v>185</v>
      </c>
      <c r="AT212" s="158" t="s">
        <v>181</v>
      </c>
      <c r="AU212" s="158" t="s">
        <v>87</v>
      </c>
      <c r="AY212" s="14" t="s">
        <v>179</v>
      </c>
      <c r="BE212" s="159">
        <f t="shared" si="24"/>
        <v>0</v>
      </c>
      <c r="BF212" s="159">
        <f t="shared" si="25"/>
        <v>0</v>
      </c>
      <c r="BG212" s="159">
        <f t="shared" si="26"/>
        <v>0</v>
      </c>
      <c r="BH212" s="159">
        <f t="shared" si="27"/>
        <v>0</v>
      </c>
      <c r="BI212" s="159">
        <f t="shared" si="28"/>
        <v>0</v>
      </c>
      <c r="BJ212" s="14" t="s">
        <v>87</v>
      </c>
      <c r="BK212" s="160">
        <f t="shared" si="29"/>
        <v>0</v>
      </c>
      <c r="BL212" s="14" t="s">
        <v>185</v>
      </c>
      <c r="BM212" s="158" t="s">
        <v>479</v>
      </c>
    </row>
    <row r="213" spans="1:65" s="2" customFormat="1" ht="14.45" customHeight="1">
      <c r="A213" s="29"/>
      <c r="B213" s="146"/>
      <c r="C213" s="147" t="s">
        <v>480</v>
      </c>
      <c r="D213" s="147" t="s">
        <v>181</v>
      </c>
      <c r="E213" s="148" t="s">
        <v>767</v>
      </c>
      <c r="F213" s="149" t="s">
        <v>768</v>
      </c>
      <c r="G213" s="150" t="s">
        <v>478</v>
      </c>
      <c r="H213" s="151">
        <v>30</v>
      </c>
      <c r="I213" s="152"/>
      <c r="J213" s="151">
        <f t="shared" si="20"/>
        <v>0</v>
      </c>
      <c r="K213" s="153"/>
      <c r="L213" s="30"/>
      <c r="M213" s="154" t="s">
        <v>1</v>
      </c>
      <c r="N213" s="155" t="s">
        <v>41</v>
      </c>
      <c r="O213" s="55"/>
      <c r="P213" s="156">
        <f t="shared" si="21"/>
        <v>0</v>
      </c>
      <c r="Q213" s="156">
        <v>0</v>
      </c>
      <c r="R213" s="156">
        <f t="shared" si="22"/>
        <v>0</v>
      </c>
      <c r="S213" s="156">
        <v>0</v>
      </c>
      <c r="T213" s="157">
        <f t="shared" si="2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8" t="s">
        <v>185</v>
      </c>
      <c r="AT213" s="158" t="s">
        <v>181</v>
      </c>
      <c r="AU213" s="158" t="s">
        <v>87</v>
      </c>
      <c r="AY213" s="14" t="s">
        <v>179</v>
      </c>
      <c r="BE213" s="159">
        <f t="shared" si="24"/>
        <v>0</v>
      </c>
      <c r="BF213" s="159">
        <f t="shared" si="25"/>
        <v>0</v>
      </c>
      <c r="BG213" s="159">
        <f t="shared" si="26"/>
        <v>0</v>
      </c>
      <c r="BH213" s="159">
        <f t="shared" si="27"/>
        <v>0</v>
      </c>
      <c r="BI213" s="159">
        <f t="shared" si="28"/>
        <v>0</v>
      </c>
      <c r="BJ213" s="14" t="s">
        <v>87</v>
      </c>
      <c r="BK213" s="160">
        <f t="shared" si="29"/>
        <v>0</v>
      </c>
      <c r="BL213" s="14" t="s">
        <v>185</v>
      </c>
      <c r="BM213" s="158" t="s">
        <v>483</v>
      </c>
    </row>
    <row r="214" spans="1:65" s="2" customFormat="1" ht="14.45" customHeight="1">
      <c r="A214" s="29"/>
      <c r="B214" s="146"/>
      <c r="C214" s="147" t="s">
        <v>331</v>
      </c>
      <c r="D214" s="147" t="s">
        <v>181</v>
      </c>
      <c r="E214" s="148" t="s">
        <v>769</v>
      </c>
      <c r="F214" s="149" t="s">
        <v>770</v>
      </c>
      <c r="G214" s="150" t="s">
        <v>253</v>
      </c>
      <c r="H214" s="151">
        <v>32</v>
      </c>
      <c r="I214" s="152"/>
      <c r="J214" s="151">
        <f t="shared" si="20"/>
        <v>0</v>
      </c>
      <c r="K214" s="153"/>
      <c r="L214" s="30"/>
      <c r="M214" s="154" t="s">
        <v>1</v>
      </c>
      <c r="N214" s="155" t="s">
        <v>41</v>
      </c>
      <c r="O214" s="55"/>
      <c r="P214" s="156">
        <f t="shared" si="21"/>
        <v>0</v>
      </c>
      <c r="Q214" s="156">
        <v>0</v>
      </c>
      <c r="R214" s="156">
        <f t="shared" si="22"/>
        <v>0</v>
      </c>
      <c r="S214" s="156">
        <v>0</v>
      </c>
      <c r="T214" s="157">
        <f t="shared" si="2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8" t="s">
        <v>185</v>
      </c>
      <c r="AT214" s="158" t="s">
        <v>181</v>
      </c>
      <c r="AU214" s="158" t="s">
        <v>87</v>
      </c>
      <c r="AY214" s="14" t="s">
        <v>179</v>
      </c>
      <c r="BE214" s="159">
        <f t="shared" si="24"/>
        <v>0</v>
      </c>
      <c r="BF214" s="159">
        <f t="shared" si="25"/>
        <v>0</v>
      </c>
      <c r="BG214" s="159">
        <f t="shared" si="26"/>
        <v>0</v>
      </c>
      <c r="BH214" s="159">
        <f t="shared" si="27"/>
        <v>0</v>
      </c>
      <c r="BI214" s="159">
        <f t="shared" si="28"/>
        <v>0</v>
      </c>
      <c r="BJ214" s="14" t="s">
        <v>87</v>
      </c>
      <c r="BK214" s="160">
        <f t="shared" si="29"/>
        <v>0</v>
      </c>
      <c r="BL214" s="14" t="s">
        <v>185</v>
      </c>
      <c r="BM214" s="158" t="s">
        <v>486</v>
      </c>
    </row>
    <row r="215" spans="1:65" s="2" customFormat="1" ht="14.45" customHeight="1">
      <c r="A215" s="29"/>
      <c r="B215" s="146"/>
      <c r="C215" s="147" t="s">
        <v>487</v>
      </c>
      <c r="D215" s="147" t="s">
        <v>181</v>
      </c>
      <c r="E215" s="148" t="s">
        <v>895</v>
      </c>
      <c r="F215" s="149" t="s">
        <v>896</v>
      </c>
      <c r="G215" s="150" t="s">
        <v>253</v>
      </c>
      <c r="H215" s="151">
        <v>4</v>
      </c>
      <c r="I215" s="152"/>
      <c r="J215" s="151">
        <f t="shared" si="20"/>
        <v>0</v>
      </c>
      <c r="K215" s="153"/>
      <c r="L215" s="30"/>
      <c r="M215" s="154" t="s">
        <v>1</v>
      </c>
      <c r="N215" s="155" t="s">
        <v>41</v>
      </c>
      <c r="O215" s="55"/>
      <c r="P215" s="156">
        <f t="shared" si="21"/>
        <v>0</v>
      </c>
      <c r="Q215" s="156">
        <v>0</v>
      </c>
      <c r="R215" s="156">
        <f t="shared" si="22"/>
        <v>0</v>
      </c>
      <c r="S215" s="156">
        <v>0</v>
      </c>
      <c r="T215" s="157">
        <f t="shared" si="2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8" t="s">
        <v>185</v>
      </c>
      <c r="AT215" s="158" t="s">
        <v>181</v>
      </c>
      <c r="AU215" s="158" t="s">
        <v>87</v>
      </c>
      <c r="AY215" s="14" t="s">
        <v>179</v>
      </c>
      <c r="BE215" s="159">
        <f t="shared" si="24"/>
        <v>0</v>
      </c>
      <c r="BF215" s="159">
        <f t="shared" si="25"/>
        <v>0</v>
      </c>
      <c r="BG215" s="159">
        <f t="shared" si="26"/>
        <v>0</v>
      </c>
      <c r="BH215" s="159">
        <f t="shared" si="27"/>
        <v>0</v>
      </c>
      <c r="BI215" s="159">
        <f t="shared" si="28"/>
        <v>0</v>
      </c>
      <c r="BJ215" s="14" t="s">
        <v>87</v>
      </c>
      <c r="BK215" s="160">
        <f t="shared" si="29"/>
        <v>0</v>
      </c>
      <c r="BL215" s="14" t="s">
        <v>185</v>
      </c>
      <c r="BM215" s="158" t="s">
        <v>490</v>
      </c>
    </row>
    <row r="216" spans="1:65" s="2" customFormat="1" ht="14.45" customHeight="1">
      <c r="A216" s="29"/>
      <c r="B216" s="146"/>
      <c r="C216" s="147" t="s">
        <v>332</v>
      </c>
      <c r="D216" s="147" t="s">
        <v>181</v>
      </c>
      <c r="E216" s="148" t="s">
        <v>897</v>
      </c>
      <c r="F216" s="149" t="s">
        <v>898</v>
      </c>
      <c r="G216" s="150" t="s">
        <v>253</v>
      </c>
      <c r="H216" s="151">
        <v>4</v>
      </c>
      <c r="I216" s="152"/>
      <c r="J216" s="151">
        <f t="shared" si="20"/>
        <v>0</v>
      </c>
      <c r="K216" s="153"/>
      <c r="L216" s="30"/>
      <c r="M216" s="154" t="s">
        <v>1</v>
      </c>
      <c r="N216" s="155" t="s">
        <v>41</v>
      </c>
      <c r="O216" s="55"/>
      <c r="P216" s="156">
        <f t="shared" si="21"/>
        <v>0</v>
      </c>
      <c r="Q216" s="156">
        <v>0</v>
      </c>
      <c r="R216" s="156">
        <f t="shared" si="22"/>
        <v>0</v>
      </c>
      <c r="S216" s="156">
        <v>0</v>
      </c>
      <c r="T216" s="157">
        <f t="shared" si="2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8" t="s">
        <v>185</v>
      </c>
      <c r="AT216" s="158" t="s">
        <v>181</v>
      </c>
      <c r="AU216" s="158" t="s">
        <v>87</v>
      </c>
      <c r="AY216" s="14" t="s">
        <v>179</v>
      </c>
      <c r="BE216" s="159">
        <f t="shared" si="24"/>
        <v>0</v>
      </c>
      <c r="BF216" s="159">
        <f t="shared" si="25"/>
        <v>0</v>
      </c>
      <c r="BG216" s="159">
        <f t="shared" si="26"/>
        <v>0</v>
      </c>
      <c r="BH216" s="159">
        <f t="shared" si="27"/>
        <v>0</v>
      </c>
      <c r="BI216" s="159">
        <f t="shared" si="28"/>
        <v>0</v>
      </c>
      <c r="BJ216" s="14" t="s">
        <v>87</v>
      </c>
      <c r="BK216" s="160">
        <f t="shared" si="29"/>
        <v>0</v>
      </c>
      <c r="BL216" s="14" t="s">
        <v>185</v>
      </c>
      <c r="BM216" s="158" t="s">
        <v>493</v>
      </c>
    </row>
    <row r="217" spans="1:65" s="2" customFormat="1" ht="14.45" customHeight="1">
      <c r="A217" s="29"/>
      <c r="B217" s="146"/>
      <c r="C217" s="147" t="s">
        <v>494</v>
      </c>
      <c r="D217" s="147" t="s">
        <v>181</v>
      </c>
      <c r="E217" s="148" t="s">
        <v>899</v>
      </c>
      <c r="F217" s="149" t="s">
        <v>900</v>
      </c>
      <c r="G217" s="150" t="s">
        <v>253</v>
      </c>
      <c r="H217" s="151">
        <v>2</v>
      </c>
      <c r="I217" s="152"/>
      <c r="J217" s="151">
        <f t="shared" si="20"/>
        <v>0</v>
      </c>
      <c r="K217" s="153"/>
      <c r="L217" s="30"/>
      <c r="M217" s="154" t="s">
        <v>1</v>
      </c>
      <c r="N217" s="155" t="s">
        <v>41</v>
      </c>
      <c r="O217" s="55"/>
      <c r="P217" s="156">
        <f t="shared" si="21"/>
        <v>0</v>
      </c>
      <c r="Q217" s="156">
        <v>0</v>
      </c>
      <c r="R217" s="156">
        <f t="shared" si="22"/>
        <v>0</v>
      </c>
      <c r="S217" s="156">
        <v>0</v>
      </c>
      <c r="T217" s="157">
        <f t="shared" si="2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8" t="s">
        <v>185</v>
      </c>
      <c r="AT217" s="158" t="s">
        <v>181</v>
      </c>
      <c r="AU217" s="158" t="s">
        <v>87</v>
      </c>
      <c r="AY217" s="14" t="s">
        <v>179</v>
      </c>
      <c r="BE217" s="159">
        <f t="shared" si="24"/>
        <v>0</v>
      </c>
      <c r="BF217" s="159">
        <f t="shared" si="25"/>
        <v>0</v>
      </c>
      <c r="BG217" s="159">
        <f t="shared" si="26"/>
        <v>0</v>
      </c>
      <c r="BH217" s="159">
        <f t="shared" si="27"/>
        <v>0</v>
      </c>
      <c r="BI217" s="159">
        <f t="shared" si="28"/>
        <v>0</v>
      </c>
      <c r="BJ217" s="14" t="s">
        <v>87</v>
      </c>
      <c r="BK217" s="160">
        <f t="shared" si="29"/>
        <v>0</v>
      </c>
      <c r="BL217" s="14" t="s">
        <v>185</v>
      </c>
      <c r="BM217" s="158" t="s">
        <v>497</v>
      </c>
    </row>
    <row r="218" spans="1:65" s="2" customFormat="1" ht="14.45" customHeight="1">
      <c r="A218" s="29"/>
      <c r="B218" s="146"/>
      <c r="C218" s="147" t="s">
        <v>336</v>
      </c>
      <c r="D218" s="147" t="s">
        <v>181</v>
      </c>
      <c r="E218" s="148" t="s">
        <v>901</v>
      </c>
      <c r="F218" s="149" t="s">
        <v>902</v>
      </c>
      <c r="G218" s="150" t="s">
        <v>253</v>
      </c>
      <c r="H218" s="151">
        <v>2</v>
      </c>
      <c r="I218" s="152"/>
      <c r="J218" s="151">
        <f t="shared" si="20"/>
        <v>0</v>
      </c>
      <c r="K218" s="153"/>
      <c r="L218" s="30"/>
      <c r="M218" s="154" t="s">
        <v>1</v>
      </c>
      <c r="N218" s="155" t="s">
        <v>41</v>
      </c>
      <c r="O218" s="55"/>
      <c r="P218" s="156">
        <f t="shared" si="21"/>
        <v>0</v>
      </c>
      <c r="Q218" s="156">
        <v>0</v>
      </c>
      <c r="R218" s="156">
        <f t="shared" si="22"/>
        <v>0</v>
      </c>
      <c r="S218" s="156">
        <v>0</v>
      </c>
      <c r="T218" s="157">
        <f t="shared" si="2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8" t="s">
        <v>185</v>
      </c>
      <c r="AT218" s="158" t="s">
        <v>181</v>
      </c>
      <c r="AU218" s="158" t="s">
        <v>87</v>
      </c>
      <c r="AY218" s="14" t="s">
        <v>179</v>
      </c>
      <c r="BE218" s="159">
        <f t="shared" si="24"/>
        <v>0</v>
      </c>
      <c r="BF218" s="159">
        <f t="shared" si="25"/>
        <v>0</v>
      </c>
      <c r="BG218" s="159">
        <f t="shared" si="26"/>
        <v>0</v>
      </c>
      <c r="BH218" s="159">
        <f t="shared" si="27"/>
        <v>0</v>
      </c>
      <c r="BI218" s="159">
        <f t="shared" si="28"/>
        <v>0</v>
      </c>
      <c r="BJ218" s="14" t="s">
        <v>87</v>
      </c>
      <c r="BK218" s="160">
        <f t="shared" si="29"/>
        <v>0</v>
      </c>
      <c r="BL218" s="14" t="s">
        <v>185</v>
      </c>
      <c r="BM218" s="158" t="s">
        <v>500</v>
      </c>
    </row>
    <row r="219" spans="1:65" s="2" customFormat="1" ht="14.45" customHeight="1">
      <c r="A219" s="29"/>
      <c r="B219" s="146"/>
      <c r="C219" s="147" t="s">
        <v>501</v>
      </c>
      <c r="D219" s="147" t="s">
        <v>181</v>
      </c>
      <c r="E219" s="148" t="s">
        <v>903</v>
      </c>
      <c r="F219" s="149" t="s">
        <v>904</v>
      </c>
      <c r="G219" s="150" t="s">
        <v>253</v>
      </c>
      <c r="H219" s="151">
        <v>4</v>
      </c>
      <c r="I219" s="152"/>
      <c r="J219" s="151">
        <f t="shared" si="20"/>
        <v>0</v>
      </c>
      <c r="K219" s="153"/>
      <c r="L219" s="30"/>
      <c r="M219" s="154" t="s">
        <v>1</v>
      </c>
      <c r="N219" s="155" t="s">
        <v>41</v>
      </c>
      <c r="O219" s="55"/>
      <c r="P219" s="156">
        <f t="shared" si="21"/>
        <v>0</v>
      </c>
      <c r="Q219" s="156">
        <v>0</v>
      </c>
      <c r="R219" s="156">
        <f t="shared" si="22"/>
        <v>0</v>
      </c>
      <c r="S219" s="156">
        <v>0</v>
      </c>
      <c r="T219" s="157">
        <f t="shared" si="2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8" t="s">
        <v>185</v>
      </c>
      <c r="AT219" s="158" t="s">
        <v>181</v>
      </c>
      <c r="AU219" s="158" t="s">
        <v>87</v>
      </c>
      <c r="AY219" s="14" t="s">
        <v>179</v>
      </c>
      <c r="BE219" s="159">
        <f t="shared" si="24"/>
        <v>0</v>
      </c>
      <c r="BF219" s="159">
        <f t="shared" si="25"/>
        <v>0</v>
      </c>
      <c r="BG219" s="159">
        <f t="shared" si="26"/>
        <v>0</v>
      </c>
      <c r="BH219" s="159">
        <f t="shared" si="27"/>
        <v>0</v>
      </c>
      <c r="BI219" s="159">
        <f t="shared" si="28"/>
        <v>0</v>
      </c>
      <c r="BJ219" s="14" t="s">
        <v>87</v>
      </c>
      <c r="BK219" s="160">
        <f t="shared" si="29"/>
        <v>0</v>
      </c>
      <c r="BL219" s="14" t="s">
        <v>185</v>
      </c>
      <c r="BM219" s="158" t="s">
        <v>504</v>
      </c>
    </row>
    <row r="220" spans="1:65" s="2" customFormat="1" ht="14.45" customHeight="1">
      <c r="A220" s="29"/>
      <c r="B220" s="146"/>
      <c r="C220" s="147" t="s">
        <v>339</v>
      </c>
      <c r="D220" s="147" t="s">
        <v>181</v>
      </c>
      <c r="E220" s="148" t="s">
        <v>905</v>
      </c>
      <c r="F220" s="149" t="s">
        <v>906</v>
      </c>
      <c r="G220" s="150" t="s">
        <v>253</v>
      </c>
      <c r="H220" s="151">
        <v>4</v>
      </c>
      <c r="I220" s="152"/>
      <c r="J220" s="151">
        <f t="shared" si="20"/>
        <v>0</v>
      </c>
      <c r="K220" s="153"/>
      <c r="L220" s="30"/>
      <c r="M220" s="154" t="s">
        <v>1</v>
      </c>
      <c r="N220" s="155" t="s">
        <v>41</v>
      </c>
      <c r="O220" s="55"/>
      <c r="P220" s="156">
        <f t="shared" si="21"/>
        <v>0</v>
      </c>
      <c r="Q220" s="156">
        <v>0</v>
      </c>
      <c r="R220" s="156">
        <f t="shared" si="22"/>
        <v>0</v>
      </c>
      <c r="S220" s="156">
        <v>0</v>
      </c>
      <c r="T220" s="157">
        <f t="shared" si="2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8" t="s">
        <v>185</v>
      </c>
      <c r="AT220" s="158" t="s">
        <v>181</v>
      </c>
      <c r="AU220" s="158" t="s">
        <v>87</v>
      </c>
      <c r="AY220" s="14" t="s">
        <v>179</v>
      </c>
      <c r="BE220" s="159">
        <f t="shared" si="24"/>
        <v>0</v>
      </c>
      <c r="BF220" s="159">
        <f t="shared" si="25"/>
        <v>0</v>
      </c>
      <c r="BG220" s="159">
        <f t="shared" si="26"/>
        <v>0</v>
      </c>
      <c r="BH220" s="159">
        <f t="shared" si="27"/>
        <v>0</v>
      </c>
      <c r="BI220" s="159">
        <f t="shared" si="28"/>
        <v>0</v>
      </c>
      <c r="BJ220" s="14" t="s">
        <v>87</v>
      </c>
      <c r="BK220" s="160">
        <f t="shared" si="29"/>
        <v>0</v>
      </c>
      <c r="BL220" s="14" t="s">
        <v>185</v>
      </c>
      <c r="BM220" s="158" t="s">
        <v>507</v>
      </c>
    </row>
    <row r="221" spans="1:65" s="2" customFormat="1" ht="14.45" customHeight="1">
      <c r="A221" s="29"/>
      <c r="B221" s="146"/>
      <c r="C221" s="147" t="s">
        <v>508</v>
      </c>
      <c r="D221" s="147" t="s">
        <v>181</v>
      </c>
      <c r="E221" s="148" t="s">
        <v>907</v>
      </c>
      <c r="F221" s="149" t="s">
        <v>832</v>
      </c>
      <c r="G221" s="150" t="s">
        <v>456</v>
      </c>
      <c r="H221" s="152"/>
      <c r="I221" s="152"/>
      <c r="J221" s="151">
        <f t="shared" si="20"/>
        <v>0</v>
      </c>
      <c r="K221" s="153"/>
      <c r="L221" s="30"/>
      <c r="M221" s="154" t="s">
        <v>1</v>
      </c>
      <c r="N221" s="155" t="s">
        <v>41</v>
      </c>
      <c r="O221" s="55"/>
      <c r="P221" s="156">
        <f t="shared" si="21"/>
        <v>0</v>
      </c>
      <c r="Q221" s="156">
        <v>0</v>
      </c>
      <c r="R221" s="156">
        <f t="shared" si="22"/>
        <v>0</v>
      </c>
      <c r="S221" s="156">
        <v>0</v>
      </c>
      <c r="T221" s="157">
        <f t="shared" si="2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8" t="s">
        <v>185</v>
      </c>
      <c r="AT221" s="158" t="s">
        <v>181</v>
      </c>
      <c r="AU221" s="158" t="s">
        <v>87</v>
      </c>
      <c r="AY221" s="14" t="s">
        <v>179</v>
      </c>
      <c r="BE221" s="159">
        <f t="shared" si="24"/>
        <v>0</v>
      </c>
      <c r="BF221" s="159">
        <f t="shared" si="25"/>
        <v>0</v>
      </c>
      <c r="BG221" s="159">
        <f t="shared" si="26"/>
        <v>0</v>
      </c>
      <c r="BH221" s="159">
        <f t="shared" si="27"/>
        <v>0</v>
      </c>
      <c r="BI221" s="159">
        <f t="shared" si="28"/>
        <v>0</v>
      </c>
      <c r="BJ221" s="14" t="s">
        <v>87</v>
      </c>
      <c r="BK221" s="160">
        <f t="shared" si="29"/>
        <v>0</v>
      </c>
      <c r="BL221" s="14" t="s">
        <v>185</v>
      </c>
      <c r="BM221" s="158" t="s">
        <v>511</v>
      </c>
    </row>
    <row r="222" spans="1:65" s="12" customFormat="1" ht="22.9" customHeight="1">
      <c r="B222" s="133"/>
      <c r="D222" s="134" t="s">
        <v>74</v>
      </c>
      <c r="E222" s="144" t="s">
        <v>833</v>
      </c>
      <c r="F222" s="144" t="s">
        <v>834</v>
      </c>
      <c r="I222" s="136"/>
      <c r="J222" s="145">
        <f>BK222</f>
        <v>0</v>
      </c>
      <c r="L222" s="133"/>
      <c r="M222" s="138"/>
      <c r="N222" s="139"/>
      <c r="O222" s="139"/>
      <c r="P222" s="140">
        <f>SUM(P223:P238)</f>
        <v>0</v>
      </c>
      <c r="Q222" s="139"/>
      <c r="R222" s="140">
        <f>SUM(R223:R238)</f>
        <v>0</v>
      </c>
      <c r="S222" s="139"/>
      <c r="T222" s="141">
        <f>SUM(T223:T238)</f>
        <v>0</v>
      </c>
      <c r="AR222" s="134" t="s">
        <v>82</v>
      </c>
      <c r="AT222" s="142" t="s">
        <v>74</v>
      </c>
      <c r="AU222" s="142" t="s">
        <v>82</v>
      </c>
      <c r="AY222" s="134" t="s">
        <v>179</v>
      </c>
      <c r="BK222" s="143">
        <f>SUM(BK223:BK238)</f>
        <v>0</v>
      </c>
    </row>
    <row r="223" spans="1:65" s="2" customFormat="1" ht="14.45" customHeight="1">
      <c r="A223" s="29"/>
      <c r="B223" s="146"/>
      <c r="C223" s="161" t="s">
        <v>344</v>
      </c>
      <c r="D223" s="161" t="s">
        <v>281</v>
      </c>
      <c r="E223" s="162" t="s">
        <v>908</v>
      </c>
      <c r="F223" s="163" t="s">
        <v>909</v>
      </c>
      <c r="G223" s="164" t="s">
        <v>637</v>
      </c>
      <c r="H223" s="165">
        <v>9.6389999999999993</v>
      </c>
      <c r="I223" s="166"/>
      <c r="J223" s="165">
        <f t="shared" ref="J223:J238" si="30">ROUND(I223*H223,3)</f>
        <v>0</v>
      </c>
      <c r="K223" s="167"/>
      <c r="L223" s="168"/>
      <c r="M223" s="169" t="s">
        <v>1</v>
      </c>
      <c r="N223" s="170" t="s">
        <v>41</v>
      </c>
      <c r="O223" s="55"/>
      <c r="P223" s="156">
        <f t="shared" ref="P223:P238" si="31">O223*H223</f>
        <v>0</v>
      </c>
      <c r="Q223" s="156">
        <v>0</v>
      </c>
      <c r="R223" s="156">
        <f t="shared" ref="R223:R238" si="32">Q223*H223</f>
        <v>0</v>
      </c>
      <c r="S223" s="156">
        <v>0</v>
      </c>
      <c r="T223" s="157">
        <f t="shared" ref="T223:T238" si="33">S223*H223</f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8" t="s">
        <v>194</v>
      </c>
      <c r="AT223" s="158" t="s">
        <v>281</v>
      </c>
      <c r="AU223" s="158" t="s">
        <v>87</v>
      </c>
      <c r="AY223" s="14" t="s">
        <v>179</v>
      </c>
      <c r="BE223" s="159">
        <f t="shared" ref="BE223:BE238" si="34">IF(N223="základná",J223,0)</f>
        <v>0</v>
      </c>
      <c r="BF223" s="159">
        <f t="shared" ref="BF223:BF238" si="35">IF(N223="znížená",J223,0)</f>
        <v>0</v>
      </c>
      <c r="BG223" s="159">
        <f t="shared" ref="BG223:BG238" si="36">IF(N223="zákl. prenesená",J223,0)</f>
        <v>0</v>
      </c>
      <c r="BH223" s="159">
        <f t="shared" ref="BH223:BH238" si="37">IF(N223="zníž. prenesená",J223,0)</f>
        <v>0</v>
      </c>
      <c r="BI223" s="159">
        <f t="shared" ref="BI223:BI238" si="38">IF(N223="nulová",J223,0)</f>
        <v>0</v>
      </c>
      <c r="BJ223" s="14" t="s">
        <v>87</v>
      </c>
      <c r="BK223" s="160">
        <f t="shared" ref="BK223:BK238" si="39">ROUND(I223*H223,3)</f>
        <v>0</v>
      </c>
      <c r="BL223" s="14" t="s">
        <v>185</v>
      </c>
      <c r="BM223" s="158" t="s">
        <v>514</v>
      </c>
    </row>
    <row r="224" spans="1:65" s="2" customFormat="1" ht="14.45" customHeight="1">
      <c r="A224" s="29"/>
      <c r="B224" s="146"/>
      <c r="C224" s="161" t="s">
        <v>515</v>
      </c>
      <c r="D224" s="161" t="s">
        <v>281</v>
      </c>
      <c r="E224" s="162" t="s">
        <v>910</v>
      </c>
      <c r="F224" s="163" t="s">
        <v>911</v>
      </c>
      <c r="G224" s="164" t="s">
        <v>637</v>
      </c>
      <c r="H224" s="165">
        <v>48</v>
      </c>
      <c r="I224" s="166"/>
      <c r="J224" s="165">
        <f t="shared" si="30"/>
        <v>0</v>
      </c>
      <c r="K224" s="167"/>
      <c r="L224" s="168"/>
      <c r="M224" s="169" t="s">
        <v>1</v>
      </c>
      <c r="N224" s="170" t="s">
        <v>41</v>
      </c>
      <c r="O224" s="55"/>
      <c r="P224" s="156">
        <f t="shared" si="31"/>
        <v>0</v>
      </c>
      <c r="Q224" s="156">
        <v>0</v>
      </c>
      <c r="R224" s="156">
        <f t="shared" si="32"/>
        <v>0</v>
      </c>
      <c r="S224" s="156">
        <v>0</v>
      </c>
      <c r="T224" s="157">
        <f t="shared" si="3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8" t="s">
        <v>194</v>
      </c>
      <c r="AT224" s="158" t="s">
        <v>281</v>
      </c>
      <c r="AU224" s="158" t="s">
        <v>87</v>
      </c>
      <c r="AY224" s="14" t="s">
        <v>179</v>
      </c>
      <c r="BE224" s="159">
        <f t="shared" si="34"/>
        <v>0</v>
      </c>
      <c r="BF224" s="159">
        <f t="shared" si="35"/>
        <v>0</v>
      </c>
      <c r="BG224" s="159">
        <f t="shared" si="36"/>
        <v>0</v>
      </c>
      <c r="BH224" s="159">
        <f t="shared" si="37"/>
        <v>0</v>
      </c>
      <c r="BI224" s="159">
        <f t="shared" si="38"/>
        <v>0</v>
      </c>
      <c r="BJ224" s="14" t="s">
        <v>87</v>
      </c>
      <c r="BK224" s="160">
        <f t="shared" si="39"/>
        <v>0</v>
      </c>
      <c r="BL224" s="14" t="s">
        <v>185</v>
      </c>
      <c r="BM224" s="158" t="s">
        <v>518</v>
      </c>
    </row>
    <row r="225" spans="1:65" s="2" customFormat="1" ht="14.45" customHeight="1">
      <c r="A225" s="29"/>
      <c r="B225" s="146"/>
      <c r="C225" s="161" t="s">
        <v>347</v>
      </c>
      <c r="D225" s="161" t="s">
        <v>281</v>
      </c>
      <c r="E225" s="162" t="s">
        <v>854</v>
      </c>
      <c r="F225" s="163" t="s">
        <v>855</v>
      </c>
      <c r="G225" s="164" t="s">
        <v>637</v>
      </c>
      <c r="H225" s="165">
        <v>24.9</v>
      </c>
      <c r="I225" s="166"/>
      <c r="J225" s="165">
        <f t="shared" si="30"/>
        <v>0</v>
      </c>
      <c r="K225" s="167"/>
      <c r="L225" s="168"/>
      <c r="M225" s="169" t="s">
        <v>1</v>
      </c>
      <c r="N225" s="170" t="s">
        <v>41</v>
      </c>
      <c r="O225" s="55"/>
      <c r="P225" s="156">
        <f t="shared" si="31"/>
        <v>0</v>
      </c>
      <c r="Q225" s="156">
        <v>0</v>
      </c>
      <c r="R225" s="156">
        <f t="shared" si="32"/>
        <v>0</v>
      </c>
      <c r="S225" s="156">
        <v>0</v>
      </c>
      <c r="T225" s="157">
        <f t="shared" si="3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8" t="s">
        <v>194</v>
      </c>
      <c r="AT225" s="158" t="s">
        <v>281</v>
      </c>
      <c r="AU225" s="158" t="s">
        <v>87</v>
      </c>
      <c r="AY225" s="14" t="s">
        <v>179</v>
      </c>
      <c r="BE225" s="159">
        <f t="shared" si="34"/>
        <v>0</v>
      </c>
      <c r="BF225" s="159">
        <f t="shared" si="35"/>
        <v>0</v>
      </c>
      <c r="BG225" s="159">
        <f t="shared" si="36"/>
        <v>0</v>
      </c>
      <c r="BH225" s="159">
        <f t="shared" si="37"/>
        <v>0</v>
      </c>
      <c r="BI225" s="159">
        <f t="shared" si="38"/>
        <v>0</v>
      </c>
      <c r="BJ225" s="14" t="s">
        <v>87</v>
      </c>
      <c r="BK225" s="160">
        <f t="shared" si="39"/>
        <v>0</v>
      </c>
      <c r="BL225" s="14" t="s">
        <v>185</v>
      </c>
      <c r="BM225" s="158" t="s">
        <v>521</v>
      </c>
    </row>
    <row r="226" spans="1:65" s="2" customFormat="1" ht="14.45" customHeight="1">
      <c r="A226" s="29"/>
      <c r="B226" s="146"/>
      <c r="C226" s="161" t="s">
        <v>522</v>
      </c>
      <c r="D226" s="161" t="s">
        <v>281</v>
      </c>
      <c r="E226" s="162" t="s">
        <v>856</v>
      </c>
      <c r="F226" s="163" t="s">
        <v>857</v>
      </c>
      <c r="G226" s="164" t="s">
        <v>253</v>
      </c>
      <c r="H226" s="165">
        <v>32</v>
      </c>
      <c r="I226" s="166"/>
      <c r="J226" s="165">
        <f t="shared" si="30"/>
        <v>0</v>
      </c>
      <c r="K226" s="167"/>
      <c r="L226" s="168"/>
      <c r="M226" s="169" t="s">
        <v>1</v>
      </c>
      <c r="N226" s="170" t="s">
        <v>41</v>
      </c>
      <c r="O226" s="55"/>
      <c r="P226" s="156">
        <f t="shared" si="31"/>
        <v>0</v>
      </c>
      <c r="Q226" s="156">
        <v>0</v>
      </c>
      <c r="R226" s="156">
        <f t="shared" si="32"/>
        <v>0</v>
      </c>
      <c r="S226" s="156">
        <v>0</v>
      </c>
      <c r="T226" s="157">
        <f t="shared" si="3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8" t="s">
        <v>194</v>
      </c>
      <c r="AT226" s="158" t="s">
        <v>281</v>
      </c>
      <c r="AU226" s="158" t="s">
        <v>87</v>
      </c>
      <c r="AY226" s="14" t="s">
        <v>179</v>
      </c>
      <c r="BE226" s="159">
        <f t="shared" si="34"/>
        <v>0</v>
      </c>
      <c r="BF226" s="159">
        <f t="shared" si="35"/>
        <v>0</v>
      </c>
      <c r="BG226" s="159">
        <f t="shared" si="36"/>
        <v>0</v>
      </c>
      <c r="BH226" s="159">
        <f t="shared" si="37"/>
        <v>0</v>
      </c>
      <c r="BI226" s="159">
        <f t="shared" si="38"/>
        <v>0</v>
      </c>
      <c r="BJ226" s="14" t="s">
        <v>87</v>
      </c>
      <c r="BK226" s="160">
        <f t="shared" si="39"/>
        <v>0</v>
      </c>
      <c r="BL226" s="14" t="s">
        <v>185</v>
      </c>
      <c r="BM226" s="158" t="s">
        <v>525</v>
      </c>
    </row>
    <row r="227" spans="1:65" s="2" customFormat="1" ht="14.45" customHeight="1">
      <c r="A227" s="29"/>
      <c r="B227" s="146"/>
      <c r="C227" s="161" t="s">
        <v>351</v>
      </c>
      <c r="D227" s="161" t="s">
        <v>281</v>
      </c>
      <c r="E227" s="162" t="s">
        <v>912</v>
      </c>
      <c r="F227" s="163" t="s">
        <v>913</v>
      </c>
      <c r="G227" s="164" t="s">
        <v>253</v>
      </c>
      <c r="H227" s="165">
        <v>4</v>
      </c>
      <c r="I227" s="166"/>
      <c r="J227" s="165">
        <f t="shared" si="30"/>
        <v>0</v>
      </c>
      <c r="K227" s="167"/>
      <c r="L227" s="168"/>
      <c r="M227" s="169" t="s">
        <v>1</v>
      </c>
      <c r="N227" s="170" t="s">
        <v>41</v>
      </c>
      <c r="O227" s="55"/>
      <c r="P227" s="156">
        <f t="shared" si="31"/>
        <v>0</v>
      </c>
      <c r="Q227" s="156">
        <v>0</v>
      </c>
      <c r="R227" s="156">
        <f t="shared" si="32"/>
        <v>0</v>
      </c>
      <c r="S227" s="156">
        <v>0</v>
      </c>
      <c r="T227" s="157">
        <f t="shared" si="3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8" t="s">
        <v>194</v>
      </c>
      <c r="AT227" s="158" t="s">
        <v>281</v>
      </c>
      <c r="AU227" s="158" t="s">
        <v>87</v>
      </c>
      <c r="AY227" s="14" t="s">
        <v>179</v>
      </c>
      <c r="BE227" s="159">
        <f t="shared" si="34"/>
        <v>0</v>
      </c>
      <c r="BF227" s="159">
        <f t="shared" si="35"/>
        <v>0</v>
      </c>
      <c r="BG227" s="159">
        <f t="shared" si="36"/>
        <v>0</v>
      </c>
      <c r="BH227" s="159">
        <f t="shared" si="37"/>
        <v>0</v>
      </c>
      <c r="BI227" s="159">
        <f t="shared" si="38"/>
        <v>0</v>
      </c>
      <c r="BJ227" s="14" t="s">
        <v>87</v>
      </c>
      <c r="BK227" s="160">
        <f t="shared" si="39"/>
        <v>0</v>
      </c>
      <c r="BL227" s="14" t="s">
        <v>185</v>
      </c>
      <c r="BM227" s="158" t="s">
        <v>528</v>
      </c>
    </row>
    <row r="228" spans="1:65" s="2" customFormat="1" ht="14.45" customHeight="1">
      <c r="A228" s="29"/>
      <c r="B228" s="146"/>
      <c r="C228" s="161" t="s">
        <v>531</v>
      </c>
      <c r="D228" s="161" t="s">
        <v>281</v>
      </c>
      <c r="E228" s="162" t="s">
        <v>914</v>
      </c>
      <c r="F228" s="163" t="s">
        <v>915</v>
      </c>
      <c r="G228" s="164" t="s">
        <v>253</v>
      </c>
      <c r="H228" s="165">
        <v>4</v>
      </c>
      <c r="I228" s="166"/>
      <c r="J228" s="165">
        <f t="shared" si="30"/>
        <v>0</v>
      </c>
      <c r="K228" s="167"/>
      <c r="L228" s="168"/>
      <c r="M228" s="169" t="s">
        <v>1</v>
      </c>
      <c r="N228" s="170" t="s">
        <v>41</v>
      </c>
      <c r="O228" s="55"/>
      <c r="P228" s="156">
        <f t="shared" si="31"/>
        <v>0</v>
      </c>
      <c r="Q228" s="156">
        <v>0</v>
      </c>
      <c r="R228" s="156">
        <f t="shared" si="32"/>
        <v>0</v>
      </c>
      <c r="S228" s="156">
        <v>0</v>
      </c>
      <c r="T228" s="157">
        <f t="shared" si="3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8" t="s">
        <v>194</v>
      </c>
      <c r="AT228" s="158" t="s">
        <v>281</v>
      </c>
      <c r="AU228" s="158" t="s">
        <v>87</v>
      </c>
      <c r="AY228" s="14" t="s">
        <v>179</v>
      </c>
      <c r="BE228" s="159">
        <f t="shared" si="34"/>
        <v>0</v>
      </c>
      <c r="BF228" s="159">
        <f t="shared" si="35"/>
        <v>0</v>
      </c>
      <c r="BG228" s="159">
        <f t="shared" si="36"/>
        <v>0</v>
      </c>
      <c r="BH228" s="159">
        <f t="shared" si="37"/>
        <v>0</v>
      </c>
      <c r="BI228" s="159">
        <f t="shared" si="38"/>
        <v>0</v>
      </c>
      <c r="BJ228" s="14" t="s">
        <v>87</v>
      </c>
      <c r="BK228" s="160">
        <f t="shared" si="39"/>
        <v>0</v>
      </c>
      <c r="BL228" s="14" t="s">
        <v>185</v>
      </c>
      <c r="BM228" s="158" t="s">
        <v>534</v>
      </c>
    </row>
    <row r="229" spans="1:65" s="2" customFormat="1" ht="14.45" customHeight="1">
      <c r="A229" s="29"/>
      <c r="B229" s="146"/>
      <c r="C229" s="161" t="s">
        <v>354</v>
      </c>
      <c r="D229" s="161" t="s">
        <v>281</v>
      </c>
      <c r="E229" s="162" t="s">
        <v>916</v>
      </c>
      <c r="F229" s="163" t="s">
        <v>902</v>
      </c>
      <c r="G229" s="164" t="s">
        <v>253</v>
      </c>
      <c r="H229" s="165">
        <v>2</v>
      </c>
      <c r="I229" s="166"/>
      <c r="J229" s="165">
        <f t="shared" si="30"/>
        <v>0</v>
      </c>
      <c r="K229" s="167"/>
      <c r="L229" s="168"/>
      <c r="M229" s="169" t="s">
        <v>1</v>
      </c>
      <c r="N229" s="170" t="s">
        <v>41</v>
      </c>
      <c r="O229" s="55"/>
      <c r="P229" s="156">
        <f t="shared" si="31"/>
        <v>0</v>
      </c>
      <c r="Q229" s="156">
        <v>0</v>
      </c>
      <c r="R229" s="156">
        <f t="shared" si="32"/>
        <v>0</v>
      </c>
      <c r="S229" s="156">
        <v>0</v>
      </c>
      <c r="T229" s="157">
        <f t="shared" si="3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8" t="s">
        <v>194</v>
      </c>
      <c r="AT229" s="158" t="s">
        <v>281</v>
      </c>
      <c r="AU229" s="158" t="s">
        <v>87</v>
      </c>
      <c r="AY229" s="14" t="s">
        <v>179</v>
      </c>
      <c r="BE229" s="159">
        <f t="shared" si="34"/>
        <v>0</v>
      </c>
      <c r="BF229" s="159">
        <f t="shared" si="35"/>
        <v>0</v>
      </c>
      <c r="BG229" s="159">
        <f t="shared" si="36"/>
        <v>0</v>
      </c>
      <c r="BH229" s="159">
        <f t="shared" si="37"/>
        <v>0</v>
      </c>
      <c r="BI229" s="159">
        <f t="shared" si="38"/>
        <v>0</v>
      </c>
      <c r="BJ229" s="14" t="s">
        <v>87</v>
      </c>
      <c r="BK229" s="160">
        <f t="shared" si="39"/>
        <v>0</v>
      </c>
      <c r="BL229" s="14" t="s">
        <v>185</v>
      </c>
      <c r="BM229" s="158" t="s">
        <v>537</v>
      </c>
    </row>
    <row r="230" spans="1:65" s="2" customFormat="1" ht="14.45" customHeight="1">
      <c r="A230" s="29"/>
      <c r="B230" s="146"/>
      <c r="C230" s="161" t="s">
        <v>538</v>
      </c>
      <c r="D230" s="161" t="s">
        <v>281</v>
      </c>
      <c r="E230" s="162" t="s">
        <v>917</v>
      </c>
      <c r="F230" s="163" t="s">
        <v>900</v>
      </c>
      <c r="G230" s="164" t="s">
        <v>253</v>
      </c>
      <c r="H230" s="165">
        <v>2</v>
      </c>
      <c r="I230" s="166"/>
      <c r="J230" s="165">
        <f t="shared" si="30"/>
        <v>0</v>
      </c>
      <c r="K230" s="167"/>
      <c r="L230" s="168"/>
      <c r="M230" s="169" t="s">
        <v>1</v>
      </c>
      <c r="N230" s="170" t="s">
        <v>41</v>
      </c>
      <c r="O230" s="55"/>
      <c r="P230" s="156">
        <f t="shared" si="31"/>
        <v>0</v>
      </c>
      <c r="Q230" s="156">
        <v>0</v>
      </c>
      <c r="R230" s="156">
        <f t="shared" si="32"/>
        <v>0</v>
      </c>
      <c r="S230" s="156">
        <v>0</v>
      </c>
      <c r="T230" s="157">
        <f t="shared" si="3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58" t="s">
        <v>194</v>
      </c>
      <c r="AT230" s="158" t="s">
        <v>281</v>
      </c>
      <c r="AU230" s="158" t="s">
        <v>87</v>
      </c>
      <c r="AY230" s="14" t="s">
        <v>179</v>
      </c>
      <c r="BE230" s="159">
        <f t="shared" si="34"/>
        <v>0</v>
      </c>
      <c r="BF230" s="159">
        <f t="shared" si="35"/>
        <v>0</v>
      </c>
      <c r="BG230" s="159">
        <f t="shared" si="36"/>
        <v>0</v>
      </c>
      <c r="BH230" s="159">
        <f t="shared" si="37"/>
        <v>0</v>
      </c>
      <c r="BI230" s="159">
        <f t="shared" si="38"/>
        <v>0</v>
      </c>
      <c r="BJ230" s="14" t="s">
        <v>87</v>
      </c>
      <c r="BK230" s="160">
        <f t="shared" si="39"/>
        <v>0</v>
      </c>
      <c r="BL230" s="14" t="s">
        <v>185</v>
      </c>
      <c r="BM230" s="158" t="s">
        <v>541</v>
      </c>
    </row>
    <row r="231" spans="1:65" s="2" customFormat="1" ht="14.45" customHeight="1">
      <c r="A231" s="29"/>
      <c r="B231" s="146"/>
      <c r="C231" s="161" t="s">
        <v>358</v>
      </c>
      <c r="D231" s="161" t="s">
        <v>281</v>
      </c>
      <c r="E231" s="162" t="s">
        <v>918</v>
      </c>
      <c r="F231" s="163" t="s">
        <v>906</v>
      </c>
      <c r="G231" s="164" t="s">
        <v>253</v>
      </c>
      <c r="H231" s="165">
        <v>4</v>
      </c>
      <c r="I231" s="166"/>
      <c r="J231" s="165">
        <f t="shared" si="30"/>
        <v>0</v>
      </c>
      <c r="K231" s="167"/>
      <c r="L231" s="168"/>
      <c r="M231" s="169" t="s">
        <v>1</v>
      </c>
      <c r="N231" s="170" t="s">
        <v>41</v>
      </c>
      <c r="O231" s="55"/>
      <c r="P231" s="156">
        <f t="shared" si="31"/>
        <v>0</v>
      </c>
      <c r="Q231" s="156">
        <v>0</v>
      </c>
      <c r="R231" s="156">
        <f t="shared" si="32"/>
        <v>0</v>
      </c>
      <c r="S231" s="156">
        <v>0</v>
      </c>
      <c r="T231" s="157">
        <f t="shared" si="3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8" t="s">
        <v>194</v>
      </c>
      <c r="AT231" s="158" t="s">
        <v>281</v>
      </c>
      <c r="AU231" s="158" t="s">
        <v>87</v>
      </c>
      <c r="AY231" s="14" t="s">
        <v>179</v>
      </c>
      <c r="BE231" s="159">
        <f t="shared" si="34"/>
        <v>0</v>
      </c>
      <c r="BF231" s="159">
        <f t="shared" si="35"/>
        <v>0</v>
      </c>
      <c r="BG231" s="159">
        <f t="shared" si="36"/>
        <v>0</v>
      </c>
      <c r="BH231" s="159">
        <f t="shared" si="37"/>
        <v>0</v>
      </c>
      <c r="BI231" s="159">
        <f t="shared" si="38"/>
        <v>0</v>
      </c>
      <c r="BJ231" s="14" t="s">
        <v>87</v>
      </c>
      <c r="BK231" s="160">
        <f t="shared" si="39"/>
        <v>0</v>
      </c>
      <c r="BL231" s="14" t="s">
        <v>185</v>
      </c>
      <c r="BM231" s="158" t="s">
        <v>544</v>
      </c>
    </row>
    <row r="232" spans="1:65" s="2" customFormat="1" ht="14.45" customHeight="1">
      <c r="A232" s="29"/>
      <c r="B232" s="146"/>
      <c r="C232" s="161" t="s">
        <v>423</v>
      </c>
      <c r="D232" s="161" t="s">
        <v>281</v>
      </c>
      <c r="E232" s="162" t="s">
        <v>919</v>
      </c>
      <c r="F232" s="163" t="s">
        <v>920</v>
      </c>
      <c r="G232" s="164" t="s">
        <v>253</v>
      </c>
      <c r="H232" s="165">
        <v>2</v>
      </c>
      <c r="I232" s="166"/>
      <c r="J232" s="165">
        <f t="shared" si="30"/>
        <v>0</v>
      </c>
      <c r="K232" s="167"/>
      <c r="L232" s="168"/>
      <c r="M232" s="169" t="s">
        <v>1</v>
      </c>
      <c r="N232" s="170" t="s">
        <v>41</v>
      </c>
      <c r="O232" s="55"/>
      <c r="P232" s="156">
        <f t="shared" si="31"/>
        <v>0</v>
      </c>
      <c r="Q232" s="156">
        <v>0</v>
      </c>
      <c r="R232" s="156">
        <f t="shared" si="32"/>
        <v>0</v>
      </c>
      <c r="S232" s="156">
        <v>0</v>
      </c>
      <c r="T232" s="157">
        <f t="shared" si="3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8" t="s">
        <v>194</v>
      </c>
      <c r="AT232" s="158" t="s">
        <v>281</v>
      </c>
      <c r="AU232" s="158" t="s">
        <v>87</v>
      </c>
      <c r="AY232" s="14" t="s">
        <v>179</v>
      </c>
      <c r="BE232" s="159">
        <f t="shared" si="34"/>
        <v>0</v>
      </c>
      <c r="BF232" s="159">
        <f t="shared" si="35"/>
        <v>0</v>
      </c>
      <c r="BG232" s="159">
        <f t="shared" si="36"/>
        <v>0</v>
      </c>
      <c r="BH232" s="159">
        <f t="shared" si="37"/>
        <v>0</v>
      </c>
      <c r="BI232" s="159">
        <f t="shared" si="38"/>
        <v>0</v>
      </c>
      <c r="BJ232" s="14" t="s">
        <v>87</v>
      </c>
      <c r="BK232" s="160">
        <f t="shared" si="39"/>
        <v>0</v>
      </c>
      <c r="BL232" s="14" t="s">
        <v>185</v>
      </c>
      <c r="BM232" s="158" t="s">
        <v>547</v>
      </c>
    </row>
    <row r="233" spans="1:65" s="2" customFormat="1" ht="14.45" customHeight="1">
      <c r="A233" s="29"/>
      <c r="B233" s="146"/>
      <c r="C233" s="161" t="s">
        <v>361</v>
      </c>
      <c r="D233" s="161" t="s">
        <v>281</v>
      </c>
      <c r="E233" s="162" t="s">
        <v>921</v>
      </c>
      <c r="F233" s="163" t="s">
        <v>922</v>
      </c>
      <c r="G233" s="164" t="s">
        <v>253</v>
      </c>
      <c r="H233" s="165">
        <v>4</v>
      </c>
      <c r="I233" s="166"/>
      <c r="J233" s="165">
        <f t="shared" si="30"/>
        <v>0</v>
      </c>
      <c r="K233" s="167"/>
      <c r="L233" s="168"/>
      <c r="M233" s="169" t="s">
        <v>1</v>
      </c>
      <c r="N233" s="170" t="s">
        <v>41</v>
      </c>
      <c r="O233" s="55"/>
      <c r="P233" s="156">
        <f t="shared" si="31"/>
        <v>0</v>
      </c>
      <c r="Q233" s="156">
        <v>0</v>
      </c>
      <c r="R233" s="156">
        <f t="shared" si="32"/>
        <v>0</v>
      </c>
      <c r="S233" s="156">
        <v>0</v>
      </c>
      <c r="T233" s="157">
        <f t="shared" si="3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8" t="s">
        <v>194</v>
      </c>
      <c r="AT233" s="158" t="s">
        <v>281</v>
      </c>
      <c r="AU233" s="158" t="s">
        <v>87</v>
      </c>
      <c r="AY233" s="14" t="s">
        <v>179</v>
      </c>
      <c r="BE233" s="159">
        <f t="shared" si="34"/>
        <v>0</v>
      </c>
      <c r="BF233" s="159">
        <f t="shared" si="35"/>
        <v>0</v>
      </c>
      <c r="BG233" s="159">
        <f t="shared" si="36"/>
        <v>0</v>
      </c>
      <c r="BH233" s="159">
        <f t="shared" si="37"/>
        <v>0</v>
      </c>
      <c r="BI233" s="159">
        <f t="shared" si="38"/>
        <v>0</v>
      </c>
      <c r="BJ233" s="14" t="s">
        <v>87</v>
      </c>
      <c r="BK233" s="160">
        <f t="shared" si="39"/>
        <v>0</v>
      </c>
      <c r="BL233" s="14" t="s">
        <v>185</v>
      </c>
      <c r="BM233" s="158" t="s">
        <v>550</v>
      </c>
    </row>
    <row r="234" spans="1:65" s="2" customFormat="1" ht="14.45" customHeight="1">
      <c r="A234" s="29"/>
      <c r="B234" s="146"/>
      <c r="C234" s="161" t="s">
        <v>551</v>
      </c>
      <c r="D234" s="161" t="s">
        <v>281</v>
      </c>
      <c r="E234" s="162" t="s">
        <v>923</v>
      </c>
      <c r="F234" s="163" t="s">
        <v>924</v>
      </c>
      <c r="G234" s="164" t="s">
        <v>253</v>
      </c>
      <c r="H234" s="165">
        <v>12</v>
      </c>
      <c r="I234" s="166"/>
      <c r="J234" s="165">
        <f t="shared" si="30"/>
        <v>0</v>
      </c>
      <c r="K234" s="167"/>
      <c r="L234" s="168"/>
      <c r="M234" s="169" t="s">
        <v>1</v>
      </c>
      <c r="N234" s="170" t="s">
        <v>41</v>
      </c>
      <c r="O234" s="55"/>
      <c r="P234" s="156">
        <f t="shared" si="31"/>
        <v>0</v>
      </c>
      <c r="Q234" s="156">
        <v>0</v>
      </c>
      <c r="R234" s="156">
        <f t="shared" si="32"/>
        <v>0</v>
      </c>
      <c r="S234" s="156">
        <v>0</v>
      </c>
      <c r="T234" s="157">
        <f t="shared" si="3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8" t="s">
        <v>194</v>
      </c>
      <c r="AT234" s="158" t="s">
        <v>281</v>
      </c>
      <c r="AU234" s="158" t="s">
        <v>87</v>
      </c>
      <c r="AY234" s="14" t="s">
        <v>179</v>
      </c>
      <c r="BE234" s="159">
        <f t="shared" si="34"/>
        <v>0</v>
      </c>
      <c r="BF234" s="159">
        <f t="shared" si="35"/>
        <v>0</v>
      </c>
      <c r="BG234" s="159">
        <f t="shared" si="36"/>
        <v>0</v>
      </c>
      <c r="BH234" s="159">
        <f t="shared" si="37"/>
        <v>0</v>
      </c>
      <c r="BI234" s="159">
        <f t="shared" si="38"/>
        <v>0</v>
      </c>
      <c r="BJ234" s="14" t="s">
        <v>87</v>
      </c>
      <c r="BK234" s="160">
        <f t="shared" si="39"/>
        <v>0</v>
      </c>
      <c r="BL234" s="14" t="s">
        <v>185</v>
      </c>
      <c r="BM234" s="158" t="s">
        <v>554</v>
      </c>
    </row>
    <row r="235" spans="1:65" s="2" customFormat="1" ht="14.45" customHeight="1">
      <c r="A235" s="29"/>
      <c r="B235" s="146"/>
      <c r="C235" s="161" t="s">
        <v>365</v>
      </c>
      <c r="D235" s="161" t="s">
        <v>281</v>
      </c>
      <c r="E235" s="162" t="s">
        <v>925</v>
      </c>
      <c r="F235" s="163" t="s">
        <v>926</v>
      </c>
      <c r="G235" s="164" t="s">
        <v>253</v>
      </c>
      <c r="H235" s="165">
        <v>16</v>
      </c>
      <c r="I235" s="166"/>
      <c r="J235" s="165">
        <f t="shared" si="30"/>
        <v>0</v>
      </c>
      <c r="K235" s="167"/>
      <c r="L235" s="168"/>
      <c r="M235" s="169" t="s">
        <v>1</v>
      </c>
      <c r="N235" s="170" t="s">
        <v>41</v>
      </c>
      <c r="O235" s="55"/>
      <c r="P235" s="156">
        <f t="shared" si="31"/>
        <v>0</v>
      </c>
      <c r="Q235" s="156">
        <v>0</v>
      </c>
      <c r="R235" s="156">
        <f t="shared" si="32"/>
        <v>0</v>
      </c>
      <c r="S235" s="156">
        <v>0</v>
      </c>
      <c r="T235" s="157">
        <f t="shared" si="3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8" t="s">
        <v>194</v>
      </c>
      <c r="AT235" s="158" t="s">
        <v>281</v>
      </c>
      <c r="AU235" s="158" t="s">
        <v>87</v>
      </c>
      <c r="AY235" s="14" t="s">
        <v>179</v>
      </c>
      <c r="BE235" s="159">
        <f t="shared" si="34"/>
        <v>0</v>
      </c>
      <c r="BF235" s="159">
        <f t="shared" si="35"/>
        <v>0</v>
      </c>
      <c r="BG235" s="159">
        <f t="shared" si="36"/>
        <v>0</v>
      </c>
      <c r="BH235" s="159">
        <f t="shared" si="37"/>
        <v>0</v>
      </c>
      <c r="BI235" s="159">
        <f t="shared" si="38"/>
        <v>0</v>
      </c>
      <c r="BJ235" s="14" t="s">
        <v>87</v>
      </c>
      <c r="BK235" s="160">
        <f t="shared" si="39"/>
        <v>0</v>
      </c>
      <c r="BL235" s="14" t="s">
        <v>185</v>
      </c>
      <c r="BM235" s="158" t="s">
        <v>557</v>
      </c>
    </row>
    <row r="236" spans="1:65" s="2" customFormat="1" ht="14.45" customHeight="1">
      <c r="A236" s="29"/>
      <c r="B236" s="146"/>
      <c r="C236" s="161" t="s">
        <v>560</v>
      </c>
      <c r="D236" s="161" t="s">
        <v>281</v>
      </c>
      <c r="E236" s="162" t="s">
        <v>927</v>
      </c>
      <c r="F236" s="163" t="s">
        <v>928</v>
      </c>
      <c r="G236" s="164" t="s">
        <v>253</v>
      </c>
      <c r="H236" s="165">
        <v>8</v>
      </c>
      <c r="I236" s="166"/>
      <c r="J236" s="165">
        <f t="shared" si="30"/>
        <v>0</v>
      </c>
      <c r="K236" s="167"/>
      <c r="L236" s="168"/>
      <c r="M236" s="169" t="s">
        <v>1</v>
      </c>
      <c r="N236" s="170" t="s">
        <v>41</v>
      </c>
      <c r="O236" s="55"/>
      <c r="P236" s="156">
        <f t="shared" si="31"/>
        <v>0</v>
      </c>
      <c r="Q236" s="156">
        <v>0</v>
      </c>
      <c r="R236" s="156">
        <f t="shared" si="32"/>
        <v>0</v>
      </c>
      <c r="S236" s="156">
        <v>0</v>
      </c>
      <c r="T236" s="157">
        <f t="shared" si="3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8" t="s">
        <v>194</v>
      </c>
      <c r="AT236" s="158" t="s">
        <v>281</v>
      </c>
      <c r="AU236" s="158" t="s">
        <v>87</v>
      </c>
      <c r="AY236" s="14" t="s">
        <v>179</v>
      </c>
      <c r="BE236" s="159">
        <f t="shared" si="34"/>
        <v>0</v>
      </c>
      <c r="BF236" s="159">
        <f t="shared" si="35"/>
        <v>0</v>
      </c>
      <c r="BG236" s="159">
        <f t="shared" si="36"/>
        <v>0</v>
      </c>
      <c r="BH236" s="159">
        <f t="shared" si="37"/>
        <v>0</v>
      </c>
      <c r="BI236" s="159">
        <f t="shared" si="38"/>
        <v>0</v>
      </c>
      <c r="BJ236" s="14" t="s">
        <v>87</v>
      </c>
      <c r="BK236" s="160">
        <f t="shared" si="39"/>
        <v>0</v>
      </c>
      <c r="BL236" s="14" t="s">
        <v>185</v>
      </c>
      <c r="BM236" s="158" t="s">
        <v>563</v>
      </c>
    </row>
    <row r="237" spans="1:65" s="2" customFormat="1" ht="14.45" customHeight="1">
      <c r="A237" s="29"/>
      <c r="B237" s="146"/>
      <c r="C237" s="161" t="s">
        <v>368</v>
      </c>
      <c r="D237" s="161" t="s">
        <v>281</v>
      </c>
      <c r="E237" s="162" t="s">
        <v>929</v>
      </c>
      <c r="F237" s="163" t="s">
        <v>887</v>
      </c>
      <c r="G237" s="164" t="s">
        <v>456</v>
      </c>
      <c r="H237" s="166"/>
      <c r="I237" s="166"/>
      <c r="J237" s="165">
        <f t="shared" si="30"/>
        <v>0</v>
      </c>
      <c r="K237" s="167"/>
      <c r="L237" s="168"/>
      <c r="M237" s="169" t="s">
        <v>1</v>
      </c>
      <c r="N237" s="170" t="s">
        <v>41</v>
      </c>
      <c r="O237" s="55"/>
      <c r="P237" s="156">
        <f t="shared" si="31"/>
        <v>0</v>
      </c>
      <c r="Q237" s="156">
        <v>0</v>
      </c>
      <c r="R237" s="156">
        <f t="shared" si="32"/>
        <v>0</v>
      </c>
      <c r="S237" s="156">
        <v>0</v>
      </c>
      <c r="T237" s="157">
        <f t="shared" si="3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8" t="s">
        <v>194</v>
      </c>
      <c r="AT237" s="158" t="s">
        <v>281</v>
      </c>
      <c r="AU237" s="158" t="s">
        <v>87</v>
      </c>
      <c r="AY237" s="14" t="s">
        <v>179</v>
      </c>
      <c r="BE237" s="159">
        <f t="shared" si="34"/>
        <v>0</v>
      </c>
      <c r="BF237" s="159">
        <f t="shared" si="35"/>
        <v>0</v>
      </c>
      <c r="BG237" s="159">
        <f t="shared" si="36"/>
        <v>0</v>
      </c>
      <c r="BH237" s="159">
        <f t="shared" si="37"/>
        <v>0</v>
      </c>
      <c r="BI237" s="159">
        <f t="shared" si="38"/>
        <v>0</v>
      </c>
      <c r="BJ237" s="14" t="s">
        <v>87</v>
      </c>
      <c r="BK237" s="160">
        <f t="shared" si="39"/>
        <v>0</v>
      </c>
      <c r="BL237" s="14" t="s">
        <v>185</v>
      </c>
      <c r="BM237" s="158" t="s">
        <v>566</v>
      </c>
    </row>
    <row r="238" spans="1:65" s="2" customFormat="1" ht="14.45" customHeight="1">
      <c r="A238" s="29"/>
      <c r="B238" s="146"/>
      <c r="C238" s="147" t="s">
        <v>567</v>
      </c>
      <c r="D238" s="147" t="s">
        <v>181</v>
      </c>
      <c r="E238" s="148" t="s">
        <v>930</v>
      </c>
      <c r="F238" s="149" t="s">
        <v>832</v>
      </c>
      <c r="G238" s="150" t="s">
        <v>456</v>
      </c>
      <c r="H238" s="152"/>
      <c r="I238" s="152"/>
      <c r="J238" s="151">
        <f t="shared" si="30"/>
        <v>0</v>
      </c>
      <c r="K238" s="153"/>
      <c r="L238" s="30"/>
      <c r="M238" s="154" t="s">
        <v>1</v>
      </c>
      <c r="N238" s="155" t="s">
        <v>41</v>
      </c>
      <c r="O238" s="55"/>
      <c r="P238" s="156">
        <f t="shared" si="31"/>
        <v>0</v>
      </c>
      <c r="Q238" s="156">
        <v>0</v>
      </c>
      <c r="R238" s="156">
        <f t="shared" si="32"/>
        <v>0</v>
      </c>
      <c r="S238" s="156">
        <v>0</v>
      </c>
      <c r="T238" s="157">
        <f t="shared" si="3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58" t="s">
        <v>185</v>
      </c>
      <c r="AT238" s="158" t="s">
        <v>181</v>
      </c>
      <c r="AU238" s="158" t="s">
        <v>87</v>
      </c>
      <c r="AY238" s="14" t="s">
        <v>179</v>
      </c>
      <c r="BE238" s="159">
        <f t="shared" si="34"/>
        <v>0</v>
      </c>
      <c r="BF238" s="159">
        <f t="shared" si="35"/>
        <v>0</v>
      </c>
      <c r="BG238" s="159">
        <f t="shared" si="36"/>
        <v>0</v>
      </c>
      <c r="BH238" s="159">
        <f t="shared" si="37"/>
        <v>0</v>
      </c>
      <c r="BI238" s="159">
        <f t="shared" si="38"/>
        <v>0</v>
      </c>
      <c r="BJ238" s="14" t="s">
        <v>87</v>
      </c>
      <c r="BK238" s="160">
        <f t="shared" si="39"/>
        <v>0</v>
      </c>
      <c r="BL238" s="14" t="s">
        <v>185</v>
      </c>
      <c r="BM238" s="158" t="s">
        <v>570</v>
      </c>
    </row>
    <row r="239" spans="1:65" s="12" customFormat="1" ht="22.9" customHeight="1">
      <c r="B239" s="133"/>
      <c r="D239" s="134" t="s">
        <v>74</v>
      </c>
      <c r="E239" s="144" t="s">
        <v>931</v>
      </c>
      <c r="F239" s="144" t="s">
        <v>932</v>
      </c>
      <c r="I239" s="136"/>
      <c r="J239" s="145">
        <f>BK239</f>
        <v>0</v>
      </c>
      <c r="L239" s="133"/>
      <c r="M239" s="138"/>
      <c r="N239" s="139"/>
      <c r="O239" s="139"/>
      <c r="P239" s="140">
        <f>SUM(P240:P251)</f>
        <v>0</v>
      </c>
      <c r="Q239" s="139"/>
      <c r="R239" s="140">
        <f>SUM(R240:R251)</f>
        <v>0</v>
      </c>
      <c r="S239" s="139"/>
      <c r="T239" s="141">
        <f>SUM(T240:T251)</f>
        <v>0</v>
      </c>
      <c r="AR239" s="134" t="s">
        <v>82</v>
      </c>
      <c r="AT239" s="142" t="s">
        <v>74</v>
      </c>
      <c r="AU239" s="142" t="s">
        <v>82</v>
      </c>
      <c r="AY239" s="134" t="s">
        <v>179</v>
      </c>
      <c r="BK239" s="143">
        <f>SUM(BK240:BK251)</f>
        <v>0</v>
      </c>
    </row>
    <row r="240" spans="1:65" s="2" customFormat="1" ht="14.45" customHeight="1">
      <c r="A240" s="29"/>
      <c r="B240" s="146"/>
      <c r="C240" s="147" t="s">
        <v>372</v>
      </c>
      <c r="D240" s="147" t="s">
        <v>181</v>
      </c>
      <c r="E240" s="148" t="s">
        <v>933</v>
      </c>
      <c r="F240" s="149" t="s">
        <v>934</v>
      </c>
      <c r="G240" s="150" t="s">
        <v>935</v>
      </c>
      <c r="H240" s="151">
        <v>8.0000000000000002E-3</v>
      </c>
      <c r="I240" s="152"/>
      <c r="J240" s="151">
        <f t="shared" ref="J240:J251" si="40">ROUND(I240*H240,3)</f>
        <v>0</v>
      </c>
      <c r="K240" s="153"/>
      <c r="L240" s="30"/>
      <c r="M240" s="154" t="s">
        <v>1</v>
      </c>
      <c r="N240" s="155" t="s">
        <v>41</v>
      </c>
      <c r="O240" s="55"/>
      <c r="P240" s="156">
        <f t="shared" ref="P240:P251" si="41">O240*H240</f>
        <v>0</v>
      </c>
      <c r="Q240" s="156">
        <v>0</v>
      </c>
      <c r="R240" s="156">
        <f t="shared" ref="R240:R251" si="42">Q240*H240</f>
        <v>0</v>
      </c>
      <c r="S240" s="156">
        <v>0</v>
      </c>
      <c r="T240" s="157">
        <f t="shared" ref="T240:T251" si="43">S240*H240</f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8" t="s">
        <v>185</v>
      </c>
      <c r="AT240" s="158" t="s">
        <v>181</v>
      </c>
      <c r="AU240" s="158" t="s">
        <v>87</v>
      </c>
      <c r="AY240" s="14" t="s">
        <v>179</v>
      </c>
      <c r="BE240" s="159">
        <f t="shared" ref="BE240:BE251" si="44">IF(N240="základná",J240,0)</f>
        <v>0</v>
      </c>
      <c r="BF240" s="159">
        <f t="shared" ref="BF240:BF251" si="45">IF(N240="znížená",J240,0)</f>
        <v>0</v>
      </c>
      <c r="BG240" s="159">
        <f t="shared" ref="BG240:BG251" si="46">IF(N240="zákl. prenesená",J240,0)</f>
        <v>0</v>
      </c>
      <c r="BH240" s="159">
        <f t="shared" ref="BH240:BH251" si="47">IF(N240="zníž. prenesená",J240,0)</f>
        <v>0</v>
      </c>
      <c r="BI240" s="159">
        <f t="shared" ref="BI240:BI251" si="48">IF(N240="nulová",J240,0)</f>
        <v>0</v>
      </c>
      <c r="BJ240" s="14" t="s">
        <v>87</v>
      </c>
      <c r="BK240" s="160">
        <f t="shared" ref="BK240:BK251" si="49">ROUND(I240*H240,3)</f>
        <v>0</v>
      </c>
      <c r="BL240" s="14" t="s">
        <v>185</v>
      </c>
      <c r="BM240" s="158" t="s">
        <v>573</v>
      </c>
    </row>
    <row r="241" spans="1:65" s="2" customFormat="1" ht="14.45" customHeight="1">
      <c r="A241" s="29"/>
      <c r="B241" s="146"/>
      <c r="C241" s="147" t="s">
        <v>574</v>
      </c>
      <c r="D241" s="147" t="s">
        <v>181</v>
      </c>
      <c r="E241" s="148" t="s">
        <v>936</v>
      </c>
      <c r="F241" s="149" t="s">
        <v>937</v>
      </c>
      <c r="G241" s="150" t="s">
        <v>478</v>
      </c>
      <c r="H241" s="151">
        <v>20</v>
      </c>
      <c r="I241" s="152"/>
      <c r="J241" s="151">
        <f t="shared" si="40"/>
        <v>0</v>
      </c>
      <c r="K241" s="153"/>
      <c r="L241" s="30"/>
      <c r="M241" s="154" t="s">
        <v>1</v>
      </c>
      <c r="N241" s="155" t="s">
        <v>41</v>
      </c>
      <c r="O241" s="55"/>
      <c r="P241" s="156">
        <f t="shared" si="41"/>
        <v>0</v>
      </c>
      <c r="Q241" s="156">
        <v>0</v>
      </c>
      <c r="R241" s="156">
        <f t="shared" si="42"/>
        <v>0</v>
      </c>
      <c r="S241" s="156">
        <v>0</v>
      </c>
      <c r="T241" s="157">
        <f t="shared" si="4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8" t="s">
        <v>185</v>
      </c>
      <c r="AT241" s="158" t="s">
        <v>181</v>
      </c>
      <c r="AU241" s="158" t="s">
        <v>87</v>
      </c>
      <c r="AY241" s="14" t="s">
        <v>179</v>
      </c>
      <c r="BE241" s="159">
        <f t="shared" si="44"/>
        <v>0</v>
      </c>
      <c r="BF241" s="159">
        <f t="shared" si="45"/>
        <v>0</v>
      </c>
      <c r="BG241" s="159">
        <f t="shared" si="46"/>
        <v>0</v>
      </c>
      <c r="BH241" s="159">
        <f t="shared" si="47"/>
        <v>0</v>
      </c>
      <c r="BI241" s="159">
        <f t="shared" si="48"/>
        <v>0</v>
      </c>
      <c r="BJ241" s="14" t="s">
        <v>87</v>
      </c>
      <c r="BK241" s="160">
        <f t="shared" si="49"/>
        <v>0</v>
      </c>
      <c r="BL241" s="14" t="s">
        <v>185</v>
      </c>
      <c r="BM241" s="158" t="s">
        <v>577</v>
      </c>
    </row>
    <row r="242" spans="1:65" s="2" customFormat="1" ht="14.45" customHeight="1">
      <c r="A242" s="29"/>
      <c r="B242" s="146"/>
      <c r="C242" s="147" t="s">
        <v>375</v>
      </c>
      <c r="D242" s="147" t="s">
        <v>181</v>
      </c>
      <c r="E242" s="148" t="s">
        <v>938</v>
      </c>
      <c r="F242" s="149" t="s">
        <v>939</v>
      </c>
      <c r="G242" s="150" t="s">
        <v>478</v>
      </c>
      <c r="H242" s="151">
        <v>20</v>
      </c>
      <c r="I242" s="152"/>
      <c r="J242" s="151">
        <f t="shared" si="40"/>
        <v>0</v>
      </c>
      <c r="K242" s="153"/>
      <c r="L242" s="30"/>
      <c r="M242" s="154" t="s">
        <v>1</v>
      </c>
      <c r="N242" s="155" t="s">
        <v>41</v>
      </c>
      <c r="O242" s="55"/>
      <c r="P242" s="156">
        <f t="shared" si="41"/>
        <v>0</v>
      </c>
      <c r="Q242" s="156">
        <v>0</v>
      </c>
      <c r="R242" s="156">
        <f t="shared" si="42"/>
        <v>0</v>
      </c>
      <c r="S242" s="156">
        <v>0</v>
      </c>
      <c r="T242" s="157">
        <f t="shared" si="4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58" t="s">
        <v>185</v>
      </c>
      <c r="AT242" s="158" t="s">
        <v>181</v>
      </c>
      <c r="AU242" s="158" t="s">
        <v>87</v>
      </c>
      <c r="AY242" s="14" t="s">
        <v>179</v>
      </c>
      <c r="BE242" s="159">
        <f t="shared" si="44"/>
        <v>0</v>
      </c>
      <c r="BF242" s="159">
        <f t="shared" si="45"/>
        <v>0</v>
      </c>
      <c r="BG242" s="159">
        <f t="shared" si="46"/>
        <v>0</v>
      </c>
      <c r="BH242" s="159">
        <f t="shared" si="47"/>
        <v>0</v>
      </c>
      <c r="BI242" s="159">
        <f t="shared" si="48"/>
        <v>0</v>
      </c>
      <c r="BJ242" s="14" t="s">
        <v>87</v>
      </c>
      <c r="BK242" s="160">
        <f t="shared" si="49"/>
        <v>0</v>
      </c>
      <c r="BL242" s="14" t="s">
        <v>185</v>
      </c>
      <c r="BM242" s="158" t="s">
        <v>580</v>
      </c>
    </row>
    <row r="243" spans="1:65" s="2" customFormat="1" ht="14.45" customHeight="1">
      <c r="A243" s="29"/>
      <c r="B243" s="146"/>
      <c r="C243" s="147" t="s">
        <v>581</v>
      </c>
      <c r="D243" s="147" t="s">
        <v>181</v>
      </c>
      <c r="E243" s="148" t="s">
        <v>940</v>
      </c>
      <c r="F243" s="149" t="s">
        <v>941</v>
      </c>
      <c r="G243" s="150" t="s">
        <v>478</v>
      </c>
      <c r="H243" s="151">
        <v>8</v>
      </c>
      <c r="I243" s="152"/>
      <c r="J243" s="151">
        <f t="shared" si="40"/>
        <v>0</v>
      </c>
      <c r="K243" s="153"/>
      <c r="L243" s="30"/>
      <c r="M243" s="154" t="s">
        <v>1</v>
      </c>
      <c r="N243" s="155" t="s">
        <v>41</v>
      </c>
      <c r="O243" s="55"/>
      <c r="P243" s="156">
        <f t="shared" si="41"/>
        <v>0</v>
      </c>
      <c r="Q243" s="156">
        <v>0</v>
      </c>
      <c r="R243" s="156">
        <f t="shared" si="42"/>
        <v>0</v>
      </c>
      <c r="S243" s="156">
        <v>0</v>
      </c>
      <c r="T243" s="157">
        <f t="shared" si="4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8" t="s">
        <v>185</v>
      </c>
      <c r="AT243" s="158" t="s">
        <v>181</v>
      </c>
      <c r="AU243" s="158" t="s">
        <v>87</v>
      </c>
      <c r="AY243" s="14" t="s">
        <v>179</v>
      </c>
      <c r="BE243" s="159">
        <f t="shared" si="44"/>
        <v>0</v>
      </c>
      <c r="BF243" s="159">
        <f t="shared" si="45"/>
        <v>0</v>
      </c>
      <c r="BG243" s="159">
        <f t="shared" si="46"/>
        <v>0</v>
      </c>
      <c r="BH243" s="159">
        <f t="shared" si="47"/>
        <v>0</v>
      </c>
      <c r="BI243" s="159">
        <f t="shared" si="48"/>
        <v>0</v>
      </c>
      <c r="BJ243" s="14" t="s">
        <v>87</v>
      </c>
      <c r="BK243" s="160">
        <f t="shared" si="49"/>
        <v>0</v>
      </c>
      <c r="BL243" s="14" t="s">
        <v>185</v>
      </c>
      <c r="BM243" s="158" t="s">
        <v>584</v>
      </c>
    </row>
    <row r="244" spans="1:65" s="2" customFormat="1" ht="14.45" customHeight="1">
      <c r="A244" s="29"/>
      <c r="B244" s="146"/>
      <c r="C244" s="147" t="s">
        <v>379</v>
      </c>
      <c r="D244" s="147" t="s">
        <v>181</v>
      </c>
      <c r="E244" s="148" t="s">
        <v>942</v>
      </c>
      <c r="F244" s="149" t="s">
        <v>943</v>
      </c>
      <c r="G244" s="150" t="s">
        <v>478</v>
      </c>
      <c r="H244" s="151">
        <v>8</v>
      </c>
      <c r="I244" s="152"/>
      <c r="J244" s="151">
        <f t="shared" si="40"/>
        <v>0</v>
      </c>
      <c r="K244" s="153"/>
      <c r="L244" s="30"/>
      <c r="M244" s="154" t="s">
        <v>1</v>
      </c>
      <c r="N244" s="155" t="s">
        <v>41</v>
      </c>
      <c r="O244" s="55"/>
      <c r="P244" s="156">
        <f t="shared" si="41"/>
        <v>0</v>
      </c>
      <c r="Q244" s="156">
        <v>0</v>
      </c>
      <c r="R244" s="156">
        <f t="shared" si="42"/>
        <v>0</v>
      </c>
      <c r="S244" s="156">
        <v>0</v>
      </c>
      <c r="T244" s="157">
        <f t="shared" si="4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8" t="s">
        <v>185</v>
      </c>
      <c r="AT244" s="158" t="s">
        <v>181</v>
      </c>
      <c r="AU244" s="158" t="s">
        <v>87</v>
      </c>
      <c r="AY244" s="14" t="s">
        <v>179</v>
      </c>
      <c r="BE244" s="159">
        <f t="shared" si="44"/>
        <v>0</v>
      </c>
      <c r="BF244" s="159">
        <f t="shared" si="45"/>
        <v>0</v>
      </c>
      <c r="BG244" s="159">
        <f t="shared" si="46"/>
        <v>0</v>
      </c>
      <c r="BH244" s="159">
        <f t="shared" si="47"/>
        <v>0</v>
      </c>
      <c r="BI244" s="159">
        <f t="shared" si="48"/>
        <v>0</v>
      </c>
      <c r="BJ244" s="14" t="s">
        <v>87</v>
      </c>
      <c r="BK244" s="160">
        <f t="shared" si="49"/>
        <v>0</v>
      </c>
      <c r="BL244" s="14" t="s">
        <v>185</v>
      </c>
      <c r="BM244" s="158" t="s">
        <v>587</v>
      </c>
    </row>
    <row r="245" spans="1:65" s="2" customFormat="1" ht="14.45" customHeight="1">
      <c r="A245" s="29"/>
      <c r="B245" s="146"/>
      <c r="C245" s="147" t="s">
        <v>590</v>
      </c>
      <c r="D245" s="147" t="s">
        <v>181</v>
      </c>
      <c r="E245" s="148" t="s">
        <v>944</v>
      </c>
      <c r="F245" s="149" t="s">
        <v>945</v>
      </c>
      <c r="G245" s="150" t="s">
        <v>478</v>
      </c>
      <c r="H245" s="151">
        <v>8</v>
      </c>
      <c r="I245" s="152"/>
      <c r="J245" s="151">
        <f t="shared" si="40"/>
        <v>0</v>
      </c>
      <c r="K245" s="153"/>
      <c r="L245" s="30"/>
      <c r="M245" s="154" t="s">
        <v>1</v>
      </c>
      <c r="N245" s="155" t="s">
        <v>41</v>
      </c>
      <c r="O245" s="55"/>
      <c r="P245" s="156">
        <f t="shared" si="41"/>
        <v>0</v>
      </c>
      <c r="Q245" s="156">
        <v>0</v>
      </c>
      <c r="R245" s="156">
        <f t="shared" si="42"/>
        <v>0</v>
      </c>
      <c r="S245" s="156">
        <v>0</v>
      </c>
      <c r="T245" s="157">
        <f t="shared" si="4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8" t="s">
        <v>185</v>
      </c>
      <c r="AT245" s="158" t="s">
        <v>181</v>
      </c>
      <c r="AU245" s="158" t="s">
        <v>87</v>
      </c>
      <c r="AY245" s="14" t="s">
        <v>179</v>
      </c>
      <c r="BE245" s="159">
        <f t="shared" si="44"/>
        <v>0</v>
      </c>
      <c r="BF245" s="159">
        <f t="shared" si="45"/>
        <v>0</v>
      </c>
      <c r="BG245" s="159">
        <f t="shared" si="46"/>
        <v>0</v>
      </c>
      <c r="BH245" s="159">
        <f t="shared" si="47"/>
        <v>0</v>
      </c>
      <c r="BI245" s="159">
        <f t="shared" si="48"/>
        <v>0</v>
      </c>
      <c r="BJ245" s="14" t="s">
        <v>87</v>
      </c>
      <c r="BK245" s="160">
        <f t="shared" si="49"/>
        <v>0</v>
      </c>
      <c r="BL245" s="14" t="s">
        <v>185</v>
      </c>
      <c r="BM245" s="158" t="s">
        <v>593</v>
      </c>
    </row>
    <row r="246" spans="1:65" s="2" customFormat="1" ht="24.2" customHeight="1">
      <c r="A246" s="29"/>
      <c r="B246" s="146"/>
      <c r="C246" s="147" t="s">
        <v>382</v>
      </c>
      <c r="D246" s="147" t="s">
        <v>181</v>
      </c>
      <c r="E246" s="148" t="s">
        <v>946</v>
      </c>
      <c r="F246" s="149" t="s">
        <v>947</v>
      </c>
      <c r="G246" s="150" t="s">
        <v>478</v>
      </c>
      <c r="H246" s="151">
        <v>8</v>
      </c>
      <c r="I246" s="152"/>
      <c r="J246" s="151">
        <f t="shared" si="40"/>
        <v>0</v>
      </c>
      <c r="K246" s="153"/>
      <c r="L246" s="30"/>
      <c r="M246" s="154" t="s">
        <v>1</v>
      </c>
      <c r="N246" s="155" t="s">
        <v>41</v>
      </c>
      <c r="O246" s="55"/>
      <c r="P246" s="156">
        <f t="shared" si="41"/>
        <v>0</v>
      </c>
      <c r="Q246" s="156">
        <v>0</v>
      </c>
      <c r="R246" s="156">
        <f t="shared" si="42"/>
        <v>0</v>
      </c>
      <c r="S246" s="156">
        <v>0</v>
      </c>
      <c r="T246" s="157">
        <f t="shared" si="4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8" t="s">
        <v>185</v>
      </c>
      <c r="AT246" s="158" t="s">
        <v>181</v>
      </c>
      <c r="AU246" s="158" t="s">
        <v>87</v>
      </c>
      <c r="AY246" s="14" t="s">
        <v>179</v>
      </c>
      <c r="BE246" s="159">
        <f t="shared" si="44"/>
        <v>0</v>
      </c>
      <c r="BF246" s="159">
        <f t="shared" si="45"/>
        <v>0</v>
      </c>
      <c r="BG246" s="159">
        <f t="shared" si="46"/>
        <v>0</v>
      </c>
      <c r="BH246" s="159">
        <f t="shared" si="47"/>
        <v>0</v>
      </c>
      <c r="BI246" s="159">
        <f t="shared" si="48"/>
        <v>0</v>
      </c>
      <c r="BJ246" s="14" t="s">
        <v>87</v>
      </c>
      <c r="BK246" s="160">
        <f t="shared" si="49"/>
        <v>0</v>
      </c>
      <c r="BL246" s="14" t="s">
        <v>185</v>
      </c>
      <c r="BM246" s="158" t="s">
        <v>596</v>
      </c>
    </row>
    <row r="247" spans="1:65" s="2" customFormat="1" ht="14.45" customHeight="1">
      <c r="A247" s="29"/>
      <c r="B247" s="146"/>
      <c r="C247" s="147" t="s">
        <v>597</v>
      </c>
      <c r="D247" s="147" t="s">
        <v>181</v>
      </c>
      <c r="E247" s="148" t="s">
        <v>948</v>
      </c>
      <c r="F247" s="149" t="s">
        <v>949</v>
      </c>
      <c r="G247" s="150" t="s">
        <v>253</v>
      </c>
      <c r="H247" s="151">
        <v>2</v>
      </c>
      <c r="I247" s="152"/>
      <c r="J247" s="151">
        <f t="shared" si="40"/>
        <v>0</v>
      </c>
      <c r="K247" s="153"/>
      <c r="L247" s="30"/>
      <c r="M247" s="154" t="s">
        <v>1</v>
      </c>
      <c r="N247" s="155" t="s">
        <v>41</v>
      </c>
      <c r="O247" s="55"/>
      <c r="P247" s="156">
        <f t="shared" si="41"/>
        <v>0</v>
      </c>
      <c r="Q247" s="156">
        <v>0</v>
      </c>
      <c r="R247" s="156">
        <f t="shared" si="42"/>
        <v>0</v>
      </c>
      <c r="S247" s="156">
        <v>0</v>
      </c>
      <c r="T247" s="157">
        <f t="shared" si="4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8" t="s">
        <v>185</v>
      </c>
      <c r="AT247" s="158" t="s">
        <v>181</v>
      </c>
      <c r="AU247" s="158" t="s">
        <v>87</v>
      </c>
      <c r="AY247" s="14" t="s">
        <v>179</v>
      </c>
      <c r="BE247" s="159">
        <f t="shared" si="44"/>
        <v>0</v>
      </c>
      <c r="BF247" s="159">
        <f t="shared" si="45"/>
        <v>0</v>
      </c>
      <c r="BG247" s="159">
        <f t="shared" si="46"/>
        <v>0</v>
      </c>
      <c r="BH247" s="159">
        <f t="shared" si="47"/>
        <v>0</v>
      </c>
      <c r="BI247" s="159">
        <f t="shared" si="48"/>
        <v>0</v>
      </c>
      <c r="BJ247" s="14" t="s">
        <v>87</v>
      </c>
      <c r="BK247" s="160">
        <f t="shared" si="49"/>
        <v>0</v>
      </c>
      <c r="BL247" s="14" t="s">
        <v>185</v>
      </c>
      <c r="BM247" s="158" t="s">
        <v>600</v>
      </c>
    </row>
    <row r="248" spans="1:65" s="2" customFormat="1" ht="14.45" customHeight="1">
      <c r="A248" s="29"/>
      <c r="B248" s="146"/>
      <c r="C248" s="147" t="s">
        <v>386</v>
      </c>
      <c r="D248" s="147" t="s">
        <v>181</v>
      </c>
      <c r="E248" s="148" t="s">
        <v>950</v>
      </c>
      <c r="F248" s="149" t="s">
        <v>951</v>
      </c>
      <c r="G248" s="150" t="s">
        <v>478</v>
      </c>
      <c r="H248" s="151">
        <v>8</v>
      </c>
      <c r="I248" s="152"/>
      <c r="J248" s="151">
        <f t="shared" si="40"/>
        <v>0</v>
      </c>
      <c r="K248" s="153"/>
      <c r="L248" s="30"/>
      <c r="M248" s="154" t="s">
        <v>1</v>
      </c>
      <c r="N248" s="155" t="s">
        <v>41</v>
      </c>
      <c r="O248" s="55"/>
      <c r="P248" s="156">
        <f t="shared" si="41"/>
        <v>0</v>
      </c>
      <c r="Q248" s="156">
        <v>0</v>
      </c>
      <c r="R248" s="156">
        <f t="shared" si="42"/>
        <v>0</v>
      </c>
      <c r="S248" s="156">
        <v>0</v>
      </c>
      <c r="T248" s="157">
        <f t="shared" si="4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8" t="s">
        <v>185</v>
      </c>
      <c r="AT248" s="158" t="s">
        <v>181</v>
      </c>
      <c r="AU248" s="158" t="s">
        <v>87</v>
      </c>
      <c r="AY248" s="14" t="s">
        <v>179</v>
      </c>
      <c r="BE248" s="159">
        <f t="shared" si="44"/>
        <v>0</v>
      </c>
      <c r="BF248" s="159">
        <f t="shared" si="45"/>
        <v>0</v>
      </c>
      <c r="BG248" s="159">
        <f t="shared" si="46"/>
        <v>0</v>
      </c>
      <c r="BH248" s="159">
        <f t="shared" si="47"/>
        <v>0</v>
      </c>
      <c r="BI248" s="159">
        <f t="shared" si="48"/>
        <v>0</v>
      </c>
      <c r="BJ248" s="14" t="s">
        <v>87</v>
      </c>
      <c r="BK248" s="160">
        <f t="shared" si="49"/>
        <v>0</v>
      </c>
      <c r="BL248" s="14" t="s">
        <v>185</v>
      </c>
      <c r="BM248" s="158" t="s">
        <v>603</v>
      </c>
    </row>
    <row r="249" spans="1:65" s="2" customFormat="1" ht="14.45" customHeight="1">
      <c r="A249" s="29"/>
      <c r="B249" s="146"/>
      <c r="C249" s="147" t="s">
        <v>604</v>
      </c>
      <c r="D249" s="147" t="s">
        <v>181</v>
      </c>
      <c r="E249" s="148" t="s">
        <v>836</v>
      </c>
      <c r="F249" s="149" t="s">
        <v>952</v>
      </c>
      <c r="G249" s="150" t="s">
        <v>478</v>
      </c>
      <c r="H249" s="151">
        <v>8</v>
      </c>
      <c r="I249" s="152"/>
      <c r="J249" s="151">
        <f t="shared" si="40"/>
        <v>0</v>
      </c>
      <c r="K249" s="153"/>
      <c r="L249" s="30"/>
      <c r="M249" s="154" t="s">
        <v>1</v>
      </c>
      <c r="N249" s="155" t="s">
        <v>41</v>
      </c>
      <c r="O249" s="55"/>
      <c r="P249" s="156">
        <f t="shared" si="41"/>
        <v>0</v>
      </c>
      <c r="Q249" s="156">
        <v>0</v>
      </c>
      <c r="R249" s="156">
        <f t="shared" si="42"/>
        <v>0</v>
      </c>
      <c r="S249" s="156">
        <v>0</v>
      </c>
      <c r="T249" s="157">
        <f t="shared" si="4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58" t="s">
        <v>185</v>
      </c>
      <c r="AT249" s="158" t="s">
        <v>181</v>
      </c>
      <c r="AU249" s="158" t="s">
        <v>87</v>
      </c>
      <c r="AY249" s="14" t="s">
        <v>179</v>
      </c>
      <c r="BE249" s="159">
        <f t="shared" si="44"/>
        <v>0</v>
      </c>
      <c r="BF249" s="159">
        <f t="shared" si="45"/>
        <v>0</v>
      </c>
      <c r="BG249" s="159">
        <f t="shared" si="46"/>
        <v>0</v>
      </c>
      <c r="BH249" s="159">
        <f t="shared" si="47"/>
        <v>0</v>
      </c>
      <c r="BI249" s="159">
        <f t="shared" si="48"/>
        <v>0</v>
      </c>
      <c r="BJ249" s="14" t="s">
        <v>87</v>
      </c>
      <c r="BK249" s="160">
        <f t="shared" si="49"/>
        <v>0</v>
      </c>
      <c r="BL249" s="14" t="s">
        <v>185</v>
      </c>
      <c r="BM249" s="158" t="s">
        <v>607</v>
      </c>
    </row>
    <row r="250" spans="1:65" s="2" customFormat="1" ht="14.45" customHeight="1">
      <c r="A250" s="29"/>
      <c r="B250" s="146"/>
      <c r="C250" s="147" t="s">
        <v>389</v>
      </c>
      <c r="D250" s="147" t="s">
        <v>181</v>
      </c>
      <c r="E250" s="148" t="s">
        <v>838</v>
      </c>
      <c r="F250" s="149" t="s">
        <v>945</v>
      </c>
      <c r="G250" s="150" t="s">
        <v>478</v>
      </c>
      <c r="H250" s="151">
        <v>8</v>
      </c>
      <c r="I250" s="152"/>
      <c r="J250" s="151">
        <f t="shared" si="40"/>
        <v>0</v>
      </c>
      <c r="K250" s="153"/>
      <c r="L250" s="30"/>
      <c r="M250" s="154" t="s">
        <v>1</v>
      </c>
      <c r="N250" s="155" t="s">
        <v>41</v>
      </c>
      <c r="O250" s="55"/>
      <c r="P250" s="156">
        <f t="shared" si="41"/>
        <v>0</v>
      </c>
      <c r="Q250" s="156">
        <v>0</v>
      </c>
      <c r="R250" s="156">
        <f t="shared" si="42"/>
        <v>0</v>
      </c>
      <c r="S250" s="156">
        <v>0</v>
      </c>
      <c r="T250" s="157">
        <f t="shared" si="4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58" t="s">
        <v>185</v>
      </c>
      <c r="AT250" s="158" t="s">
        <v>181</v>
      </c>
      <c r="AU250" s="158" t="s">
        <v>87</v>
      </c>
      <c r="AY250" s="14" t="s">
        <v>179</v>
      </c>
      <c r="BE250" s="159">
        <f t="shared" si="44"/>
        <v>0</v>
      </c>
      <c r="BF250" s="159">
        <f t="shared" si="45"/>
        <v>0</v>
      </c>
      <c r="BG250" s="159">
        <f t="shared" si="46"/>
        <v>0</v>
      </c>
      <c r="BH250" s="159">
        <f t="shared" si="47"/>
        <v>0</v>
      </c>
      <c r="BI250" s="159">
        <f t="shared" si="48"/>
        <v>0</v>
      </c>
      <c r="BJ250" s="14" t="s">
        <v>87</v>
      </c>
      <c r="BK250" s="160">
        <f t="shared" si="49"/>
        <v>0</v>
      </c>
      <c r="BL250" s="14" t="s">
        <v>185</v>
      </c>
      <c r="BM250" s="158" t="s">
        <v>610</v>
      </c>
    </row>
    <row r="251" spans="1:65" s="2" customFormat="1" ht="14.45" customHeight="1">
      <c r="A251" s="29"/>
      <c r="B251" s="146"/>
      <c r="C251" s="147" t="s">
        <v>611</v>
      </c>
      <c r="D251" s="147" t="s">
        <v>181</v>
      </c>
      <c r="E251" s="148" t="s">
        <v>953</v>
      </c>
      <c r="F251" s="149" t="s">
        <v>832</v>
      </c>
      <c r="G251" s="150" t="s">
        <v>456</v>
      </c>
      <c r="H251" s="152"/>
      <c r="I251" s="152"/>
      <c r="J251" s="151">
        <f t="shared" si="40"/>
        <v>0</v>
      </c>
      <c r="K251" s="153"/>
      <c r="L251" s="30"/>
      <c r="M251" s="154" t="s">
        <v>1</v>
      </c>
      <c r="N251" s="155" t="s">
        <v>41</v>
      </c>
      <c r="O251" s="55"/>
      <c r="P251" s="156">
        <f t="shared" si="41"/>
        <v>0</v>
      </c>
      <c r="Q251" s="156">
        <v>0</v>
      </c>
      <c r="R251" s="156">
        <f t="shared" si="42"/>
        <v>0</v>
      </c>
      <c r="S251" s="156">
        <v>0</v>
      </c>
      <c r="T251" s="157">
        <f t="shared" si="4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58" t="s">
        <v>185</v>
      </c>
      <c r="AT251" s="158" t="s">
        <v>181</v>
      </c>
      <c r="AU251" s="158" t="s">
        <v>87</v>
      </c>
      <c r="AY251" s="14" t="s">
        <v>179</v>
      </c>
      <c r="BE251" s="159">
        <f t="shared" si="44"/>
        <v>0</v>
      </c>
      <c r="BF251" s="159">
        <f t="shared" si="45"/>
        <v>0</v>
      </c>
      <c r="BG251" s="159">
        <f t="shared" si="46"/>
        <v>0</v>
      </c>
      <c r="BH251" s="159">
        <f t="shared" si="47"/>
        <v>0</v>
      </c>
      <c r="BI251" s="159">
        <f t="shared" si="48"/>
        <v>0</v>
      </c>
      <c r="BJ251" s="14" t="s">
        <v>87</v>
      </c>
      <c r="BK251" s="160">
        <f t="shared" si="49"/>
        <v>0</v>
      </c>
      <c r="BL251" s="14" t="s">
        <v>185</v>
      </c>
      <c r="BM251" s="158" t="s">
        <v>614</v>
      </c>
    </row>
    <row r="252" spans="1:65" s="12" customFormat="1" ht="22.9" customHeight="1">
      <c r="B252" s="133"/>
      <c r="D252" s="134" t="s">
        <v>74</v>
      </c>
      <c r="E252" s="144" t="s">
        <v>954</v>
      </c>
      <c r="F252" s="144" t="s">
        <v>955</v>
      </c>
      <c r="I252" s="136"/>
      <c r="J252" s="145">
        <f>BK252</f>
        <v>0</v>
      </c>
      <c r="L252" s="133"/>
      <c r="M252" s="138"/>
      <c r="N252" s="139"/>
      <c r="O252" s="139"/>
      <c r="P252" s="140">
        <f>SUM(P253:P262)</f>
        <v>0</v>
      </c>
      <c r="Q252" s="139"/>
      <c r="R252" s="140">
        <f>SUM(R253:R262)</f>
        <v>0</v>
      </c>
      <c r="S252" s="139"/>
      <c r="T252" s="141">
        <f>SUM(T253:T262)</f>
        <v>0</v>
      </c>
      <c r="AR252" s="134" t="s">
        <v>82</v>
      </c>
      <c r="AT252" s="142" t="s">
        <v>74</v>
      </c>
      <c r="AU252" s="142" t="s">
        <v>82</v>
      </c>
      <c r="AY252" s="134" t="s">
        <v>179</v>
      </c>
      <c r="BK252" s="143">
        <f>SUM(BK253:BK262)</f>
        <v>0</v>
      </c>
    </row>
    <row r="253" spans="1:65" s="2" customFormat="1" ht="14.45" customHeight="1">
      <c r="A253" s="29"/>
      <c r="B253" s="146"/>
      <c r="C253" s="161" t="s">
        <v>394</v>
      </c>
      <c r="D253" s="161" t="s">
        <v>281</v>
      </c>
      <c r="E253" s="162" t="s">
        <v>956</v>
      </c>
      <c r="F253" s="163" t="s">
        <v>957</v>
      </c>
      <c r="G253" s="164" t="s">
        <v>253</v>
      </c>
      <c r="H253" s="165">
        <v>1</v>
      </c>
      <c r="I253" s="166"/>
      <c r="J253" s="165">
        <f t="shared" ref="J253:J262" si="50">ROUND(I253*H253,3)</f>
        <v>0</v>
      </c>
      <c r="K253" s="167"/>
      <c r="L253" s="168"/>
      <c r="M253" s="169" t="s">
        <v>1</v>
      </c>
      <c r="N253" s="170" t="s">
        <v>41</v>
      </c>
      <c r="O253" s="55"/>
      <c r="P253" s="156">
        <f t="shared" ref="P253:P262" si="51">O253*H253</f>
        <v>0</v>
      </c>
      <c r="Q253" s="156">
        <v>0</v>
      </c>
      <c r="R253" s="156">
        <f t="shared" ref="R253:R262" si="52">Q253*H253</f>
        <v>0</v>
      </c>
      <c r="S253" s="156">
        <v>0</v>
      </c>
      <c r="T253" s="157">
        <f t="shared" ref="T253:T262" si="53">S253*H253</f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58" t="s">
        <v>194</v>
      </c>
      <c r="AT253" s="158" t="s">
        <v>281</v>
      </c>
      <c r="AU253" s="158" t="s">
        <v>87</v>
      </c>
      <c r="AY253" s="14" t="s">
        <v>179</v>
      </c>
      <c r="BE253" s="159">
        <f t="shared" ref="BE253:BE262" si="54">IF(N253="základná",J253,0)</f>
        <v>0</v>
      </c>
      <c r="BF253" s="159">
        <f t="shared" ref="BF253:BF262" si="55">IF(N253="znížená",J253,0)</f>
        <v>0</v>
      </c>
      <c r="BG253" s="159">
        <f t="shared" ref="BG253:BG262" si="56">IF(N253="zákl. prenesená",J253,0)</f>
        <v>0</v>
      </c>
      <c r="BH253" s="159">
        <f t="shared" ref="BH253:BH262" si="57">IF(N253="zníž. prenesená",J253,0)</f>
        <v>0</v>
      </c>
      <c r="BI253" s="159">
        <f t="shared" ref="BI253:BI262" si="58">IF(N253="nulová",J253,0)</f>
        <v>0</v>
      </c>
      <c r="BJ253" s="14" t="s">
        <v>87</v>
      </c>
      <c r="BK253" s="160">
        <f t="shared" ref="BK253:BK262" si="59">ROUND(I253*H253,3)</f>
        <v>0</v>
      </c>
      <c r="BL253" s="14" t="s">
        <v>185</v>
      </c>
      <c r="BM253" s="158" t="s">
        <v>617</v>
      </c>
    </row>
    <row r="254" spans="1:65" s="2" customFormat="1" ht="14.45" customHeight="1">
      <c r="A254" s="29"/>
      <c r="B254" s="146"/>
      <c r="C254" s="161" t="s">
        <v>618</v>
      </c>
      <c r="D254" s="161" t="s">
        <v>281</v>
      </c>
      <c r="E254" s="162" t="s">
        <v>958</v>
      </c>
      <c r="F254" s="163" t="s">
        <v>959</v>
      </c>
      <c r="G254" s="164" t="s">
        <v>253</v>
      </c>
      <c r="H254" s="165">
        <v>1</v>
      </c>
      <c r="I254" s="166"/>
      <c r="J254" s="165">
        <f t="shared" si="50"/>
        <v>0</v>
      </c>
      <c r="K254" s="167"/>
      <c r="L254" s="168"/>
      <c r="M254" s="169" t="s">
        <v>1</v>
      </c>
      <c r="N254" s="170" t="s">
        <v>41</v>
      </c>
      <c r="O254" s="55"/>
      <c r="P254" s="156">
        <f t="shared" si="51"/>
        <v>0</v>
      </c>
      <c r="Q254" s="156">
        <v>0</v>
      </c>
      <c r="R254" s="156">
        <f t="shared" si="52"/>
        <v>0</v>
      </c>
      <c r="S254" s="156">
        <v>0</v>
      </c>
      <c r="T254" s="157">
        <f t="shared" si="5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58" t="s">
        <v>194</v>
      </c>
      <c r="AT254" s="158" t="s">
        <v>281</v>
      </c>
      <c r="AU254" s="158" t="s">
        <v>87</v>
      </c>
      <c r="AY254" s="14" t="s">
        <v>179</v>
      </c>
      <c r="BE254" s="159">
        <f t="shared" si="54"/>
        <v>0</v>
      </c>
      <c r="BF254" s="159">
        <f t="shared" si="55"/>
        <v>0</v>
      </c>
      <c r="BG254" s="159">
        <f t="shared" si="56"/>
        <v>0</v>
      </c>
      <c r="BH254" s="159">
        <f t="shared" si="57"/>
        <v>0</v>
      </c>
      <c r="BI254" s="159">
        <f t="shared" si="58"/>
        <v>0</v>
      </c>
      <c r="BJ254" s="14" t="s">
        <v>87</v>
      </c>
      <c r="BK254" s="160">
        <f t="shared" si="59"/>
        <v>0</v>
      </c>
      <c r="BL254" s="14" t="s">
        <v>185</v>
      </c>
      <c r="BM254" s="158" t="s">
        <v>621</v>
      </c>
    </row>
    <row r="255" spans="1:65" s="2" customFormat="1" ht="14.45" customHeight="1">
      <c r="A255" s="179"/>
      <c r="B255" s="146"/>
      <c r="C255" s="227" t="s">
        <v>1613</v>
      </c>
      <c r="D255" s="227" t="s">
        <v>281</v>
      </c>
      <c r="E255" s="228" t="s">
        <v>1614</v>
      </c>
      <c r="F255" s="229" t="s">
        <v>1615</v>
      </c>
      <c r="G255" s="230" t="s">
        <v>253</v>
      </c>
      <c r="H255" s="231">
        <v>1</v>
      </c>
      <c r="I255" s="231"/>
      <c r="J255" s="231">
        <f t="shared" si="50"/>
        <v>0</v>
      </c>
      <c r="K255" s="167"/>
      <c r="L255" s="168"/>
      <c r="M255" s="169"/>
      <c r="N255" s="170"/>
      <c r="O255" s="55"/>
      <c r="P255" s="156"/>
      <c r="Q255" s="156"/>
      <c r="R255" s="156"/>
      <c r="S255" s="156"/>
      <c r="T255" s="157"/>
      <c r="U255" s="179"/>
      <c r="V255" s="179"/>
      <c r="W255" s="179"/>
      <c r="X255" s="179"/>
      <c r="Y255" s="179"/>
      <c r="Z255" s="179"/>
      <c r="AA255" s="179"/>
      <c r="AB255" s="179"/>
      <c r="AC255" s="179"/>
      <c r="AD255" s="179"/>
      <c r="AE255" s="179"/>
      <c r="AR255" s="158"/>
      <c r="AT255" s="158"/>
      <c r="AU255" s="158"/>
      <c r="AY255" s="14"/>
      <c r="BE255" s="159"/>
      <c r="BF255" s="159"/>
      <c r="BG255" s="159"/>
      <c r="BH255" s="159"/>
      <c r="BI255" s="159"/>
      <c r="BJ255" s="14"/>
      <c r="BK255" s="160"/>
      <c r="BL255" s="14"/>
      <c r="BM255" s="158"/>
    </row>
    <row r="256" spans="1:65" s="2" customFormat="1" ht="14.45" customHeight="1">
      <c r="A256" s="29"/>
      <c r="B256" s="146"/>
      <c r="C256" s="161" t="s">
        <v>397</v>
      </c>
      <c r="D256" s="161" t="s">
        <v>281</v>
      </c>
      <c r="E256" s="162" t="s">
        <v>960</v>
      </c>
      <c r="F256" s="163" t="s">
        <v>961</v>
      </c>
      <c r="G256" s="164" t="s">
        <v>253</v>
      </c>
      <c r="H256" s="165">
        <v>2</v>
      </c>
      <c r="I256" s="166"/>
      <c r="J256" s="165">
        <f t="shared" si="50"/>
        <v>0</v>
      </c>
      <c r="K256" s="167"/>
      <c r="L256" s="168"/>
      <c r="M256" s="169" t="s">
        <v>1</v>
      </c>
      <c r="N256" s="170" t="s">
        <v>41</v>
      </c>
      <c r="O256" s="55"/>
      <c r="P256" s="156">
        <f t="shared" si="51"/>
        <v>0</v>
      </c>
      <c r="Q256" s="156">
        <v>0</v>
      </c>
      <c r="R256" s="156">
        <f t="shared" si="52"/>
        <v>0</v>
      </c>
      <c r="S256" s="156">
        <v>0</v>
      </c>
      <c r="T256" s="157">
        <f t="shared" si="5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58" t="s">
        <v>194</v>
      </c>
      <c r="AT256" s="158" t="s">
        <v>281</v>
      </c>
      <c r="AU256" s="158" t="s">
        <v>87</v>
      </c>
      <c r="AY256" s="14" t="s">
        <v>179</v>
      </c>
      <c r="BE256" s="159">
        <f t="shared" si="54"/>
        <v>0</v>
      </c>
      <c r="BF256" s="159">
        <f t="shared" si="55"/>
        <v>0</v>
      </c>
      <c r="BG256" s="159">
        <f t="shared" si="56"/>
        <v>0</v>
      </c>
      <c r="BH256" s="159">
        <f t="shared" si="57"/>
        <v>0</v>
      </c>
      <c r="BI256" s="159">
        <f t="shared" si="58"/>
        <v>0</v>
      </c>
      <c r="BJ256" s="14" t="s">
        <v>87</v>
      </c>
      <c r="BK256" s="160">
        <f t="shared" si="59"/>
        <v>0</v>
      </c>
      <c r="BL256" s="14" t="s">
        <v>185</v>
      </c>
      <c r="BM256" s="158" t="s">
        <v>624</v>
      </c>
    </row>
    <row r="257" spans="1:65" s="2" customFormat="1" ht="24.2" customHeight="1">
      <c r="A257" s="29"/>
      <c r="B257" s="146"/>
      <c r="C257" s="161" t="s">
        <v>625</v>
      </c>
      <c r="D257" s="161" t="s">
        <v>281</v>
      </c>
      <c r="E257" s="162" t="s">
        <v>962</v>
      </c>
      <c r="F257" s="163" t="s">
        <v>963</v>
      </c>
      <c r="G257" s="164" t="s">
        <v>253</v>
      </c>
      <c r="H257" s="165">
        <v>4</v>
      </c>
      <c r="I257" s="166"/>
      <c r="J257" s="165">
        <f t="shared" si="50"/>
        <v>0</v>
      </c>
      <c r="K257" s="167"/>
      <c r="L257" s="168"/>
      <c r="M257" s="169" t="s">
        <v>1</v>
      </c>
      <c r="N257" s="170" t="s">
        <v>41</v>
      </c>
      <c r="O257" s="55"/>
      <c r="P257" s="156">
        <f t="shared" si="51"/>
        <v>0</v>
      </c>
      <c r="Q257" s="156">
        <v>0</v>
      </c>
      <c r="R257" s="156">
        <f t="shared" si="52"/>
        <v>0</v>
      </c>
      <c r="S257" s="156">
        <v>0</v>
      </c>
      <c r="T257" s="157">
        <f t="shared" si="5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58" t="s">
        <v>194</v>
      </c>
      <c r="AT257" s="158" t="s">
        <v>281</v>
      </c>
      <c r="AU257" s="158" t="s">
        <v>87</v>
      </c>
      <c r="AY257" s="14" t="s">
        <v>179</v>
      </c>
      <c r="BE257" s="159">
        <f t="shared" si="54"/>
        <v>0</v>
      </c>
      <c r="BF257" s="159">
        <f t="shared" si="55"/>
        <v>0</v>
      </c>
      <c r="BG257" s="159">
        <f t="shared" si="56"/>
        <v>0</v>
      </c>
      <c r="BH257" s="159">
        <f t="shared" si="57"/>
        <v>0</v>
      </c>
      <c r="BI257" s="159">
        <f t="shared" si="58"/>
        <v>0</v>
      </c>
      <c r="BJ257" s="14" t="s">
        <v>87</v>
      </c>
      <c r="BK257" s="160">
        <f t="shared" si="59"/>
        <v>0</v>
      </c>
      <c r="BL257" s="14" t="s">
        <v>185</v>
      </c>
      <c r="BM257" s="158" t="s">
        <v>628</v>
      </c>
    </row>
    <row r="258" spans="1:65" s="2" customFormat="1" ht="14.45" customHeight="1">
      <c r="A258" s="29"/>
      <c r="B258" s="146"/>
      <c r="C258" s="161" t="s">
        <v>401</v>
      </c>
      <c r="D258" s="161" t="s">
        <v>281</v>
      </c>
      <c r="E258" s="162" t="s">
        <v>964</v>
      </c>
      <c r="F258" s="163" t="s">
        <v>965</v>
      </c>
      <c r="G258" s="164" t="s">
        <v>253</v>
      </c>
      <c r="H258" s="165">
        <v>2</v>
      </c>
      <c r="I258" s="166"/>
      <c r="J258" s="165">
        <f t="shared" si="50"/>
        <v>0</v>
      </c>
      <c r="K258" s="167"/>
      <c r="L258" s="168"/>
      <c r="M258" s="169" t="s">
        <v>1</v>
      </c>
      <c r="N258" s="170" t="s">
        <v>41</v>
      </c>
      <c r="O258" s="55"/>
      <c r="P258" s="156">
        <f t="shared" si="51"/>
        <v>0</v>
      </c>
      <c r="Q258" s="156">
        <v>0</v>
      </c>
      <c r="R258" s="156">
        <f t="shared" si="52"/>
        <v>0</v>
      </c>
      <c r="S258" s="156">
        <v>0</v>
      </c>
      <c r="T258" s="157">
        <f t="shared" si="5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58" t="s">
        <v>194</v>
      </c>
      <c r="AT258" s="158" t="s">
        <v>281</v>
      </c>
      <c r="AU258" s="158" t="s">
        <v>87</v>
      </c>
      <c r="AY258" s="14" t="s">
        <v>179</v>
      </c>
      <c r="BE258" s="159">
        <f t="shared" si="54"/>
        <v>0</v>
      </c>
      <c r="BF258" s="159">
        <f t="shared" si="55"/>
        <v>0</v>
      </c>
      <c r="BG258" s="159">
        <f t="shared" si="56"/>
        <v>0</v>
      </c>
      <c r="BH258" s="159">
        <f t="shared" si="57"/>
        <v>0</v>
      </c>
      <c r="BI258" s="159">
        <f t="shared" si="58"/>
        <v>0</v>
      </c>
      <c r="BJ258" s="14" t="s">
        <v>87</v>
      </c>
      <c r="BK258" s="160">
        <f t="shared" si="59"/>
        <v>0</v>
      </c>
      <c r="BL258" s="14" t="s">
        <v>185</v>
      </c>
      <c r="BM258" s="158" t="s">
        <v>631</v>
      </c>
    </row>
    <row r="259" spans="1:65" s="2" customFormat="1" ht="14.45" customHeight="1">
      <c r="A259" s="29"/>
      <c r="B259" s="146"/>
      <c r="C259" s="161" t="s">
        <v>634</v>
      </c>
      <c r="D259" s="161" t="s">
        <v>281</v>
      </c>
      <c r="E259" s="162" t="s">
        <v>966</v>
      </c>
      <c r="F259" s="163" t="s">
        <v>967</v>
      </c>
      <c r="G259" s="164" t="s">
        <v>253</v>
      </c>
      <c r="H259" s="165">
        <v>2</v>
      </c>
      <c r="I259" s="166"/>
      <c r="J259" s="165">
        <f t="shared" si="50"/>
        <v>0</v>
      </c>
      <c r="K259" s="167"/>
      <c r="L259" s="168"/>
      <c r="M259" s="169" t="s">
        <v>1</v>
      </c>
      <c r="N259" s="170" t="s">
        <v>41</v>
      </c>
      <c r="O259" s="55"/>
      <c r="P259" s="156">
        <f t="shared" si="51"/>
        <v>0</v>
      </c>
      <c r="Q259" s="156">
        <v>0</v>
      </c>
      <c r="R259" s="156">
        <f t="shared" si="52"/>
        <v>0</v>
      </c>
      <c r="S259" s="156">
        <v>0</v>
      </c>
      <c r="T259" s="157">
        <f t="shared" si="5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58" t="s">
        <v>194</v>
      </c>
      <c r="AT259" s="158" t="s">
        <v>281</v>
      </c>
      <c r="AU259" s="158" t="s">
        <v>87</v>
      </c>
      <c r="AY259" s="14" t="s">
        <v>179</v>
      </c>
      <c r="BE259" s="159">
        <f t="shared" si="54"/>
        <v>0</v>
      </c>
      <c r="BF259" s="159">
        <f t="shared" si="55"/>
        <v>0</v>
      </c>
      <c r="BG259" s="159">
        <f t="shared" si="56"/>
        <v>0</v>
      </c>
      <c r="BH259" s="159">
        <f t="shared" si="57"/>
        <v>0</v>
      </c>
      <c r="BI259" s="159">
        <f t="shared" si="58"/>
        <v>0</v>
      </c>
      <c r="BJ259" s="14" t="s">
        <v>87</v>
      </c>
      <c r="BK259" s="160">
        <f t="shared" si="59"/>
        <v>0</v>
      </c>
      <c r="BL259" s="14" t="s">
        <v>185</v>
      </c>
      <c r="BM259" s="158" t="s">
        <v>638</v>
      </c>
    </row>
    <row r="260" spans="1:65" s="2" customFormat="1" ht="14.45" customHeight="1">
      <c r="A260" s="29"/>
      <c r="B260" s="146"/>
      <c r="C260" s="161" t="s">
        <v>404</v>
      </c>
      <c r="D260" s="161" t="s">
        <v>281</v>
      </c>
      <c r="E260" s="162" t="s">
        <v>968</v>
      </c>
      <c r="F260" s="163" t="s">
        <v>969</v>
      </c>
      <c r="G260" s="164" t="s">
        <v>253</v>
      </c>
      <c r="H260" s="165">
        <v>1</v>
      </c>
      <c r="I260" s="166"/>
      <c r="J260" s="165">
        <f t="shared" si="50"/>
        <v>0</v>
      </c>
      <c r="K260" s="167"/>
      <c r="L260" s="168"/>
      <c r="M260" s="169" t="s">
        <v>1</v>
      </c>
      <c r="N260" s="170" t="s">
        <v>41</v>
      </c>
      <c r="O260" s="55"/>
      <c r="P260" s="156">
        <f t="shared" si="51"/>
        <v>0</v>
      </c>
      <c r="Q260" s="156">
        <v>0</v>
      </c>
      <c r="R260" s="156">
        <f t="shared" si="52"/>
        <v>0</v>
      </c>
      <c r="S260" s="156">
        <v>0</v>
      </c>
      <c r="T260" s="157">
        <f t="shared" si="5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58" t="s">
        <v>194</v>
      </c>
      <c r="AT260" s="158" t="s">
        <v>281</v>
      </c>
      <c r="AU260" s="158" t="s">
        <v>87</v>
      </c>
      <c r="AY260" s="14" t="s">
        <v>179</v>
      </c>
      <c r="BE260" s="159">
        <f t="shared" si="54"/>
        <v>0</v>
      </c>
      <c r="BF260" s="159">
        <f t="shared" si="55"/>
        <v>0</v>
      </c>
      <c r="BG260" s="159">
        <f t="shared" si="56"/>
        <v>0</v>
      </c>
      <c r="BH260" s="159">
        <f t="shared" si="57"/>
        <v>0</v>
      </c>
      <c r="BI260" s="159">
        <f t="shared" si="58"/>
        <v>0</v>
      </c>
      <c r="BJ260" s="14" t="s">
        <v>87</v>
      </c>
      <c r="BK260" s="160">
        <f t="shared" si="59"/>
        <v>0</v>
      </c>
      <c r="BL260" s="14" t="s">
        <v>185</v>
      </c>
      <c r="BM260" s="158" t="s">
        <v>641</v>
      </c>
    </row>
    <row r="261" spans="1:65" s="2" customFormat="1" ht="14.45" customHeight="1">
      <c r="A261" s="29"/>
      <c r="B261" s="146"/>
      <c r="C261" s="147" t="s">
        <v>642</v>
      </c>
      <c r="D261" s="147" t="s">
        <v>181</v>
      </c>
      <c r="E261" s="148" t="s">
        <v>970</v>
      </c>
      <c r="F261" s="149" t="s">
        <v>971</v>
      </c>
      <c r="G261" s="150" t="s">
        <v>456</v>
      </c>
      <c r="H261" s="152"/>
      <c r="I261" s="152"/>
      <c r="J261" s="151">
        <f t="shared" si="50"/>
        <v>0</v>
      </c>
      <c r="K261" s="153"/>
      <c r="L261" s="30"/>
      <c r="M261" s="154" t="s">
        <v>1</v>
      </c>
      <c r="N261" s="155" t="s">
        <v>41</v>
      </c>
      <c r="O261" s="55"/>
      <c r="P261" s="156">
        <f t="shared" si="51"/>
        <v>0</v>
      </c>
      <c r="Q261" s="156">
        <v>0</v>
      </c>
      <c r="R261" s="156">
        <f t="shared" si="52"/>
        <v>0</v>
      </c>
      <c r="S261" s="156">
        <v>0</v>
      </c>
      <c r="T261" s="157">
        <f t="shared" si="5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58" t="s">
        <v>185</v>
      </c>
      <c r="AT261" s="158" t="s">
        <v>181</v>
      </c>
      <c r="AU261" s="158" t="s">
        <v>87</v>
      </c>
      <c r="AY261" s="14" t="s">
        <v>179</v>
      </c>
      <c r="BE261" s="159">
        <f t="shared" si="54"/>
        <v>0</v>
      </c>
      <c r="BF261" s="159">
        <f t="shared" si="55"/>
        <v>0</v>
      </c>
      <c r="BG261" s="159">
        <f t="shared" si="56"/>
        <v>0</v>
      </c>
      <c r="BH261" s="159">
        <f t="shared" si="57"/>
        <v>0</v>
      </c>
      <c r="BI261" s="159">
        <f t="shared" si="58"/>
        <v>0</v>
      </c>
      <c r="BJ261" s="14" t="s">
        <v>87</v>
      </c>
      <c r="BK261" s="160">
        <f t="shared" si="59"/>
        <v>0</v>
      </c>
      <c r="BL261" s="14" t="s">
        <v>185</v>
      </c>
      <c r="BM261" s="158" t="s">
        <v>645</v>
      </c>
    </row>
    <row r="262" spans="1:65" s="2" customFormat="1" ht="14.45" customHeight="1">
      <c r="A262" s="29"/>
      <c r="B262" s="146"/>
      <c r="C262" s="147" t="s">
        <v>408</v>
      </c>
      <c r="D262" s="147" t="s">
        <v>181</v>
      </c>
      <c r="E262" s="148" t="s">
        <v>972</v>
      </c>
      <c r="F262" s="149" t="s">
        <v>973</v>
      </c>
      <c r="G262" s="150" t="s">
        <v>456</v>
      </c>
      <c r="H262" s="152"/>
      <c r="I262" s="152"/>
      <c r="J262" s="151">
        <f t="shared" si="50"/>
        <v>0</v>
      </c>
      <c r="K262" s="153"/>
      <c r="L262" s="30"/>
      <c r="M262" s="154" t="s">
        <v>1</v>
      </c>
      <c r="N262" s="155" t="s">
        <v>41</v>
      </c>
      <c r="O262" s="55"/>
      <c r="P262" s="156">
        <f t="shared" si="51"/>
        <v>0</v>
      </c>
      <c r="Q262" s="156">
        <v>0</v>
      </c>
      <c r="R262" s="156">
        <f t="shared" si="52"/>
        <v>0</v>
      </c>
      <c r="S262" s="156">
        <v>0</v>
      </c>
      <c r="T262" s="157">
        <f t="shared" si="53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58" t="s">
        <v>185</v>
      </c>
      <c r="AT262" s="158" t="s">
        <v>181</v>
      </c>
      <c r="AU262" s="158" t="s">
        <v>87</v>
      </c>
      <c r="AY262" s="14" t="s">
        <v>179</v>
      </c>
      <c r="BE262" s="159">
        <f t="shared" si="54"/>
        <v>0</v>
      </c>
      <c r="BF262" s="159">
        <f t="shared" si="55"/>
        <v>0</v>
      </c>
      <c r="BG262" s="159">
        <f t="shared" si="56"/>
        <v>0</v>
      </c>
      <c r="BH262" s="159">
        <f t="shared" si="57"/>
        <v>0</v>
      </c>
      <c r="BI262" s="159">
        <f t="shared" si="58"/>
        <v>0</v>
      </c>
      <c r="BJ262" s="14" t="s">
        <v>87</v>
      </c>
      <c r="BK262" s="160">
        <f t="shared" si="59"/>
        <v>0</v>
      </c>
      <c r="BL262" s="14" t="s">
        <v>185</v>
      </c>
      <c r="BM262" s="158" t="s">
        <v>648</v>
      </c>
    </row>
    <row r="263" spans="1:65" s="12" customFormat="1" ht="22.9" customHeight="1">
      <c r="B263" s="133"/>
      <c r="D263" s="134" t="s">
        <v>74</v>
      </c>
      <c r="E263" s="144" t="s">
        <v>974</v>
      </c>
      <c r="F263" s="144" t="s">
        <v>975</v>
      </c>
      <c r="I263" s="136"/>
      <c r="J263" s="145">
        <f>BK263</f>
        <v>0</v>
      </c>
      <c r="L263" s="133"/>
      <c r="M263" s="138"/>
      <c r="N263" s="139"/>
      <c r="O263" s="139"/>
      <c r="P263" s="140">
        <f>SUM(P264:P265)</f>
        <v>0</v>
      </c>
      <c r="Q263" s="139"/>
      <c r="R263" s="140">
        <f>SUM(R264:R265)</f>
        <v>0</v>
      </c>
      <c r="S263" s="139"/>
      <c r="T263" s="141">
        <f>SUM(T264:T265)</f>
        <v>0</v>
      </c>
      <c r="AR263" s="134" t="s">
        <v>185</v>
      </c>
      <c r="AT263" s="142" t="s">
        <v>74</v>
      </c>
      <c r="AU263" s="142" t="s">
        <v>82</v>
      </c>
      <c r="AY263" s="134" t="s">
        <v>179</v>
      </c>
      <c r="BK263" s="143">
        <f>SUM(BK264:BK265)</f>
        <v>0</v>
      </c>
    </row>
    <row r="264" spans="1:65" s="2" customFormat="1" ht="14.45" customHeight="1">
      <c r="A264" s="29"/>
      <c r="B264" s="146"/>
      <c r="C264" s="161" t="s">
        <v>649</v>
      </c>
      <c r="D264" s="161" t="s">
        <v>281</v>
      </c>
      <c r="E264" s="162" t="s">
        <v>976</v>
      </c>
      <c r="F264" s="163" t="s">
        <v>977</v>
      </c>
      <c r="G264" s="164" t="s">
        <v>978</v>
      </c>
      <c r="H264" s="165">
        <v>24</v>
      </c>
      <c r="I264" s="166"/>
      <c r="J264" s="165">
        <f>ROUND(I264*H264,3)</f>
        <v>0</v>
      </c>
      <c r="K264" s="167"/>
      <c r="L264" s="168"/>
      <c r="M264" s="169" t="s">
        <v>1</v>
      </c>
      <c r="N264" s="170" t="s">
        <v>41</v>
      </c>
      <c r="O264" s="55"/>
      <c r="P264" s="156">
        <f>O264*H264</f>
        <v>0</v>
      </c>
      <c r="Q264" s="156">
        <v>0</v>
      </c>
      <c r="R264" s="156">
        <f>Q264*H264</f>
        <v>0</v>
      </c>
      <c r="S264" s="156">
        <v>0</v>
      </c>
      <c r="T264" s="157">
        <f>S264*H264</f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58" t="s">
        <v>979</v>
      </c>
      <c r="AT264" s="158" t="s">
        <v>281</v>
      </c>
      <c r="AU264" s="158" t="s">
        <v>87</v>
      </c>
      <c r="AY264" s="14" t="s">
        <v>179</v>
      </c>
      <c r="BE264" s="159">
        <f>IF(N264="základná",J264,0)</f>
        <v>0</v>
      </c>
      <c r="BF264" s="159">
        <f>IF(N264="znížená",J264,0)</f>
        <v>0</v>
      </c>
      <c r="BG264" s="159">
        <f>IF(N264="zákl. prenesená",J264,0)</f>
        <v>0</v>
      </c>
      <c r="BH264" s="159">
        <f>IF(N264="zníž. prenesená",J264,0)</f>
        <v>0</v>
      </c>
      <c r="BI264" s="159">
        <f>IF(N264="nulová",J264,0)</f>
        <v>0</v>
      </c>
      <c r="BJ264" s="14" t="s">
        <v>87</v>
      </c>
      <c r="BK264" s="160">
        <f>ROUND(I264*H264,3)</f>
        <v>0</v>
      </c>
      <c r="BL264" s="14" t="s">
        <v>979</v>
      </c>
      <c r="BM264" s="158" t="s">
        <v>652</v>
      </c>
    </row>
    <row r="265" spans="1:65" s="2" customFormat="1" ht="14.45" customHeight="1">
      <c r="A265" s="29"/>
      <c r="B265" s="146"/>
      <c r="C265" s="161" t="s">
        <v>411</v>
      </c>
      <c r="D265" s="161" t="s">
        <v>281</v>
      </c>
      <c r="E265" s="162" t="s">
        <v>980</v>
      </c>
      <c r="F265" s="163" t="s">
        <v>981</v>
      </c>
      <c r="G265" s="164" t="s">
        <v>978</v>
      </c>
      <c r="H265" s="165">
        <v>24</v>
      </c>
      <c r="I265" s="166"/>
      <c r="J265" s="165">
        <f>ROUND(I265*H265,3)</f>
        <v>0</v>
      </c>
      <c r="K265" s="167"/>
      <c r="L265" s="168"/>
      <c r="M265" s="176" t="s">
        <v>1</v>
      </c>
      <c r="N265" s="177" t="s">
        <v>41</v>
      </c>
      <c r="O265" s="173"/>
      <c r="P265" s="174">
        <f>O265*H265</f>
        <v>0</v>
      </c>
      <c r="Q265" s="174">
        <v>0</v>
      </c>
      <c r="R265" s="174">
        <f>Q265*H265</f>
        <v>0</v>
      </c>
      <c r="S265" s="174">
        <v>0</v>
      </c>
      <c r="T265" s="175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58" t="s">
        <v>979</v>
      </c>
      <c r="AT265" s="158" t="s">
        <v>281</v>
      </c>
      <c r="AU265" s="158" t="s">
        <v>87</v>
      </c>
      <c r="AY265" s="14" t="s">
        <v>179</v>
      </c>
      <c r="BE265" s="159">
        <f>IF(N265="základná",J265,0)</f>
        <v>0</v>
      </c>
      <c r="BF265" s="159">
        <f>IF(N265="znížená",J265,0)</f>
        <v>0</v>
      </c>
      <c r="BG265" s="159">
        <f>IF(N265="zákl. prenesená",J265,0)</f>
        <v>0</v>
      </c>
      <c r="BH265" s="159">
        <f>IF(N265="zníž. prenesená",J265,0)</f>
        <v>0</v>
      </c>
      <c r="BI265" s="159">
        <f>IF(N265="nulová",J265,0)</f>
        <v>0</v>
      </c>
      <c r="BJ265" s="14" t="s">
        <v>87</v>
      </c>
      <c r="BK265" s="160">
        <f>ROUND(I265*H265,3)</f>
        <v>0</v>
      </c>
      <c r="BL265" s="14" t="s">
        <v>979</v>
      </c>
      <c r="BM265" s="158" t="s">
        <v>655</v>
      </c>
    </row>
    <row r="266" spans="1:65" s="2" customFormat="1" ht="6.95" customHeight="1">
      <c r="A266" s="29"/>
      <c r="B266" s="44"/>
      <c r="C266" s="45"/>
      <c r="D266" s="45"/>
      <c r="E266" s="45"/>
      <c r="F266" s="45"/>
      <c r="G266" s="45"/>
      <c r="H266" s="45"/>
      <c r="I266" s="45"/>
      <c r="J266" s="45"/>
      <c r="K266" s="45"/>
      <c r="L266" s="30"/>
      <c r="M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</row>
  </sheetData>
  <autoFilter ref="C127:K265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60"/>
  <sheetViews>
    <sheetView showGridLines="0" workbookViewId="0">
      <selection activeCell="F27" sqref="F2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97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134</v>
      </c>
      <c r="L4" s="17"/>
      <c r="M4" s="9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4" t="str">
        <f>'Rekapitulácia stavby'!K6</f>
        <v>ČOV Dlhé Stráže</v>
      </c>
      <c r="F7" s="225"/>
      <c r="G7" s="225"/>
      <c r="H7" s="225"/>
      <c r="L7" s="17"/>
    </row>
    <row r="8" spans="1:46" s="1" customFormat="1" ht="12" customHeight="1">
      <c r="B8" s="17"/>
      <c r="D8" s="24" t="s">
        <v>135</v>
      </c>
      <c r="L8" s="17"/>
    </row>
    <row r="9" spans="1:46" s="2" customFormat="1" ht="16.5" customHeight="1">
      <c r="A9" s="29"/>
      <c r="B9" s="30"/>
      <c r="C9" s="29"/>
      <c r="D9" s="29"/>
      <c r="E9" s="224" t="s">
        <v>136</v>
      </c>
      <c r="F9" s="223"/>
      <c r="G9" s="223"/>
      <c r="H9" s="22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137</v>
      </c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>
      <c r="A11" s="29"/>
      <c r="B11" s="30"/>
      <c r="C11" s="29"/>
      <c r="D11" s="29"/>
      <c r="E11" s="182" t="s">
        <v>982</v>
      </c>
      <c r="F11" s="223"/>
      <c r="G11" s="223"/>
      <c r="H11" s="223"/>
      <c r="I11" s="29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>
      <c r="A13" s="29"/>
      <c r="B13" s="30"/>
      <c r="C13" s="29"/>
      <c r="D13" s="24" t="s">
        <v>16</v>
      </c>
      <c r="E13" s="29"/>
      <c r="F13" s="22" t="s">
        <v>1</v>
      </c>
      <c r="G13" s="29"/>
      <c r="H13" s="29"/>
      <c r="I13" s="24" t="s">
        <v>17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18</v>
      </c>
      <c r="E14" s="29"/>
      <c r="F14" s="22" t="s">
        <v>19</v>
      </c>
      <c r="G14" s="29"/>
      <c r="H14" s="29"/>
      <c r="I14" s="24" t="s">
        <v>20</v>
      </c>
      <c r="J14" s="52" t="str">
        <f>'Rekapitulácia stavby'!AN8</f>
        <v>27. 4. 2021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>
      <c r="A16" s="29"/>
      <c r="B16" s="30"/>
      <c r="C16" s="29"/>
      <c r="D16" s="24" t="s">
        <v>22</v>
      </c>
      <c r="E16" s="29"/>
      <c r="F16" s="29"/>
      <c r="G16" s="29"/>
      <c r="H16" s="29"/>
      <c r="I16" s="24" t="s">
        <v>23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>
      <c r="A17" s="29"/>
      <c r="B17" s="30"/>
      <c r="C17" s="29"/>
      <c r="D17" s="29"/>
      <c r="E17" s="22" t="s">
        <v>24</v>
      </c>
      <c r="F17" s="29"/>
      <c r="G17" s="29"/>
      <c r="H17" s="29"/>
      <c r="I17" s="24" t="s">
        <v>25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>
      <c r="A19" s="29"/>
      <c r="B19" s="30"/>
      <c r="C19" s="29"/>
      <c r="D19" s="24" t="s">
        <v>26</v>
      </c>
      <c r="E19" s="29"/>
      <c r="F19" s="29"/>
      <c r="G19" s="29"/>
      <c r="H19" s="29"/>
      <c r="I19" s="24" t="s">
        <v>23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>
      <c r="A20" s="29"/>
      <c r="B20" s="30"/>
      <c r="C20" s="29"/>
      <c r="D20" s="29"/>
      <c r="E20" s="226" t="str">
        <f>'Rekapitulácia stavby'!E14</f>
        <v>Vyplň údaj</v>
      </c>
      <c r="F20" s="193"/>
      <c r="G20" s="193"/>
      <c r="H20" s="193"/>
      <c r="I20" s="24" t="s">
        <v>25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>
      <c r="A21" s="29"/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>
      <c r="A22" s="29"/>
      <c r="B22" s="30"/>
      <c r="C22" s="29"/>
      <c r="D22" s="24" t="s">
        <v>28</v>
      </c>
      <c r="E22" s="29"/>
      <c r="F22" s="29"/>
      <c r="G22" s="29"/>
      <c r="H22" s="29"/>
      <c r="I22" s="24" t="s">
        <v>23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>
      <c r="A23" s="29"/>
      <c r="B23" s="30"/>
      <c r="C23" s="29"/>
      <c r="D23" s="29"/>
      <c r="E23" s="178" t="s">
        <v>1608</v>
      </c>
      <c r="F23" s="29"/>
      <c r="G23" s="29"/>
      <c r="H23" s="29"/>
      <c r="I23" s="24" t="s">
        <v>25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>
      <c r="A24" s="29"/>
      <c r="B24" s="30"/>
      <c r="C24" s="29"/>
      <c r="D24" s="29"/>
      <c r="E24" s="29"/>
      <c r="F24" s="29"/>
      <c r="G24" s="29"/>
      <c r="H24" s="29"/>
      <c r="I24" s="29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>
      <c r="A25" s="29"/>
      <c r="B25" s="30"/>
      <c r="C25" s="29"/>
      <c r="D25" s="24" t="s">
        <v>32</v>
      </c>
      <c r="E25" s="29"/>
      <c r="F25" s="29"/>
      <c r="G25" s="29"/>
      <c r="H25" s="29"/>
      <c r="I25" s="24" t="s">
        <v>23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24" t="s">
        <v>25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>
      <c r="A28" s="29"/>
      <c r="B28" s="30"/>
      <c r="C28" s="29"/>
      <c r="D28" s="24" t="s">
        <v>34</v>
      </c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>
      <c r="A29" s="96"/>
      <c r="B29" s="97"/>
      <c r="C29" s="96"/>
      <c r="D29" s="96"/>
      <c r="E29" s="198" t="s">
        <v>1</v>
      </c>
      <c r="F29" s="198"/>
      <c r="G29" s="198"/>
      <c r="H29" s="198"/>
      <c r="I29" s="96"/>
      <c r="J29" s="96"/>
      <c r="K29" s="96"/>
      <c r="L29" s="98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</row>
    <row r="30" spans="1:31" s="2" customFormat="1" ht="6.95" customHeigh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35</v>
      </c>
      <c r="E32" s="29"/>
      <c r="F32" s="29"/>
      <c r="G32" s="29"/>
      <c r="H32" s="29"/>
      <c r="I32" s="29"/>
      <c r="J32" s="68">
        <f>ROUND(J124,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37</v>
      </c>
      <c r="G34" s="29"/>
      <c r="H34" s="29"/>
      <c r="I34" s="33" t="s">
        <v>36</v>
      </c>
      <c r="J34" s="33" t="s">
        <v>38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39</v>
      </c>
      <c r="E35" s="24" t="s">
        <v>40</v>
      </c>
      <c r="F35" s="101">
        <f>ROUND((SUM(BE124:BE159)),  2)</f>
        <v>0</v>
      </c>
      <c r="G35" s="29"/>
      <c r="H35" s="29"/>
      <c r="I35" s="102">
        <v>0.2</v>
      </c>
      <c r="J35" s="101">
        <f>ROUND(((SUM(BE124:BE159))*I35),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41</v>
      </c>
      <c r="F36" s="101">
        <f>ROUND((SUM(BF124:BF159)),  2)</f>
        <v>0</v>
      </c>
      <c r="G36" s="29"/>
      <c r="H36" s="29"/>
      <c r="I36" s="102">
        <v>0.2</v>
      </c>
      <c r="J36" s="101">
        <f>ROUND(((SUM(BF124:BF159))*I36),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42</v>
      </c>
      <c r="F37" s="101">
        <f>ROUND((SUM(BG124:BG159)),  2)</f>
        <v>0</v>
      </c>
      <c r="G37" s="29"/>
      <c r="H37" s="29"/>
      <c r="I37" s="102">
        <v>0.2</v>
      </c>
      <c r="J37" s="101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43</v>
      </c>
      <c r="F38" s="101">
        <f>ROUND((SUM(BH124:BH159)),  2)</f>
        <v>0</v>
      </c>
      <c r="G38" s="29"/>
      <c r="H38" s="29"/>
      <c r="I38" s="102">
        <v>0.2</v>
      </c>
      <c r="J38" s="101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44</v>
      </c>
      <c r="F39" s="101">
        <f>ROUND((SUM(BI124:BI159)),  2)</f>
        <v>0</v>
      </c>
      <c r="G39" s="29"/>
      <c r="H39" s="29"/>
      <c r="I39" s="102">
        <v>0</v>
      </c>
      <c r="J39" s="101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3"/>
      <c r="D41" s="104" t="s">
        <v>45</v>
      </c>
      <c r="E41" s="57"/>
      <c r="F41" s="57"/>
      <c r="G41" s="105" t="s">
        <v>46</v>
      </c>
      <c r="H41" s="106" t="s">
        <v>47</v>
      </c>
      <c r="I41" s="57"/>
      <c r="J41" s="107">
        <f>SUM(J32:J39)</f>
        <v>0</v>
      </c>
      <c r="K41" s="108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50</v>
      </c>
      <c r="E61" s="32"/>
      <c r="F61" s="109" t="s">
        <v>51</v>
      </c>
      <c r="G61" s="42" t="s">
        <v>50</v>
      </c>
      <c r="H61" s="32"/>
      <c r="I61" s="32"/>
      <c r="J61" s="110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50</v>
      </c>
      <c r="E76" s="32"/>
      <c r="F76" s="109" t="s">
        <v>51</v>
      </c>
      <c r="G76" s="42" t="s">
        <v>50</v>
      </c>
      <c r="H76" s="32"/>
      <c r="I76" s="32"/>
      <c r="J76" s="110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>
      <c r="A82" s="29"/>
      <c r="B82" s="30"/>
      <c r="C82" s="18" t="s">
        <v>139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>
      <c r="A85" s="29"/>
      <c r="B85" s="30"/>
      <c r="C85" s="29"/>
      <c r="D85" s="29"/>
      <c r="E85" s="224" t="str">
        <f>E7</f>
        <v>ČOV Dlhé Stráže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>
      <c r="B86" s="17"/>
      <c r="C86" s="24" t="s">
        <v>135</v>
      </c>
      <c r="L86" s="17"/>
    </row>
    <row r="87" spans="1:31" s="2" customFormat="1" ht="16.5" customHeight="1">
      <c r="A87" s="29"/>
      <c r="B87" s="30"/>
      <c r="C87" s="29"/>
      <c r="D87" s="29"/>
      <c r="E87" s="224" t="s">
        <v>136</v>
      </c>
      <c r="F87" s="223"/>
      <c r="G87" s="223"/>
      <c r="H87" s="22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>
      <c r="A88" s="29"/>
      <c r="B88" s="30"/>
      <c r="C88" s="24" t="s">
        <v>137</v>
      </c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>
      <c r="A89" s="29"/>
      <c r="B89" s="30"/>
      <c r="C89" s="29"/>
      <c r="D89" s="29"/>
      <c r="E89" s="182" t="str">
        <f>E11</f>
        <v>01.4 - SO 01 Zdravotechnická inštalácia</v>
      </c>
      <c r="F89" s="223"/>
      <c r="G89" s="223"/>
      <c r="H89" s="223"/>
      <c r="I89" s="29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>
      <c r="A91" s="29"/>
      <c r="B91" s="30"/>
      <c r="C91" s="24" t="s">
        <v>18</v>
      </c>
      <c r="D91" s="29"/>
      <c r="E91" s="29"/>
      <c r="F91" s="22" t="str">
        <f>F14</f>
        <v>Dlhé Stráže</v>
      </c>
      <c r="G91" s="29"/>
      <c r="H91" s="29"/>
      <c r="I91" s="24" t="s">
        <v>20</v>
      </c>
      <c r="J91" s="52" t="str">
        <f>IF(J14="","",J14)</f>
        <v>27. 4. 2021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>
      <c r="A92" s="29"/>
      <c r="B92" s="30"/>
      <c r="C92" s="29"/>
      <c r="D92" s="29"/>
      <c r="E92" s="29"/>
      <c r="F92" s="29"/>
      <c r="G92" s="29"/>
      <c r="H92" s="29"/>
      <c r="I92" s="29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>
      <c r="A93" s="29"/>
      <c r="B93" s="30"/>
      <c r="C93" s="24" t="s">
        <v>22</v>
      </c>
      <c r="D93" s="29"/>
      <c r="E93" s="29"/>
      <c r="F93" s="22" t="str">
        <f>E17</f>
        <v>Obec Dlhé Stráže</v>
      </c>
      <c r="G93" s="29"/>
      <c r="H93" s="29"/>
      <c r="I93" s="24" t="s">
        <v>28</v>
      </c>
      <c r="J93" s="27" t="str">
        <f>E23</f>
        <v>Ing.Nemec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>
      <c r="A94" s="29"/>
      <c r="B94" s="30"/>
      <c r="C94" s="24" t="s">
        <v>26</v>
      </c>
      <c r="D94" s="29"/>
      <c r="E94" s="29"/>
      <c r="F94" s="22" t="str">
        <f>IF(E20="","",E20)</f>
        <v>Vyplň údaj</v>
      </c>
      <c r="G94" s="29"/>
      <c r="H94" s="29"/>
      <c r="I94" s="24" t="s">
        <v>32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>
      <c r="A96" s="29"/>
      <c r="B96" s="30"/>
      <c r="C96" s="111" t="s">
        <v>140</v>
      </c>
      <c r="D96" s="103"/>
      <c r="E96" s="103"/>
      <c r="F96" s="103"/>
      <c r="G96" s="103"/>
      <c r="H96" s="103"/>
      <c r="I96" s="103"/>
      <c r="J96" s="112" t="s">
        <v>141</v>
      </c>
      <c r="K96" s="103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>
      <c r="A98" s="29"/>
      <c r="B98" s="30"/>
      <c r="C98" s="113" t="s">
        <v>142</v>
      </c>
      <c r="D98" s="29"/>
      <c r="E98" s="29"/>
      <c r="F98" s="29"/>
      <c r="G98" s="29"/>
      <c r="H98" s="29"/>
      <c r="I98" s="29"/>
      <c r="J98" s="68">
        <f>J124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143</v>
      </c>
    </row>
    <row r="99" spans="1:47" s="9" customFormat="1" ht="24.95" customHeight="1">
      <c r="B99" s="114"/>
      <c r="D99" s="115" t="s">
        <v>153</v>
      </c>
      <c r="E99" s="116"/>
      <c r="F99" s="116"/>
      <c r="G99" s="116"/>
      <c r="H99" s="116"/>
      <c r="I99" s="116"/>
      <c r="J99" s="117">
        <f>J125</f>
        <v>0</v>
      </c>
      <c r="L99" s="114"/>
    </row>
    <row r="100" spans="1:47" s="10" customFormat="1" ht="19.899999999999999" customHeight="1">
      <c r="B100" s="118"/>
      <c r="D100" s="119" t="s">
        <v>983</v>
      </c>
      <c r="E100" s="120"/>
      <c r="F100" s="120"/>
      <c r="G100" s="120"/>
      <c r="H100" s="120"/>
      <c r="I100" s="120"/>
      <c r="J100" s="121">
        <f>J126</f>
        <v>0</v>
      </c>
      <c r="L100" s="118"/>
    </row>
    <row r="101" spans="1:47" s="10" customFormat="1" ht="19.899999999999999" customHeight="1">
      <c r="B101" s="118"/>
      <c r="D101" s="119" t="s">
        <v>984</v>
      </c>
      <c r="E101" s="120"/>
      <c r="F101" s="120"/>
      <c r="G101" s="120"/>
      <c r="H101" s="120"/>
      <c r="I101" s="120"/>
      <c r="J101" s="121">
        <f>J135</f>
        <v>0</v>
      </c>
      <c r="L101" s="118"/>
    </row>
    <row r="102" spans="1:47" s="10" customFormat="1" ht="19.899999999999999" customHeight="1">
      <c r="B102" s="118"/>
      <c r="D102" s="119" t="s">
        <v>985</v>
      </c>
      <c r="E102" s="120"/>
      <c r="F102" s="120"/>
      <c r="G102" s="120"/>
      <c r="H102" s="120"/>
      <c r="I102" s="120"/>
      <c r="J102" s="121">
        <f>J144</f>
        <v>0</v>
      </c>
      <c r="L102" s="118"/>
    </row>
    <row r="103" spans="1:47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47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47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24.95" customHeight="1">
      <c r="A109" s="29"/>
      <c r="B109" s="30"/>
      <c r="C109" s="18" t="s">
        <v>165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2" customHeight="1">
      <c r="A111" s="29"/>
      <c r="B111" s="30"/>
      <c r="C111" s="24" t="s">
        <v>14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6.5" customHeight="1">
      <c r="A112" s="29"/>
      <c r="B112" s="30"/>
      <c r="C112" s="29"/>
      <c r="D112" s="29"/>
      <c r="E112" s="224" t="str">
        <f>E7</f>
        <v>ČOV Dlhé Stráže</v>
      </c>
      <c r="F112" s="225"/>
      <c r="G112" s="225"/>
      <c r="H112" s="225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1" customFormat="1" ht="12" customHeight="1">
      <c r="B113" s="17"/>
      <c r="C113" s="24" t="s">
        <v>135</v>
      </c>
      <c r="L113" s="17"/>
    </row>
    <row r="114" spans="1:65" s="2" customFormat="1" ht="16.5" customHeight="1">
      <c r="A114" s="29"/>
      <c r="B114" s="30"/>
      <c r="C114" s="29"/>
      <c r="D114" s="29"/>
      <c r="E114" s="224" t="s">
        <v>136</v>
      </c>
      <c r="F114" s="223"/>
      <c r="G114" s="223"/>
      <c r="H114" s="223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137</v>
      </c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>
      <c r="A116" s="29"/>
      <c r="B116" s="30"/>
      <c r="C116" s="29"/>
      <c r="D116" s="29"/>
      <c r="E116" s="182" t="str">
        <f>E11</f>
        <v>01.4 - SO 01 Zdravotechnická inštalácia</v>
      </c>
      <c r="F116" s="223"/>
      <c r="G116" s="223"/>
      <c r="H116" s="223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18</v>
      </c>
      <c r="D118" s="29"/>
      <c r="E118" s="29"/>
      <c r="F118" s="22" t="str">
        <f>F14</f>
        <v>Dlhé Stráže</v>
      </c>
      <c r="G118" s="29"/>
      <c r="H118" s="29"/>
      <c r="I118" s="24" t="s">
        <v>20</v>
      </c>
      <c r="J118" s="52" t="str">
        <f>IF(J14="","",J14)</f>
        <v>27. 4. 2021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22</v>
      </c>
      <c r="D120" s="29"/>
      <c r="E120" s="29"/>
      <c r="F120" s="22" t="str">
        <f>E17</f>
        <v>Obec Dlhé Stráže</v>
      </c>
      <c r="G120" s="29"/>
      <c r="H120" s="29"/>
      <c r="I120" s="24" t="s">
        <v>28</v>
      </c>
      <c r="J120" s="27" t="str">
        <f>E23</f>
        <v>Ing.Nemec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26</v>
      </c>
      <c r="D121" s="29"/>
      <c r="E121" s="29"/>
      <c r="F121" s="22" t="str">
        <f>IF(E20="","",E20)</f>
        <v>Vyplň údaj</v>
      </c>
      <c r="G121" s="29"/>
      <c r="H121" s="29"/>
      <c r="I121" s="24" t="s">
        <v>32</v>
      </c>
      <c r="J121" s="27" t="str">
        <f>E26</f>
        <v xml:space="preserve"> 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22"/>
      <c r="B123" s="123"/>
      <c r="C123" s="124" t="s">
        <v>166</v>
      </c>
      <c r="D123" s="125" t="s">
        <v>60</v>
      </c>
      <c r="E123" s="125" t="s">
        <v>56</v>
      </c>
      <c r="F123" s="125" t="s">
        <v>57</v>
      </c>
      <c r="G123" s="125" t="s">
        <v>167</v>
      </c>
      <c r="H123" s="125" t="s">
        <v>168</v>
      </c>
      <c r="I123" s="125" t="s">
        <v>169</v>
      </c>
      <c r="J123" s="126" t="s">
        <v>141</v>
      </c>
      <c r="K123" s="127" t="s">
        <v>170</v>
      </c>
      <c r="L123" s="128"/>
      <c r="M123" s="59" t="s">
        <v>1</v>
      </c>
      <c r="N123" s="60" t="s">
        <v>39</v>
      </c>
      <c r="O123" s="60" t="s">
        <v>171</v>
      </c>
      <c r="P123" s="60" t="s">
        <v>172</v>
      </c>
      <c r="Q123" s="60" t="s">
        <v>173</v>
      </c>
      <c r="R123" s="60" t="s">
        <v>174</v>
      </c>
      <c r="S123" s="60" t="s">
        <v>175</v>
      </c>
      <c r="T123" s="61" t="s">
        <v>176</v>
      </c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</row>
    <row r="124" spans="1:65" s="2" customFormat="1" ht="22.9" customHeight="1">
      <c r="A124" s="29"/>
      <c r="B124" s="30"/>
      <c r="C124" s="66" t="s">
        <v>142</v>
      </c>
      <c r="D124" s="29"/>
      <c r="E124" s="29"/>
      <c r="F124" s="29"/>
      <c r="G124" s="29"/>
      <c r="H124" s="29"/>
      <c r="I124" s="29"/>
      <c r="J124" s="129">
        <f>BK124</f>
        <v>0</v>
      </c>
      <c r="K124" s="29"/>
      <c r="L124" s="30"/>
      <c r="M124" s="62"/>
      <c r="N124" s="53"/>
      <c r="O124" s="63"/>
      <c r="P124" s="130">
        <f>P125</f>
        <v>0</v>
      </c>
      <c r="Q124" s="63"/>
      <c r="R124" s="130">
        <f>R125</f>
        <v>0</v>
      </c>
      <c r="S124" s="63"/>
      <c r="T124" s="131">
        <f>T125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74</v>
      </c>
      <c r="AU124" s="14" t="s">
        <v>143</v>
      </c>
      <c r="BK124" s="132">
        <f>BK125</f>
        <v>0</v>
      </c>
    </row>
    <row r="125" spans="1:65" s="12" customFormat="1" ht="25.9" customHeight="1">
      <c r="B125" s="133"/>
      <c r="D125" s="134" t="s">
        <v>74</v>
      </c>
      <c r="E125" s="135" t="s">
        <v>428</v>
      </c>
      <c r="F125" s="135" t="s">
        <v>429</v>
      </c>
      <c r="I125" s="136"/>
      <c r="J125" s="137">
        <f>BK125</f>
        <v>0</v>
      </c>
      <c r="L125" s="133"/>
      <c r="M125" s="138"/>
      <c r="N125" s="139"/>
      <c r="O125" s="139"/>
      <c r="P125" s="140">
        <f>P126+P135+P144</f>
        <v>0</v>
      </c>
      <c r="Q125" s="139"/>
      <c r="R125" s="140">
        <f>R126+R135+R144</f>
        <v>0</v>
      </c>
      <c r="S125" s="139"/>
      <c r="T125" s="141">
        <f>T126+T135+T144</f>
        <v>0</v>
      </c>
      <c r="AR125" s="134" t="s">
        <v>87</v>
      </c>
      <c r="AT125" s="142" t="s">
        <v>74</v>
      </c>
      <c r="AU125" s="142" t="s">
        <v>75</v>
      </c>
      <c r="AY125" s="134" t="s">
        <v>179</v>
      </c>
      <c r="BK125" s="143">
        <f>BK126+BK135+BK144</f>
        <v>0</v>
      </c>
    </row>
    <row r="126" spans="1:65" s="12" customFormat="1" ht="22.9" customHeight="1">
      <c r="B126" s="133"/>
      <c r="D126" s="134" t="s">
        <v>74</v>
      </c>
      <c r="E126" s="144" t="s">
        <v>986</v>
      </c>
      <c r="F126" s="144" t="s">
        <v>987</v>
      </c>
      <c r="I126" s="136"/>
      <c r="J126" s="145">
        <f>BK126</f>
        <v>0</v>
      </c>
      <c r="L126" s="133"/>
      <c r="M126" s="138"/>
      <c r="N126" s="139"/>
      <c r="O126" s="139"/>
      <c r="P126" s="140">
        <f>SUM(P127:P134)</f>
        <v>0</v>
      </c>
      <c r="Q126" s="139"/>
      <c r="R126" s="140">
        <f>SUM(R127:R134)</f>
        <v>0</v>
      </c>
      <c r="S126" s="139"/>
      <c r="T126" s="141">
        <f>SUM(T127:T134)</f>
        <v>0</v>
      </c>
      <c r="AR126" s="134" t="s">
        <v>87</v>
      </c>
      <c r="AT126" s="142" t="s">
        <v>74</v>
      </c>
      <c r="AU126" s="142" t="s">
        <v>82</v>
      </c>
      <c r="AY126" s="134" t="s">
        <v>179</v>
      </c>
      <c r="BK126" s="143">
        <f>SUM(BK127:BK134)</f>
        <v>0</v>
      </c>
    </row>
    <row r="127" spans="1:65" s="2" customFormat="1" ht="14.45" customHeight="1">
      <c r="A127" s="29"/>
      <c r="B127" s="146"/>
      <c r="C127" s="147" t="s">
        <v>82</v>
      </c>
      <c r="D127" s="147" t="s">
        <v>181</v>
      </c>
      <c r="E127" s="148" t="s">
        <v>988</v>
      </c>
      <c r="F127" s="149" t="s">
        <v>989</v>
      </c>
      <c r="G127" s="150" t="s">
        <v>478</v>
      </c>
      <c r="H127" s="151">
        <v>1</v>
      </c>
      <c r="I127" s="152"/>
      <c r="J127" s="151">
        <f t="shared" ref="J127:J134" si="0">ROUND(I127*H127,3)</f>
        <v>0</v>
      </c>
      <c r="K127" s="153"/>
      <c r="L127" s="30"/>
      <c r="M127" s="154" t="s">
        <v>1</v>
      </c>
      <c r="N127" s="155" t="s">
        <v>41</v>
      </c>
      <c r="O127" s="55"/>
      <c r="P127" s="156">
        <f t="shared" ref="P127:P134" si="1">O127*H127</f>
        <v>0</v>
      </c>
      <c r="Q127" s="156">
        <v>0</v>
      </c>
      <c r="R127" s="156">
        <f t="shared" ref="R127:R134" si="2">Q127*H127</f>
        <v>0</v>
      </c>
      <c r="S127" s="156">
        <v>0</v>
      </c>
      <c r="T127" s="157">
        <f t="shared" ref="T127:T134" si="3"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8" t="s">
        <v>208</v>
      </c>
      <c r="AT127" s="158" t="s">
        <v>181</v>
      </c>
      <c r="AU127" s="158" t="s">
        <v>87</v>
      </c>
      <c r="AY127" s="14" t="s">
        <v>179</v>
      </c>
      <c r="BE127" s="159">
        <f t="shared" ref="BE127:BE134" si="4">IF(N127="základná",J127,0)</f>
        <v>0</v>
      </c>
      <c r="BF127" s="159">
        <f t="shared" ref="BF127:BF134" si="5">IF(N127="znížená",J127,0)</f>
        <v>0</v>
      </c>
      <c r="BG127" s="159">
        <f t="shared" ref="BG127:BG134" si="6">IF(N127="zákl. prenesená",J127,0)</f>
        <v>0</v>
      </c>
      <c r="BH127" s="159">
        <f t="shared" ref="BH127:BH134" si="7">IF(N127="zníž. prenesená",J127,0)</f>
        <v>0</v>
      </c>
      <c r="BI127" s="159">
        <f t="shared" ref="BI127:BI134" si="8">IF(N127="nulová",J127,0)</f>
        <v>0</v>
      </c>
      <c r="BJ127" s="14" t="s">
        <v>87</v>
      </c>
      <c r="BK127" s="160">
        <f t="shared" ref="BK127:BK134" si="9">ROUND(I127*H127,3)</f>
        <v>0</v>
      </c>
      <c r="BL127" s="14" t="s">
        <v>208</v>
      </c>
      <c r="BM127" s="158" t="s">
        <v>87</v>
      </c>
    </row>
    <row r="128" spans="1:65" s="2" customFormat="1" ht="14.45" customHeight="1">
      <c r="A128" s="29"/>
      <c r="B128" s="146"/>
      <c r="C128" s="147" t="s">
        <v>87</v>
      </c>
      <c r="D128" s="147" t="s">
        <v>181</v>
      </c>
      <c r="E128" s="148" t="s">
        <v>990</v>
      </c>
      <c r="F128" s="149" t="s">
        <v>991</v>
      </c>
      <c r="G128" s="150" t="s">
        <v>478</v>
      </c>
      <c r="H128" s="151">
        <v>5</v>
      </c>
      <c r="I128" s="152"/>
      <c r="J128" s="151">
        <f t="shared" si="0"/>
        <v>0</v>
      </c>
      <c r="K128" s="153"/>
      <c r="L128" s="30"/>
      <c r="M128" s="154" t="s">
        <v>1</v>
      </c>
      <c r="N128" s="155" t="s">
        <v>41</v>
      </c>
      <c r="O128" s="55"/>
      <c r="P128" s="156">
        <f t="shared" si="1"/>
        <v>0</v>
      </c>
      <c r="Q128" s="156">
        <v>0</v>
      </c>
      <c r="R128" s="156">
        <f t="shared" si="2"/>
        <v>0</v>
      </c>
      <c r="S128" s="156">
        <v>0</v>
      </c>
      <c r="T128" s="157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8" t="s">
        <v>208</v>
      </c>
      <c r="AT128" s="158" t="s">
        <v>181</v>
      </c>
      <c r="AU128" s="158" t="s">
        <v>87</v>
      </c>
      <c r="AY128" s="14" t="s">
        <v>179</v>
      </c>
      <c r="BE128" s="159">
        <f t="shared" si="4"/>
        <v>0</v>
      </c>
      <c r="BF128" s="159">
        <f t="shared" si="5"/>
        <v>0</v>
      </c>
      <c r="BG128" s="159">
        <f t="shared" si="6"/>
        <v>0</v>
      </c>
      <c r="BH128" s="159">
        <f t="shared" si="7"/>
        <v>0</v>
      </c>
      <c r="BI128" s="159">
        <f t="shared" si="8"/>
        <v>0</v>
      </c>
      <c r="BJ128" s="14" t="s">
        <v>87</v>
      </c>
      <c r="BK128" s="160">
        <f t="shared" si="9"/>
        <v>0</v>
      </c>
      <c r="BL128" s="14" t="s">
        <v>208</v>
      </c>
      <c r="BM128" s="158" t="s">
        <v>185</v>
      </c>
    </row>
    <row r="129" spans="1:65" s="2" customFormat="1" ht="14.45" customHeight="1">
      <c r="A129" s="29"/>
      <c r="B129" s="146"/>
      <c r="C129" s="147" t="s">
        <v>188</v>
      </c>
      <c r="D129" s="147" t="s">
        <v>181</v>
      </c>
      <c r="E129" s="148" t="s">
        <v>992</v>
      </c>
      <c r="F129" s="149" t="s">
        <v>993</v>
      </c>
      <c r="G129" s="150" t="s">
        <v>478</v>
      </c>
      <c r="H129" s="151">
        <v>5</v>
      </c>
      <c r="I129" s="152"/>
      <c r="J129" s="151">
        <f t="shared" si="0"/>
        <v>0</v>
      </c>
      <c r="K129" s="153"/>
      <c r="L129" s="30"/>
      <c r="M129" s="154" t="s">
        <v>1</v>
      </c>
      <c r="N129" s="155" t="s">
        <v>41</v>
      </c>
      <c r="O129" s="55"/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8" t="s">
        <v>208</v>
      </c>
      <c r="AT129" s="158" t="s">
        <v>181</v>
      </c>
      <c r="AU129" s="158" t="s">
        <v>87</v>
      </c>
      <c r="AY129" s="14" t="s">
        <v>179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4" t="s">
        <v>87</v>
      </c>
      <c r="BK129" s="160">
        <f t="shared" si="9"/>
        <v>0</v>
      </c>
      <c r="BL129" s="14" t="s">
        <v>208</v>
      </c>
      <c r="BM129" s="158" t="s">
        <v>191</v>
      </c>
    </row>
    <row r="130" spans="1:65" s="2" customFormat="1" ht="24.2" customHeight="1">
      <c r="A130" s="29"/>
      <c r="B130" s="146"/>
      <c r="C130" s="147" t="s">
        <v>185</v>
      </c>
      <c r="D130" s="147" t="s">
        <v>181</v>
      </c>
      <c r="E130" s="148" t="s">
        <v>994</v>
      </c>
      <c r="F130" s="149" t="s">
        <v>995</v>
      </c>
      <c r="G130" s="150" t="s">
        <v>253</v>
      </c>
      <c r="H130" s="151">
        <v>2</v>
      </c>
      <c r="I130" s="152"/>
      <c r="J130" s="151">
        <f t="shared" si="0"/>
        <v>0</v>
      </c>
      <c r="K130" s="153"/>
      <c r="L130" s="30"/>
      <c r="M130" s="154" t="s">
        <v>1</v>
      </c>
      <c r="N130" s="155" t="s">
        <v>41</v>
      </c>
      <c r="O130" s="55"/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8" t="s">
        <v>208</v>
      </c>
      <c r="AT130" s="158" t="s">
        <v>181</v>
      </c>
      <c r="AU130" s="158" t="s">
        <v>87</v>
      </c>
      <c r="AY130" s="14" t="s">
        <v>179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4" t="s">
        <v>87</v>
      </c>
      <c r="BK130" s="160">
        <f t="shared" si="9"/>
        <v>0</v>
      </c>
      <c r="BL130" s="14" t="s">
        <v>208</v>
      </c>
      <c r="BM130" s="158" t="s">
        <v>194</v>
      </c>
    </row>
    <row r="131" spans="1:65" s="2" customFormat="1" ht="24.2" customHeight="1">
      <c r="A131" s="29"/>
      <c r="B131" s="146"/>
      <c r="C131" s="147" t="s">
        <v>195</v>
      </c>
      <c r="D131" s="147" t="s">
        <v>181</v>
      </c>
      <c r="E131" s="148" t="s">
        <v>996</v>
      </c>
      <c r="F131" s="149" t="s">
        <v>997</v>
      </c>
      <c r="G131" s="150" t="s">
        <v>253</v>
      </c>
      <c r="H131" s="151">
        <v>1</v>
      </c>
      <c r="I131" s="152"/>
      <c r="J131" s="151">
        <f t="shared" si="0"/>
        <v>0</v>
      </c>
      <c r="K131" s="153"/>
      <c r="L131" s="30"/>
      <c r="M131" s="154" t="s">
        <v>1</v>
      </c>
      <c r="N131" s="155" t="s">
        <v>41</v>
      </c>
      <c r="O131" s="55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8" t="s">
        <v>208</v>
      </c>
      <c r="AT131" s="158" t="s">
        <v>181</v>
      </c>
      <c r="AU131" s="158" t="s">
        <v>87</v>
      </c>
      <c r="AY131" s="14" t="s">
        <v>179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4" t="s">
        <v>87</v>
      </c>
      <c r="BK131" s="160">
        <f t="shared" si="9"/>
        <v>0</v>
      </c>
      <c r="BL131" s="14" t="s">
        <v>208</v>
      </c>
      <c r="BM131" s="158" t="s">
        <v>198</v>
      </c>
    </row>
    <row r="132" spans="1:65" s="2" customFormat="1" ht="24.2" customHeight="1">
      <c r="A132" s="29"/>
      <c r="B132" s="146"/>
      <c r="C132" s="147" t="s">
        <v>191</v>
      </c>
      <c r="D132" s="147" t="s">
        <v>181</v>
      </c>
      <c r="E132" s="148" t="s">
        <v>998</v>
      </c>
      <c r="F132" s="149" t="s">
        <v>999</v>
      </c>
      <c r="G132" s="150" t="s">
        <v>253</v>
      </c>
      <c r="H132" s="151">
        <v>1</v>
      </c>
      <c r="I132" s="152"/>
      <c r="J132" s="151">
        <f t="shared" si="0"/>
        <v>0</v>
      </c>
      <c r="K132" s="153"/>
      <c r="L132" s="30"/>
      <c r="M132" s="154" t="s">
        <v>1</v>
      </c>
      <c r="N132" s="155" t="s">
        <v>41</v>
      </c>
      <c r="O132" s="55"/>
      <c r="P132" s="156">
        <f t="shared" si="1"/>
        <v>0</v>
      </c>
      <c r="Q132" s="156">
        <v>0</v>
      </c>
      <c r="R132" s="156">
        <f t="shared" si="2"/>
        <v>0</v>
      </c>
      <c r="S132" s="156">
        <v>0</v>
      </c>
      <c r="T132" s="157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8" t="s">
        <v>208</v>
      </c>
      <c r="AT132" s="158" t="s">
        <v>181</v>
      </c>
      <c r="AU132" s="158" t="s">
        <v>87</v>
      </c>
      <c r="AY132" s="14" t="s">
        <v>179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4" t="s">
        <v>87</v>
      </c>
      <c r="BK132" s="160">
        <f t="shared" si="9"/>
        <v>0</v>
      </c>
      <c r="BL132" s="14" t="s">
        <v>208</v>
      </c>
      <c r="BM132" s="158" t="s">
        <v>201</v>
      </c>
    </row>
    <row r="133" spans="1:65" s="2" customFormat="1" ht="24.2" customHeight="1">
      <c r="A133" s="29"/>
      <c r="B133" s="146"/>
      <c r="C133" s="147" t="s">
        <v>202</v>
      </c>
      <c r="D133" s="147" t="s">
        <v>181</v>
      </c>
      <c r="E133" s="148" t="s">
        <v>1000</v>
      </c>
      <c r="F133" s="149" t="s">
        <v>1001</v>
      </c>
      <c r="G133" s="150" t="s">
        <v>478</v>
      </c>
      <c r="H133" s="151">
        <v>11</v>
      </c>
      <c r="I133" s="152"/>
      <c r="J133" s="151">
        <f t="shared" si="0"/>
        <v>0</v>
      </c>
      <c r="K133" s="153"/>
      <c r="L133" s="30"/>
      <c r="M133" s="154" t="s">
        <v>1</v>
      </c>
      <c r="N133" s="155" t="s">
        <v>41</v>
      </c>
      <c r="O133" s="55"/>
      <c r="P133" s="156">
        <f t="shared" si="1"/>
        <v>0</v>
      </c>
      <c r="Q133" s="156">
        <v>0</v>
      </c>
      <c r="R133" s="156">
        <f t="shared" si="2"/>
        <v>0</v>
      </c>
      <c r="S133" s="156">
        <v>0</v>
      </c>
      <c r="T133" s="157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8" t="s">
        <v>208</v>
      </c>
      <c r="AT133" s="158" t="s">
        <v>181</v>
      </c>
      <c r="AU133" s="158" t="s">
        <v>87</v>
      </c>
      <c r="AY133" s="14" t="s">
        <v>179</v>
      </c>
      <c r="BE133" s="159">
        <f t="shared" si="4"/>
        <v>0</v>
      </c>
      <c r="BF133" s="159">
        <f t="shared" si="5"/>
        <v>0</v>
      </c>
      <c r="BG133" s="159">
        <f t="shared" si="6"/>
        <v>0</v>
      </c>
      <c r="BH133" s="159">
        <f t="shared" si="7"/>
        <v>0</v>
      </c>
      <c r="BI133" s="159">
        <f t="shared" si="8"/>
        <v>0</v>
      </c>
      <c r="BJ133" s="14" t="s">
        <v>87</v>
      </c>
      <c r="BK133" s="160">
        <f t="shared" si="9"/>
        <v>0</v>
      </c>
      <c r="BL133" s="14" t="s">
        <v>208</v>
      </c>
      <c r="BM133" s="158" t="s">
        <v>205</v>
      </c>
    </row>
    <row r="134" spans="1:65" s="2" customFormat="1" ht="24.2" customHeight="1">
      <c r="A134" s="29"/>
      <c r="B134" s="146"/>
      <c r="C134" s="147" t="s">
        <v>194</v>
      </c>
      <c r="D134" s="147" t="s">
        <v>181</v>
      </c>
      <c r="E134" s="148" t="s">
        <v>1002</v>
      </c>
      <c r="F134" s="149" t="s">
        <v>1003</v>
      </c>
      <c r="G134" s="150" t="s">
        <v>456</v>
      </c>
      <c r="H134" s="152"/>
      <c r="I134" s="152"/>
      <c r="J134" s="151">
        <f t="shared" si="0"/>
        <v>0</v>
      </c>
      <c r="K134" s="153"/>
      <c r="L134" s="30"/>
      <c r="M134" s="154" t="s">
        <v>1</v>
      </c>
      <c r="N134" s="155" t="s">
        <v>41</v>
      </c>
      <c r="O134" s="55"/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8" t="s">
        <v>208</v>
      </c>
      <c r="AT134" s="158" t="s">
        <v>181</v>
      </c>
      <c r="AU134" s="158" t="s">
        <v>87</v>
      </c>
      <c r="AY134" s="14" t="s">
        <v>179</v>
      </c>
      <c r="BE134" s="159">
        <f t="shared" si="4"/>
        <v>0</v>
      </c>
      <c r="BF134" s="159">
        <f t="shared" si="5"/>
        <v>0</v>
      </c>
      <c r="BG134" s="159">
        <f t="shared" si="6"/>
        <v>0</v>
      </c>
      <c r="BH134" s="159">
        <f t="shared" si="7"/>
        <v>0</v>
      </c>
      <c r="BI134" s="159">
        <f t="shared" si="8"/>
        <v>0</v>
      </c>
      <c r="BJ134" s="14" t="s">
        <v>87</v>
      </c>
      <c r="BK134" s="160">
        <f t="shared" si="9"/>
        <v>0</v>
      </c>
      <c r="BL134" s="14" t="s">
        <v>208</v>
      </c>
      <c r="BM134" s="158" t="s">
        <v>208</v>
      </c>
    </row>
    <row r="135" spans="1:65" s="12" customFormat="1" ht="22.9" customHeight="1">
      <c r="B135" s="133"/>
      <c r="D135" s="134" t="s">
        <v>74</v>
      </c>
      <c r="E135" s="144" t="s">
        <v>1004</v>
      </c>
      <c r="F135" s="144" t="s">
        <v>1005</v>
      </c>
      <c r="I135" s="136"/>
      <c r="J135" s="145">
        <f>BK135</f>
        <v>0</v>
      </c>
      <c r="L135" s="133"/>
      <c r="M135" s="138"/>
      <c r="N135" s="139"/>
      <c r="O135" s="139"/>
      <c r="P135" s="140">
        <f>SUM(P136:P143)</f>
        <v>0</v>
      </c>
      <c r="Q135" s="139"/>
      <c r="R135" s="140">
        <f>SUM(R136:R143)</f>
        <v>0</v>
      </c>
      <c r="S135" s="139"/>
      <c r="T135" s="141">
        <f>SUM(T136:T143)</f>
        <v>0</v>
      </c>
      <c r="AR135" s="134" t="s">
        <v>87</v>
      </c>
      <c r="AT135" s="142" t="s">
        <v>74</v>
      </c>
      <c r="AU135" s="142" t="s">
        <v>82</v>
      </c>
      <c r="AY135" s="134" t="s">
        <v>179</v>
      </c>
      <c r="BK135" s="143">
        <f>SUM(BK136:BK143)</f>
        <v>0</v>
      </c>
    </row>
    <row r="136" spans="1:65" s="2" customFormat="1" ht="24.2" customHeight="1">
      <c r="A136" s="29"/>
      <c r="B136" s="146"/>
      <c r="C136" s="147" t="s">
        <v>209</v>
      </c>
      <c r="D136" s="147" t="s">
        <v>181</v>
      </c>
      <c r="E136" s="148" t="s">
        <v>1006</v>
      </c>
      <c r="F136" s="149" t="s">
        <v>1007</v>
      </c>
      <c r="G136" s="150" t="s">
        <v>478</v>
      </c>
      <c r="H136" s="151">
        <v>10</v>
      </c>
      <c r="I136" s="152"/>
      <c r="J136" s="151">
        <f t="shared" ref="J136:J143" si="10">ROUND(I136*H136,3)</f>
        <v>0</v>
      </c>
      <c r="K136" s="153"/>
      <c r="L136" s="30"/>
      <c r="M136" s="154" t="s">
        <v>1</v>
      </c>
      <c r="N136" s="155" t="s">
        <v>41</v>
      </c>
      <c r="O136" s="55"/>
      <c r="P136" s="156">
        <f t="shared" ref="P136:P143" si="11">O136*H136</f>
        <v>0</v>
      </c>
      <c r="Q136" s="156">
        <v>0</v>
      </c>
      <c r="R136" s="156">
        <f t="shared" ref="R136:R143" si="12">Q136*H136</f>
        <v>0</v>
      </c>
      <c r="S136" s="156">
        <v>0</v>
      </c>
      <c r="T136" s="157">
        <f t="shared" ref="T136:T143" si="1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8" t="s">
        <v>208</v>
      </c>
      <c r="AT136" s="158" t="s">
        <v>181</v>
      </c>
      <c r="AU136" s="158" t="s">
        <v>87</v>
      </c>
      <c r="AY136" s="14" t="s">
        <v>179</v>
      </c>
      <c r="BE136" s="159">
        <f t="shared" ref="BE136:BE143" si="14">IF(N136="základná",J136,0)</f>
        <v>0</v>
      </c>
      <c r="BF136" s="159">
        <f t="shared" ref="BF136:BF143" si="15">IF(N136="znížená",J136,0)</f>
        <v>0</v>
      </c>
      <c r="BG136" s="159">
        <f t="shared" ref="BG136:BG143" si="16">IF(N136="zákl. prenesená",J136,0)</f>
        <v>0</v>
      </c>
      <c r="BH136" s="159">
        <f t="shared" ref="BH136:BH143" si="17">IF(N136="zníž. prenesená",J136,0)</f>
        <v>0</v>
      </c>
      <c r="BI136" s="159">
        <f t="shared" ref="BI136:BI143" si="18">IF(N136="nulová",J136,0)</f>
        <v>0</v>
      </c>
      <c r="BJ136" s="14" t="s">
        <v>87</v>
      </c>
      <c r="BK136" s="160">
        <f t="shared" ref="BK136:BK143" si="19">ROUND(I136*H136,3)</f>
        <v>0</v>
      </c>
      <c r="BL136" s="14" t="s">
        <v>208</v>
      </c>
      <c r="BM136" s="158" t="s">
        <v>212</v>
      </c>
    </row>
    <row r="137" spans="1:65" s="2" customFormat="1" ht="14.45" customHeight="1">
      <c r="A137" s="29"/>
      <c r="B137" s="146"/>
      <c r="C137" s="147" t="s">
        <v>198</v>
      </c>
      <c r="D137" s="147" t="s">
        <v>181</v>
      </c>
      <c r="E137" s="148" t="s">
        <v>1008</v>
      </c>
      <c r="F137" s="149" t="s">
        <v>1009</v>
      </c>
      <c r="G137" s="150" t="s">
        <v>253</v>
      </c>
      <c r="H137" s="151">
        <v>5</v>
      </c>
      <c r="I137" s="152"/>
      <c r="J137" s="151">
        <f t="shared" si="10"/>
        <v>0</v>
      </c>
      <c r="K137" s="153"/>
      <c r="L137" s="30"/>
      <c r="M137" s="154" t="s">
        <v>1</v>
      </c>
      <c r="N137" s="155" t="s">
        <v>41</v>
      </c>
      <c r="O137" s="55"/>
      <c r="P137" s="156">
        <f t="shared" si="11"/>
        <v>0</v>
      </c>
      <c r="Q137" s="156">
        <v>0</v>
      </c>
      <c r="R137" s="156">
        <f t="shared" si="12"/>
        <v>0</v>
      </c>
      <c r="S137" s="156">
        <v>0</v>
      </c>
      <c r="T137" s="157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8" t="s">
        <v>208</v>
      </c>
      <c r="AT137" s="158" t="s">
        <v>181</v>
      </c>
      <c r="AU137" s="158" t="s">
        <v>87</v>
      </c>
      <c r="AY137" s="14" t="s">
        <v>179</v>
      </c>
      <c r="BE137" s="159">
        <f t="shared" si="14"/>
        <v>0</v>
      </c>
      <c r="BF137" s="159">
        <f t="shared" si="15"/>
        <v>0</v>
      </c>
      <c r="BG137" s="159">
        <f t="shared" si="16"/>
        <v>0</v>
      </c>
      <c r="BH137" s="159">
        <f t="shared" si="17"/>
        <v>0</v>
      </c>
      <c r="BI137" s="159">
        <f t="shared" si="18"/>
        <v>0</v>
      </c>
      <c r="BJ137" s="14" t="s">
        <v>87</v>
      </c>
      <c r="BK137" s="160">
        <f t="shared" si="19"/>
        <v>0</v>
      </c>
      <c r="BL137" s="14" t="s">
        <v>208</v>
      </c>
      <c r="BM137" s="158" t="s">
        <v>7</v>
      </c>
    </row>
    <row r="138" spans="1:65" s="2" customFormat="1" ht="24.2" customHeight="1">
      <c r="A138" s="29"/>
      <c r="B138" s="146"/>
      <c r="C138" s="147" t="s">
        <v>216</v>
      </c>
      <c r="D138" s="147" t="s">
        <v>181</v>
      </c>
      <c r="E138" s="148" t="s">
        <v>1010</v>
      </c>
      <c r="F138" s="149" t="s">
        <v>1011</v>
      </c>
      <c r="G138" s="150" t="s">
        <v>253</v>
      </c>
      <c r="H138" s="151">
        <v>1</v>
      </c>
      <c r="I138" s="152"/>
      <c r="J138" s="151">
        <f t="shared" si="10"/>
        <v>0</v>
      </c>
      <c r="K138" s="153"/>
      <c r="L138" s="30"/>
      <c r="M138" s="154" t="s">
        <v>1</v>
      </c>
      <c r="N138" s="155" t="s">
        <v>41</v>
      </c>
      <c r="O138" s="55"/>
      <c r="P138" s="156">
        <f t="shared" si="11"/>
        <v>0</v>
      </c>
      <c r="Q138" s="156">
        <v>0</v>
      </c>
      <c r="R138" s="156">
        <f t="shared" si="12"/>
        <v>0</v>
      </c>
      <c r="S138" s="156">
        <v>0</v>
      </c>
      <c r="T138" s="157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8" t="s">
        <v>208</v>
      </c>
      <c r="AT138" s="158" t="s">
        <v>181</v>
      </c>
      <c r="AU138" s="158" t="s">
        <v>87</v>
      </c>
      <c r="AY138" s="14" t="s">
        <v>179</v>
      </c>
      <c r="BE138" s="159">
        <f t="shared" si="14"/>
        <v>0</v>
      </c>
      <c r="BF138" s="159">
        <f t="shared" si="15"/>
        <v>0</v>
      </c>
      <c r="BG138" s="159">
        <f t="shared" si="16"/>
        <v>0</v>
      </c>
      <c r="BH138" s="159">
        <f t="shared" si="17"/>
        <v>0</v>
      </c>
      <c r="BI138" s="159">
        <f t="shared" si="18"/>
        <v>0</v>
      </c>
      <c r="BJ138" s="14" t="s">
        <v>87</v>
      </c>
      <c r="BK138" s="160">
        <f t="shared" si="19"/>
        <v>0</v>
      </c>
      <c r="BL138" s="14" t="s">
        <v>208</v>
      </c>
      <c r="BM138" s="158" t="s">
        <v>220</v>
      </c>
    </row>
    <row r="139" spans="1:65" s="2" customFormat="1" ht="24.2" customHeight="1">
      <c r="A139" s="29"/>
      <c r="B139" s="146"/>
      <c r="C139" s="147" t="s">
        <v>201</v>
      </c>
      <c r="D139" s="147" t="s">
        <v>181</v>
      </c>
      <c r="E139" s="148" t="s">
        <v>1012</v>
      </c>
      <c r="F139" s="149" t="s">
        <v>1013</v>
      </c>
      <c r="G139" s="150" t="s">
        <v>1014</v>
      </c>
      <c r="H139" s="151">
        <v>2</v>
      </c>
      <c r="I139" s="152"/>
      <c r="J139" s="151">
        <f t="shared" si="10"/>
        <v>0</v>
      </c>
      <c r="K139" s="153"/>
      <c r="L139" s="30"/>
      <c r="M139" s="154" t="s">
        <v>1</v>
      </c>
      <c r="N139" s="155" t="s">
        <v>41</v>
      </c>
      <c r="O139" s="55"/>
      <c r="P139" s="156">
        <f t="shared" si="11"/>
        <v>0</v>
      </c>
      <c r="Q139" s="156">
        <v>0</v>
      </c>
      <c r="R139" s="156">
        <f t="shared" si="12"/>
        <v>0</v>
      </c>
      <c r="S139" s="156">
        <v>0</v>
      </c>
      <c r="T139" s="157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8" t="s">
        <v>208</v>
      </c>
      <c r="AT139" s="158" t="s">
        <v>181</v>
      </c>
      <c r="AU139" s="158" t="s">
        <v>87</v>
      </c>
      <c r="AY139" s="14" t="s">
        <v>179</v>
      </c>
      <c r="BE139" s="159">
        <f t="shared" si="14"/>
        <v>0</v>
      </c>
      <c r="BF139" s="159">
        <f t="shared" si="15"/>
        <v>0</v>
      </c>
      <c r="BG139" s="159">
        <f t="shared" si="16"/>
        <v>0</v>
      </c>
      <c r="BH139" s="159">
        <f t="shared" si="17"/>
        <v>0</v>
      </c>
      <c r="BI139" s="159">
        <f t="shared" si="18"/>
        <v>0</v>
      </c>
      <c r="BJ139" s="14" t="s">
        <v>87</v>
      </c>
      <c r="BK139" s="160">
        <f t="shared" si="19"/>
        <v>0</v>
      </c>
      <c r="BL139" s="14" t="s">
        <v>208</v>
      </c>
      <c r="BM139" s="158" t="s">
        <v>223</v>
      </c>
    </row>
    <row r="140" spans="1:65" s="2" customFormat="1" ht="14.45" customHeight="1">
      <c r="A140" s="29"/>
      <c r="B140" s="146"/>
      <c r="C140" s="161" t="s">
        <v>224</v>
      </c>
      <c r="D140" s="161" t="s">
        <v>281</v>
      </c>
      <c r="E140" s="162" t="s">
        <v>1015</v>
      </c>
      <c r="F140" s="163" t="s">
        <v>1016</v>
      </c>
      <c r="G140" s="164" t="s">
        <v>253</v>
      </c>
      <c r="H140" s="165">
        <v>2</v>
      </c>
      <c r="I140" s="166"/>
      <c r="J140" s="165">
        <f t="shared" si="10"/>
        <v>0</v>
      </c>
      <c r="K140" s="167"/>
      <c r="L140" s="168"/>
      <c r="M140" s="169" t="s">
        <v>1</v>
      </c>
      <c r="N140" s="170" t="s">
        <v>41</v>
      </c>
      <c r="O140" s="55"/>
      <c r="P140" s="156">
        <f t="shared" si="11"/>
        <v>0</v>
      </c>
      <c r="Q140" s="156">
        <v>0</v>
      </c>
      <c r="R140" s="156">
        <f t="shared" si="12"/>
        <v>0</v>
      </c>
      <c r="S140" s="156">
        <v>0</v>
      </c>
      <c r="T140" s="157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8" t="s">
        <v>239</v>
      </c>
      <c r="AT140" s="158" t="s">
        <v>281</v>
      </c>
      <c r="AU140" s="158" t="s">
        <v>87</v>
      </c>
      <c r="AY140" s="14" t="s">
        <v>179</v>
      </c>
      <c r="BE140" s="159">
        <f t="shared" si="14"/>
        <v>0</v>
      </c>
      <c r="BF140" s="159">
        <f t="shared" si="15"/>
        <v>0</v>
      </c>
      <c r="BG140" s="159">
        <f t="shared" si="16"/>
        <v>0</v>
      </c>
      <c r="BH140" s="159">
        <f t="shared" si="17"/>
        <v>0</v>
      </c>
      <c r="BI140" s="159">
        <f t="shared" si="18"/>
        <v>0</v>
      </c>
      <c r="BJ140" s="14" t="s">
        <v>87</v>
      </c>
      <c r="BK140" s="160">
        <f t="shared" si="19"/>
        <v>0</v>
      </c>
      <c r="BL140" s="14" t="s">
        <v>208</v>
      </c>
      <c r="BM140" s="158" t="s">
        <v>228</v>
      </c>
    </row>
    <row r="141" spans="1:65" s="2" customFormat="1" ht="14.45" customHeight="1">
      <c r="A141" s="29"/>
      <c r="B141" s="146"/>
      <c r="C141" s="147" t="s">
        <v>205</v>
      </c>
      <c r="D141" s="147" t="s">
        <v>181</v>
      </c>
      <c r="E141" s="148" t="s">
        <v>1017</v>
      </c>
      <c r="F141" s="149" t="s">
        <v>1018</v>
      </c>
      <c r="G141" s="150" t="s">
        <v>478</v>
      </c>
      <c r="H141" s="151">
        <v>10</v>
      </c>
      <c r="I141" s="152"/>
      <c r="J141" s="151">
        <f t="shared" si="10"/>
        <v>0</v>
      </c>
      <c r="K141" s="153"/>
      <c r="L141" s="30"/>
      <c r="M141" s="154" t="s">
        <v>1</v>
      </c>
      <c r="N141" s="155" t="s">
        <v>41</v>
      </c>
      <c r="O141" s="55"/>
      <c r="P141" s="156">
        <f t="shared" si="11"/>
        <v>0</v>
      </c>
      <c r="Q141" s="156">
        <v>0</v>
      </c>
      <c r="R141" s="156">
        <f t="shared" si="12"/>
        <v>0</v>
      </c>
      <c r="S141" s="156">
        <v>0</v>
      </c>
      <c r="T141" s="157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8" t="s">
        <v>208</v>
      </c>
      <c r="AT141" s="158" t="s">
        <v>181</v>
      </c>
      <c r="AU141" s="158" t="s">
        <v>87</v>
      </c>
      <c r="AY141" s="14" t="s">
        <v>179</v>
      </c>
      <c r="BE141" s="159">
        <f t="shared" si="14"/>
        <v>0</v>
      </c>
      <c r="BF141" s="159">
        <f t="shared" si="15"/>
        <v>0</v>
      </c>
      <c r="BG141" s="159">
        <f t="shared" si="16"/>
        <v>0</v>
      </c>
      <c r="BH141" s="159">
        <f t="shared" si="17"/>
        <v>0</v>
      </c>
      <c r="BI141" s="159">
        <f t="shared" si="18"/>
        <v>0</v>
      </c>
      <c r="BJ141" s="14" t="s">
        <v>87</v>
      </c>
      <c r="BK141" s="160">
        <f t="shared" si="19"/>
        <v>0</v>
      </c>
      <c r="BL141" s="14" t="s">
        <v>208</v>
      </c>
      <c r="BM141" s="158" t="s">
        <v>231</v>
      </c>
    </row>
    <row r="142" spans="1:65" s="2" customFormat="1" ht="24.2" customHeight="1">
      <c r="A142" s="29"/>
      <c r="B142" s="146"/>
      <c r="C142" s="147" t="s">
        <v>233</v>
      </c>
      <c r="D142" s="147" t="s">
        <v>181</v>
      </c>
      <c r="E142" s="148" t="s">
        <v>1019</v>
      </c>
      <c r="F142" s="149" t="s">
        <v>1020</v>
      </c>
      <c r="G142" s="150" t="s">
        <v>478</v>
      </c>
      <c r="H142" s="151">
        <v>10</v>
      </c>
      <c r="I142" s="152"/>
      <c r="J142" s="151">
        <f t="shared" si="10"/>
        <v>0</v>
      </c>
      <c r="K142" s="153"/>
      <c r="L142" s="30"/>
      <c r="M142" s="154" t="s">
        <v>1</v>
      </c>
      <c r="N142" s="155" t="s">
        <v>41</v>
      </c>
      <c r="O142" s="55"/>
      <c r="P142" s="156">
        <f t="shared" si="11"/>
        <v>0</v>
      </c>
      <c r="Q142" s="156">
        <v>0</v>
      </c>
      <c r="R142" s="156">
        <f t="shared" si="12"/>
        <v>0</v>
      </c>
      <c r="S142" s="156">
        <v>0</v>
      </c>
      <c r="T142" s="157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8" t="s">
        <v>208</v>
      </c>
      <c r="AT142" s="158" t="s">
        <v>181</v>
      </c>
      <c r="AU142" s="158" t="s">
        <v>87</v>
      </c>
      <c r="AY142" s="14" t="s">
        <v>179</v>
      </c>
      <c r="BE142" s="159">
        <f t="shared" si="14"/>
        <v>0</v>
      </c>
      <c r="BF142" s="159">
        <f t="shared" si="15"/>
        <v>0</v>
      </c>
      <c r="BG142" s="159">
        <f t="shared" si="16"/>
        <v>0</v>
      </c>
      <c r="BH142" s="159">
        <f t="shared" si="17"/>
        <v>0</v>
      </c>
      <c r="BI142" s="159">
        <f t="shared" si="18"/>
        <v>0</v>
      </c>
      <c r="BJ142" s="14" t="s">
        <v>87</v>
      </c>
      <c r="BK142" s="160">
        <f t="shared" si="19"/>
        <v>0</v>
      </c>
      <c r="BL142" s="14" t="s">
        <v>208</v>
      </c>
      <c r="BM142" s="158" t="s">
        <v>236</v>
      </c>
    </row>
    <row r="143" spans="1:65" s="2" customFormat="1" ht="24.2" customHeight="1">
      <c r="A143" s="29"/>
      <c r="B143" s="146"/>
      <c r="C143" s="147" t="s">
        <v>208</v>
      </c>
      <c r="D143" s="147" t="s">
        <v>181</v>
      </c>
      <c r="E143" s="148" t="s">
        <v>1021</v>
      </c>
      <c r="F143" s="149" t="s">
        <v>1022</v>
      </c>
      <c r="G143" s="150" t="s">
        <v>456</v>
      </c>
      <c r="H143" s="152"/>
      <c r="I143" s="152"/>
      <c r="J143" s="151">
        <f t="shared" si="10"/>
        <v>0</v>
      </c>
      <c r="K143" s="153"/>
      <c r="L143" s="30"/>
      <c r="M143" s="154" t="s">
        <v>1</v>
      </c>
      <c r="N143" s="155" t="s">
        <v>41</v>
      </c>
      <c r="O143" s="55"/>
      <c r="P143" s="156">
        <f t="shared" si="11"/>
        <v>0</v>
      </c>
      <c r="Q143" s="156">
        <v>0</v>
      </c>
      <c r="R143" s="156">
        <f t="shared" si="12"/>
        <v>0</v>
      </c>
      <c r="S143" s="156">
        <v>0</v>
      </c>
      <c r="T143" s="157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8" t="s">
        <v>208</v>
      </c>
      <c r="AT143" s="158" t="s">
        <v>181</v>
      </c>
      <c r="AU143" s="158" t="s">
        <v>87</v>
      </c>
      <c r="AY143" s="14" t="s">
        <v>179</v>
      </c>
      <c r="BE143" s="159">
        <f t="shared" si="14"/>
        <v>0</v>
      </c>
      <c r="BF143" s="159">
        <f t="shared" si="15"/>
        <v>0</v>
      </c>
      <c r="BG143" s="159">
        <f t="shared" si="16"/>
        <v>0</v>
      </c>
      <c r="BH143" s="159">
        <f t="shared" si="17"/>
        <v>0</v>
      </c>
      <c r="BI143" s="159">
        <f t="shared" si="18"/>
        <v>0</v>
      </c>
      <c r="BJ143" s="14" t="s">
        <v>87</v>
      </c>
      <c r="BK143" s="160">
        <f t="shared" si="19"/>
        <v>0</v>
      </c>
      <c r="BL143" s="14" t="s">
        <v>208</v>
      </c>
      <c r="BM143" s="158" t="s">
        <v>239</v>
      </c>
    </row>
    <row r="144" spans="1:65" s="12" customFormat="1" ht="22.9" customHeight="1">
      <c r="B144" s="133"/>
      <c r="D144" s="134" t="s">
        <v>74</v>
      </c>
      <c r="E144" s="144" t="s">
        <v>1023</v>
      </c>
      <c r="F144" s="144" t="s">
        <v>1024</v>
      </c>
      <c r="I144" s="136"/>
      <c r="J144" s="145">
        <f>BK144</f>
        <v>0</v>
      </c>
      <c r="L144" s="133"/>
      <c r="M144" s="138"/>
      <c r="N144" s="139"/>
      <c r="O144" s="139"/>
      <c r="P144" s="140">
        <f>SUM(P145:P159)</f>
        <v>0</v>
      </c>
      <c r="Q144" s="139"/>
      <c r="R144" s="140">
        <f>SUM(R145:R159)</f>
        <v>0</v>
      </c>
      <c r="S144" s="139"/>
      <c r="T144" s="141">
        <f>SUM(T145:T159)</f>
        <v>0</v>
      </c>
      <c r="AR144" s="134" t="s">
        <v>87</v>
      </c>
      <c r="AT144" s="142" t="s">
        <v>74</v>
      </c>
      <c r="AU144" s="142" t="s">
        <v>82</v>
      </c>
      <c r="AY144" s="134" t="s">
        <v>179</v>
      </c>
      <c r="BK144" s="143">
        <f>SUM(BK145:BK159)</f>
        <v>0</v>
      </c>
    </row>
    <row r="145" spans="1:65" s="2" customFormat="1" ht="24.2" customHeight="1">
      <c r="A145" s="29"/>
      <c r="B145" s="146"/>
      <c r="C145" s="147" t="s">
        <v>240</v>
      </c>
      <c r="D145" s="147" t="s">
        <v>181</v>
      </c>
      <c r="E145" s="148" t="s">
        <v>1025</v>
      </c>
      <c r="F145" s="149" t="s">
        <v>1026</v>
      </c>
      <c r="G145" s="150" t="s">
        <v>1027</v>
      </c>
      <c r="H145" s="151">
        <v>1</v>
      </c>
      <c r="I145" s="152"/>
      <c r="J145" s="151">
        <f t="shared" ref="J145:J159" si="20">ROUND(I145*H145,3)</f>
        <v>0</v>
      </c>
      <c r="K145" s="153"/>
      <c r="L145" s="30"/>
      <c r="M145" s="154" t="s">
        <v>1</v>
      </c>
      <c r="N145" s="155" t="s">
        <v>41</v>
      </c>
      <c r="O145" s="55"/>
      <c r="P145" s="156">
        <f t="shared" ref="P145:P159" si="21">O145*H145</f>
        <v>0</v>
      </c>
      <c r="Q145" s="156">
        <v>0</v>
      </c>
      <c r="R145" s="156">
        <f t="shared" ref="R145:R159" si="22">Q145*H145</f>
        <v>0</v>
      </c>
      <c r="S145" s="156">
        <v>0</v>
      </c>
      <c r="T145" s="157">
        <f t="shared" ref="T145:T159" si="23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8" t="s">
        <v>208</v>
      </c>
      <c r="AT145" s="158" t="s">
        <v>181</v>
      </c>
      <c r="AU145" s="158" t="s">
        <v>87</v>
      </c>
      <c r="AY145" s="14" t="s">
        <v>179</v>
      </c>
      <c r="BE145" s="159">
        <f t="shared" ref="BE145:BE159" si="24">IF(N145="základná",J145,0)</f>
        <v>0</v>
      </c>
      <c r="BF145" s="159">
        <f t="shared" ref="BF145:BF159" si="25">IF(N145="znížená",J145,0)</f>
        <v>0</v>
      </c>
      <c r="BG145" s="159">
        <f t="shared" ref="BG145:BG159" si="26">IF(N145="zákl. prenesená",J145,0)</f>
        <v>0</v>
      </c>
      <c r="BH145" s="159">
        <f t="shared" ref="BH145:BH159" si="27">IF(N145="zníž. prenesená",J145,0)</f>
        <v>0</v>
      </c>
      <c r="BI145" s="159">
        <f t="shared" ref="BI145:BI159" si="28">IF(N145="nulová",J145,0)</f>
        <v>0</v>
      </c>
      <c r="BJ145" s="14" t="s">
        <v>87</v>
      </c>
      <c r="BK145" s="160">
        <f t="shared" ref="BK145:BK159" si="29">ROUND(I145*H145,3)</f>
        <v>0</v>
      </c>
      <c r="BL145" s="14" t="s">
        <v>208</v>
      </c>
      <c r="BM145" s="158" t="s">
        <v>243</v>
      </c>
    </row>
    <row r="146" spans="1:65" s="2" customFormat="1" ht="14.45" customHeight="1">
      <c r="A146" s="29"/>
      <c r="B146" s="146"/>
      <c r="C146" s="161" t="s">
        <v>212</v>
      </c>
      <c r="D146" s="161" t="s">
        <v>281</v>
      </c>
      <c r="E146" s="162" t="s">
        <v>1028</v>
      </c>
      <c r="F146" s="163" t="s">
        <v>1029</v>
      </c>
      <c r="G146" s="164" t="s">
        <v>253</v>
      </c>
      <c r="H146" s="165">
        <v>1</v>
      </c>
      <c r="I146" s="166"/>
      <c r="J146" s="165">
        <f t="shared" si="20"/>
        <v>0</v>
      </c>
      <c r="K146" s="167"/>
      <c r="L146" s="168"/>
      <c r="M146" s="169" t="s">
        <v>1</v>
      </c>
      <c r="N146" s="170" t="s">
        <v>41</v>
      </c>
      <c r="O146" s="55"/>
      <c r="P146" s="156">
        <f t="shared" si="21"/>
        <v>0</v>
      </c>
      <c r="Q146" s="156">
        <v>0</v>
      </c>
      <c r="R146" s="156">
        <f t="shared" si="22"/>
        <v>0</v>
      </c>
      <c r="S146" s="156">
        <v>0</v>
      </c>
      <c r="T146" s="157">
        <f t="shared" si="2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8" t="s">
        <v>239</v>
      </c>
      <c r="AT146" s="158" t="s">
        <v>281</v>
      </c>
      <c r="AU146" s="158" t="s">
        <v>87</v>
      </c>
      <c r="AY146" s="14" t="s">
        <v>179</v>
      </c>
      <c r="BE146" s="159">
        <f t="shared" si="24"/>
        <v>0</v>
      </c>
      <c r="BF146" s="159">
        <f t="shared" si="25"/>
        <v>0</v>
      </c>
      <c r="BG146" s="159">
        <f t="shared" si="26"/>
        <v>0</v>
      </c>
      <c r="BH146" s="159">
        <f t="shared" si="27"/>
        <v>0</v>
      </c>
      <c r="BI146" s="159">
        <f t="shared" si="28"/>
        <v>0</v>
      </c>
      <c r="BJ146" s="14" t="s">
        <v>87</v>
      </c>
      <c r="BK146" s="160">
        <f t="shared" si="29"/>
        <v>0</v>
      </c>
      <c r="BL146" s="14" t="s">
        <v>208</v>
      </c>
      <c r="BM146" s="158" t="s">
        <v>246</v>
      </c>
    </row>
    <row r="147" spans="1:65" s="2" customFormat="1" ht="24.2" customHeight="1">
      <c r="A147" s="29"/>
      <c r="B147" s="146"/>
      <c r="C147" s="147" t="s">
        <v>247</v>
      </c>
      <c r="D147" s="147" t="s">
        <v>181</v>
      </c>
      <c r="E147" s="148" t="s">
        <v>1030</v>
      </c>
      <c r="F147" s="149" t="s">
        <v>1031</v>
      </c>
      <c r="G147" s="150" t="s">
        <v>1027</v>
      </c>
      <c r="H147" s="151">
        <v>1</v>
      </c>
      <c r="I147" s="152"/>
      <c r="J147" s="151">
        <f t="shared" si="20"/>
        <v>0</v>
      </c>
      <c r="K147" s="153"/>
      <c r="L147" s="30"/>
      <c r="M147" s="154" t="s">
        <v>1</v>
      </c>
      <c r="N147" s="155" t="s">
        <v>41</v>
      </c>
      <c r="O147" s="55"/>
      <c r="P147" s="156">
        <f t="shared" si="21"/>
        <v>0</v>
      </c>
      <c r="Q147" s="156">
        <v>0</v>
      </c>
      <c r="R147" s="156">
        <f t="shared" si="22"/>
        <v>0</v>
      </c>
      <c r="S147" s="156">
        <v>0</v>
      </c>
      <c r="T147" s="157">
        <f t="shared" si="2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8" t="s">
        <v>208</v>
      </c>
      <c r="AT147" s="158" t="s">
        <v>181</v>
      </c>
      <c r="AU147" s="158" t="s">
        <v>87</v>
      </c>
      <c r="AY147" s="14" t="s">
        <v>179</v>
      </c>
      <c r="BE147" s="159">
        <f t="shared" si="24"/>
        <v>0</v>
      </c>
      <c r="BF147" s="159">
        <f t="shared" si="25"/>
        <v>0</v>
      </c>
      <c r="BG147" s="159">
        <f t="shared" si="26"/>
        <v>0</v>
      </c>
      <c r="BH147" s="159">
        <f t="shared" si="27"/>
        <v>0</v>
      </c>
      <c r="BI147" s="159">
        <f t="shared" si="28"/>
        <v>0</v>
      </c>
      <c r="BJ147" s="14" t="s">
        <v>87</v>
      </c>
      <c r="BK147" s="160">
        <f t="shared" si="29"/>
        <v>0</v>
      </c>
      <c r="BL147" s="14" t="s">
        <v>208</v>
      </c>
      <c r="BM147" s="158" t="s">
        <v>250</v>
      </c>
    </row>
    <row r="148" spans="1:65" s="2" customFormat="1" ht="14.45" customHeight="1">
      <c r="A148" s="29"/>
      <c r="B148" s="146"/>
      <c r="C148" s="161" t="s">
        <v>7</v>
      </c>
      <c r="D148" s="161" t="s">
        <v>281</v>
      </c>
      <c r="E148" s="162" t="s">
        <v>1032</v>
      </c>
      <c r="F148" s="163" t="s">
        <v>1033</v>
      </c>
      <c r="G148" s="164" t="s">
        <v>253</v>
      </c>
      <c r="H148" s="165">
        <v>1</v>
      </c>
      <c r="I148" s="166"/>
      <c r="J148" s="165">
        <f t="shared" si="20"/>
        <v>0</v>
      </c>
      <c r="K148" s="167"/>
      <c r="L148" s="168"/>
      <c r="M148" s="169" t="s">
        <v>1</v>
      </c>
      <c r="N148" s="170" t="s">
        <v>41</v>
      </c>
      <c r="O148" s="55"/>
      <c r="P148" s="156">
        <f t="shared" si="21"/>
        <v>0</v>
      </c>
      <c r="Q148" s="156">
        <v>0</v>
      </c>
      <c r="R148" s="156">
        <f t="shared" si="22"/>
        <v>0</v>
      </c>
      <c r="S148" s="156">
        <v>0</v>
      </c>
      <c r="T148" s="157">
        <f t="shared" si="2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8" t="s">
        <v>239</v>
      </c>
      <c r="AT148" s="158" t="s">
        <v>281</v>
      </c>
      <c r="AU148" s="158" t="s">
        <v>87</v>
      </c>
      <c r="AY148" s="14" t="s">
        <v>179</v>
      </c>
      <c r="BE148" s="159">
        <f t="shared" si="24"/>
        <v>0</v>
      </c>
      <c r="BF148" s="159">
        <f t="shared" si="25"/>
        <v>0</v>
      </c>
      <c r="BG148" s="159">
        <f t="shared" si="26"/>
        <v>0</v>
      </c>
      <c r="BH148" s="159">
        <f t="shared" si="27"/>
        <v>0</v>
      </c>
      <c r="BI148" s="159">
        <f t="shared" si="28"/>
        <v>0</v>
      </c>
      <c r="BJ148" s="14" t="s">
        <v>87</v>
      </c>
      <c r="BK148" s="160">
        <f t="shared" si="29"/>
        <v>0</v>
      </c>
      <c r="BL148" s="14" t="s">
        <v>208</v>
      </c>
      <c r="BM148" s="158" t="s">
        <v>254</v>
      </c>
    </row>
    <row r="149" spans="1:65" s="2" customFormat="1" ht="24.2" customHeight="1">
      <c r="A149" s="29"/>
      <c r="B149" s="146"/>
      <c r="C149" s="147" t="s">
        <v>255</v>
      </c>
      <c r="D149" s="147" t="s">
        <v>181</v>
      </c>
      <c r="E149" s="148" t="s">
        <v>1034</v>
      </c>
      <c r="F149" s="149" t="s">
        <v>1035</v>
      </c>
      <c r="G149" s="150" t="s">
        <v>1027</v>
      </c>
      <c r="H149" s="151">
        <v>1</v>
      </c>
      <c r="I149" s="152"/>
      <c r="J149" s="151">
        <f t="shared" si="20"/>
        <v>0</v>
      </c>
      <c r="K149" s="153"/>
      <c r="L149" s="30"/>
      <c r="M149" s="154" t="s">
        <v>1</v>
      </c>
      <c r="N149" s="155" t="s">
        <v>41</v>
      </c>
      <c r="O149" s="55"/>
      <c r="P149" s="156">
        <f t="shared" si="21"/>
        <v>0</v>
      </c>
      <c r="Q149" s="156">
        <v>0</v>
      </c>
      <c r="R149" s="156">
        <f t="shared" si="22"/>
        <v>0</v>
      </c>
      <c r="S149" s="156">
        <v>0</v>
      </c>
      <c r="T149" s="157">
        <f t="shared" si="2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8" t="s">
        <v>208</v>
      </c>
      <c r="AT149" s="158" t="s">
        <v>181</v>
      </c>
      <c r="AU149" s="158" t="s">
        <v>87</v>
      </c>
      <c r="AY149" s="14" t="s">
        <v>179</v>
      </c>
      <c r="BE149" s="159">
        <f t="shared" si="24"/>
        <v>0</v>
      </c>
      <c r="BF149" s="159">
        <f t="shared" si="25"/>
        <v>0</v>
      </c>
      <c r="BG149" s="159">
        <f t="shared" si="26"/>
        <v>0</v>
      </c>
      <c r="BH149" s="159">
        <f t="shared" si="27"/>
        <v>0</v>
      </c>
      <c r="BI149" s="159">
        <f t="shared" si="28"/>
        <v>0</v>
      </c>
      <c r="BJ149" s="14" t="s">
        <v>87</v>
      </c>
      <c r="BK149" s="160">
        <f t="shared" si="29"/>
        <v>0</v>
      </c>
      <c r="BL149" s="14" t="s">
        <v>208</v>
      </c>
      <c r="BM149" s="158" t="s">
        <v>258</v>
      </c>
    </row>
    <row r="150" spans="1:65" s="2" customFormat="1" ht="14.45" customHeight="1">
      <c r="A150" s="29"/>
      <c r="B150" s="146"/>
      <c r="C150" s="161" t="s">
        <v>220</v>
      </c>
      <c r="D150" s="161" t="s">
        <v>281</v>
      </c>
      <c r="E150" s="162" t="s">
        <v>1036</v>
      </c>
      <c r="F150" s="163" t="s">
        <v>1037</v>
      </c>
      <c r="G150" s="164" t="s">
        <v>253</v>
      </c>
      <c r="H150" s="165">
        <v>1</v>
      </c>
      <c r="I150" s="166"/>
      <c r="J150" s="165">
        <f t="shared" si="20"/>
        <v>0</v>
      </c>
      <c r="K150" s="167"/>
      <c r="L150" s="168"/>
      <c r="M150" s="169" t="s">
        <v>1</v>
      </c>
      <c r="N150" s="170" t="s">
        <v>41</v>
      </c>
      <c r="O150" s="55"/>
      <c r="P150" s="156">
        <f t="shared" si="21"/>
        <v>0</v>
      </c>
      <c r="Q150" s="156">
        <v>0</v>
      </c>
      <c r="R150" s="156">
        <f t="shared" si="22"/>
        <v>0</v>
      </c>
      <c r="S150" s="156">
        <v>0</v>
      </c>
      <c r="T150" s="157">
        <f t="shared" si="2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8" t="s">
        <v>239</v>
      </c>
      <c r="AT150" s="158" t="s">
        <v>281</v>
      </c>
      <c r="AU150" s="158" t="s">
        <v>87</v>
      </c>
      <c r="AY150" s="14" t="s">
        <v>179</v>
      </c>
      <c r="BE150" s="159">
        <f t="shared" si="24"/>
        <v>0</v>
      </c>
      <c r="BF150" s="159">
        <f t="shared" si="25"/>
        <v>0</v>
      </c>
      <c r="BG150" s="159">
        <f t="shared" si="26"/>
        <v>0</v>
      </c>
      <c r="BH150" s="159">
        <f t="shared" si="27"/>
        <v>0</v>
      </c>
      <c r="BI150" s="159">
        <f t="shared" si="28"/>
        <v>0</v>
      </c>
      <c r="BJ150" s="14" t="s">
        <v>87</v>
      </c>
      <c r="BK150" s="160">
        <f t="shared" si="29"/>
        <v>0</v>
      </c>
      <c r="BL150" s="14" t="s">
        <v>208</v>
      </c>
      <c r="BM150" s="158" t="s">
        <v>261</v>
      </c>
    </row>
    <row r="151" spans="1:65" s="2" customFormat="1" ht="24.2" customHeight="1">
      <c r="A151" s="29"/>
      <c r="B151" s="146"/>
      <c r="C151" s="147" t="s">
        <v>262</v>
      </c>
      <c r="D151" s="147" t="s">
        <v>181</v>
      </c>
      <c r="E151" s="148" t="s">
        <v>1038</v>
      </c>
      <c r="F151" s="149" t="s">
        <v>1039</v>
      </c>
      <c r="G151" s="150" t="s">
        <v>1027</v>
      </c>
      <c r="H151" s="151">
        <v>1</v>
      </c>
      <c r="I151" s="152"/>
      <c r="J151" s="151">
        <f t="shared" si="20"/>
        <v>0</v>
      </c>
      <c r="K151" s="153"/>
      <c r="L151" s="30"/>
      <c r="M151" s="154" t="s">
        <v>1</v>
      </c>
      <c r="N151" s="155" t="s">
        <v>41</v>
      </c>
      <c r="O151" s="55"/>
      <c r="P151" s="156">
        <f t="shared" si="21"/>
        <v>0</v>
      </c>
      <c r="Q151" s="156">
        <v>0</v>
      </c>
      <c r="R151" s="156">
        <f t="shared" si="22"/>
        <v>0</v>
      </c>
      <c r="S151" s="156">
        <v>0</v>
      </c>
      <c r="T151" s="157">
        <f t="shared" si="2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8" t="s">
        <v>208</v>
      </c>
      <c r="AT151" s="158" t="s">
        <v>181</v>
      </c>
      <c r="AU151" s="158" t="s">
        <v>87</v>
      </c>
      <c r="AY151" s="14" t="s">
        <v>179</v>
      </c>
      <c r="BE151" s="159">
        <f t="shared" si="24"/>
        <v>0</v>
      </c>
      <c r="BF151" s="159">
        <f t="shared" si="25"/>
        <v>0</v>
      </c>
      <c r="BG151" s="159">
        <f t="shared" si="26"/>
        <v>0</v>
      </c>
      <c r="BH151" s="159">
        <f t="shared" si="27"/>
        <v>0</v>
      </c>
      <c r="BI151" s="159">
        <f t="shared" si="28"/>
        <v>0</v>
      </c>
      <c r="BJ151" s="14" t="s">
        <v>87</v>
      </c>
      <c r="BK151" s="160">
        <f t="shared" si="29"/>
        <v>0</v>
      </c>
      <c r="BL151" s="14" t="s">
        <v>208</v>
      </c>
      <c r="BM151" s="158" t="s">
        <v>265</v>
      </c>
    </row>
    <row r="152" spans="1:65" s="2" customFormat="1" ht="24.2" customHeight="1">
      <c r="A152" s="29"/>
      <c r="B152" s="146"/>
      <c r="C152" s="161" t="s">
        <v>223</v>
      </c>
      <c r="D152" s="161" t="s">
        <v>281</v>
      </c>
      <c r="E152" s="162" t="s">
        <v>1040</v>
      </c>
      <c r="F152" s="163" t="s">
        <v>1041</v>
      </c>
      <c r="G152" s="164" t="s">
        <v>253</v>
      </c>
      <c r="H152" s="165">
        <v>1</v>
      </c>
      <c r="I152" s="166"/>
      <c r="J152" s="165">
        <f t="shared" si="20"/>
        <v>0</v>
      </c>
      <c r="K152" s="167"/>
      <c r="L152" s="168"/>
      <c r="M152" s="169" t="s">
        <v>1</v>
      </c>
      <c r="N152" s="170" t="s">
        <v>41</v>
      </c>
      <c r="O152" s="55"/>
      <c r="P152" s="156">
        <f t="shared" si="21"/>
        <v>0</v>
      </c>
      <c r="Q152" s="156">
        <v>0</v>
      </c>
      <c r="R152" s="156">
        <f t="shared" si="22"/>
        <v>0</v>
      </c>
      <c r="S152" s="156">
        <v>0</v>
      </c>
      <c r="T152" s="157">
        <f t="shared" si="2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8" t="s">
        <v>239</v>
      </c>
      <c r="AT152" s="158" t="s">
        <v>281</v>
      </c>
      <c r="AU152" s="158" t="s">
        <v>87</v>
      </c>
      <c r="AY152" s="14" t="s">
        <v>179</v>
      </c>
      <c r="BE152" s="159">
        <f t="shared" si="24"/>
        <v>0</v>
      </c>
      <c r="BF152" s="159">
        <f t="shared" si="25"/>
        <v>0</v>
      </c>
      <c r="BG152" s="159">
        <f t="shared" si="26"/>
        <v>0</v>
      </c>
      <c r="BH152" s="159">
        <f t="shared" si="27"/>
        <v>0</v>
      </c>
      <c r="BI152" s="159">
        <f t="shared" si="28"/>
        <v>0</v>
      </c>
      <c r="BJ152" s="14" t="s">
        <v>87</v>
      </c>
      <c r="BK152" s="160">
        <f t="shared" si="29"/>
        <v>0</v>
      </c>
      <c r="BL152" s="14" t="s">
        <v>208</v>
      </c>
      <c r="BM152" s="158" t="s">
        <v>268</v>
      </c>
    </row>
    <row r="153" spans="1:65" s="2" customFormat="1" ht="14.45" customHeight="1">
      <c r="A153" s="29"/>
      <c r="B153" s="146"/>
      <c r="C153" s="147" t="s">
        <v>269</v>
      </c>
      <c r="D153" s="147" t="s">
        <v>181</v>
      </c>
      <c r="E153" s="148" t="s">
        <v>1042</v>
      </c>
      <c r="F153" s="149" t="s">
        <v>1043</v>
      </c>
      <c r="G153" s="150" t="s">
        <v>1027</v>
      </c>
      <c r="H153" s="151">
        <v>1</v>
      </c>
      <c r="I153" s="152"/>
      <c r="J153" s="151">
        <f t="shared" si="20"/>
        <v>0</v>
      </c>
      <c r="K153" s="153"/>
      <c r="L153" s="30"/>
      <c r="M153" s="154" t="s">
        <v>1</v>
      </c>
      <c r="N153" s="155" t="s">
        <v>41</v>
      </c>
      <c r="O153" s="55"/>
      <c r="P153" s="156">
        <f t="shared" si="21"/>
        <v>0</v>
      </c>
      <c r="Q153" s="156">
        <v>0</v>
      </c>
      <c r="R153" s="156">
        <f t="shared" si="22"/>
        <v>0</v>
      </c>
      <c r="S153" s="156">
        <v>0</v>
      </c>
      <c r="T153" s="157">
        <f t="shared" si="2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8" t="s">
        <v>208</v>
      </c>
      <c r="AT153" s="158" t="s">
        <v>181</v>
      </c>
      <c r="AU153" s="158" t="s">
        <v>87</v>
      </c>
      <c r="AY153" s="14" t="s">
        <v>179</v>
      </c>
      <c r="BE153" s="159">
        <f t="shared" si="24"/>
        <v>0</v>
      </c>
      <c r="BF153" s="159">
        <f t="shared" si="25"/>
        <v>0</v>
      </c>
      <c r="BG153" s="159">
        <f t="shared" si="26"/>
        <v>0</v>
      </c>
      <c r="BH153" s="159">
        <f t="shared" si="27"/>
        <v>0</v>
      </c>
      <c r="BI153" s="159">
        <f t="shared" si="28"/>
        <v>0</v>
      </c>
      <c r="BJ153" s="14" t="s">
        <v>87</v>
      </c>
      <c r="BK153" s="160">
        <f t="shared" si="29"/>
        <v>0</v>
      </c>
      <c r="BL153" s="14" t="s">
        <v>208</v>
      </c>
      <c r="BM153" s="158" t="s">
        <v>272</v>
      </c>
    </row>
    <row r="154" spans="1:65" s="2" customFormat="1" ht="14.45" customHeight="1">
      <c r="A154" s="29"/>
      <c r="B154" s="146"/>
      <c r="C154" s="161" t="s">
        <v>228</v>
      </c>
      <c r="D154" s="161" t="s">
        <v>281</v>
      </c>
      <c r="E154" s="162" t="s">
        <v>1044</v>
      </c>
      <c r="F154" s="163" t="s">
        <v>1045</v>
      </c>
      <c r="G154" s="164" t="s">
        <v>253</v>
      </c>
      <c r="H154" s="165">
        <v>1</v>
      </c>
      <c r="I154" s="166"/>
      <c r="J154" s="165">
        <f t="shared" si="20"/>
        <v>0</v>
      </c>
      <c r="K154" s="167"/>
      <c r="L154" s="168"/>
      <c r="M154" s="169" t="s">
        <v>1</v>
      </c>
      <c r="N154" s="170" t="s">
        <v>41</v>
      </c>
      <c r="O154" s="55"/>
      <c r="P154" s="156">
        <f t="shared" si="21"/>
        <v>0</v>
      </c>
      <c r="Q154" s="156">
        <v>0</v>
      </c>
      <c r="R154" s="156">
        <f t="shared" si="22"/>
        <v>0</v>
      </c>
      <c r="S154" s="156">
        <v>0</v>
      </c>
      <c r="T154" s="157">
        <f t="shared" si="2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8" t="s">
        <v>239</v>
      </c>
      <c r="AT154" s="158" t="s">
        <v>281</v>
      </c>
      <c r="AU154" s="158" t="s">
        <v>87</v>
      </c>
      <c r="AY154" s="14" t="s">
        <v>179</v>
      </c>
      <c r="BE154" s="159">
        <f t="shared" si="24"/>
        <v>0</v>
      </c>
      <c r="BF154" s="159">
        <f t="shared" si="25"/>
        <v>0</v>
      </c>
      <c r="BG154" s="159">
        <f t="shared" si="26"/>
        <v>0</v>
      </c>
      <c r="BH154" s="159">
        <f t="shared" si="27"/>
        <v>0</v>
      </c>
      <c r="BI154" s="159">
        <f t="shared" si="28"/>
        <v>0</v>
      </c>
      <c r="BJ154" s="14" t="s">
        <v>87</v>
      </c>
      <c r="BK154" s="160">
        <f t="shared" si="29"/>
        <v>0</v>
      </c>
      <c r="BL154" s="14" t="s">
        <v>208</v>
      </c>
      <c r="BM154" s="158" t="s">
        <v>275</v>
      </c>
    </row>
    <row r="155" spans="1:65" s="2" customFormat="1" ht="14.45" customHeight="1">
      <c r="A155" s="29"/>
      <c r="B155" s="146"/>
      <c r="C155" s="147" t="s">
        <v>277</v>
      </c>
      <c r="D155" s="147" t="s">
        <v>181</v>
      </c>
      <c r="E155" s="148" t="s">
        <v>1046</v>
      </c>
      <c r="F155" s="149" t="s">
        <v>1047</v>
      </c>
      <c r="G155" s="150" t="s">
        <v>253</v>
      </c>
      <c r="H155" s="151">
        <v>1</v>
      </c>
      <c r="I155" s="152"/>
      <c r="J155" s="151">
        <f t="shared" si="20"/>
        <v>0</v>
      </c>
      <c r="K155" s="153"/>
      <c r="L155" s="30"/>
      <c r="M155" s="154" t="s">
        <v>1</v>
      </c>
      <c r="N155" s="155" t="s">
        <v>41</v>
      </c>
      <c r="O155" s="55"/>
      <c r="P155" s="156">
        <f t="shared" si="21"/>
        <v>0</v>
      </c>
      <c r="Q155" s="156">
        <v>0</v>
      </c>
      <c r="R155" s="156">
        <f t="shared" si="22"/>
        <v>0</v>
      </c>
      <c r="S155" s="156">
        <v>0</v>
      </c>
      <c r="T155" s="157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8" t="s">
        <v>208</v>
      </c>
      <c r="AT155" s="158" t="s">
        <v>181</v>
      </c>
      <c r="AU155" s="158" t="s">
        <v>87</v>
      </c>
      <c r="AY155" s="14" t="s">
        <v>179</v>
      </c>
      <c r="BE155" s="159">
        <f t="shared" si="24"/>
        <v>0</v>
      </c>
      <c r="BF155" s="159">
        <f t="shared" si="25"/>
        <v>0</v>
      </c>
      <c r="BG155" s="159">
        <f t="shared" si="26"/>
        <v>0</v>
      </c>
      <c r="BH155" s="159">
        <f t="shared" si="27"/>
        <v>0</v>
      </c>
      <c r="BI155" s="159">
        <f t="shared" si="28"/>
        <v>0</v>
      </c>
      <c r="BJ155" s="14" t="s">
        <v>87</v>
      </c>
      <c r="BK155" s="160">
        <f t="shared" si="29"/>
        <v>0</v>
      </c>
      <c r="BL155" s="14" t="s">
        <v>208</v>
      </c>
      <c r="BM155" s="158" t="s">
        <v>280</v>
      </c>
    </row>
    <row r="156" spans="1:65" s="2" customFormat="1" ht="14.45" customHeight="1">
      <c r="A156" s="29"/>
      <c r="B156" s="146"/>
      <c r="C156" s="161" t="s">
        <v>231</v>
      </c>
      <c r="D156" s="161" t="s">
        <v>281</v>
      </c>
      <c r="E156" s="162" t="s">
        <v>1048</v>
      </c>
      <c r="F156" s="163" t="s">
        <v>1049</v>
      </c>
      <c r="G156" s="164" t="s">
        <v>253</v>
      </c>
      <c r="H156" s="165">
        <v>1</v>
      </c>
      <c r="I156" s="166"/>
      <c r="J156" s="165">
        <f t="shared" si="20"/>
        <v>0</v>
      </c>
      <c r="K156" s="167"/>
      <c r="L156" s="168"/>
      <c r="M156" s="169" t="s">
        <v>1</v>
      </c>
      <c r="N156" s="170" t="s">
        <v>41</v>
      </c>
      <c r="O156" s="55"/>
      <c r="P156" s="156">
        <f t="shared" si="21"/>
        <v>0</v>
      </c>
      <c r="Q156" s="156">
        <v>0</v>
      </c>
      <c r="R156" s="156">
        <f t="shared" si="22"/>
        <v>0</v>
      </c>
      <c r="S156" s="156">
        <v>0</v>
      </c>
      <c r="T156" s="157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8" t="s">
        <v>239</v>
      </c>
      <c r="AT156" s="158" t="s">
        <v>281</v>
      </c>
      <c r="AU156" s="158" t="s">
        <v>87</v>
      </c>
      <c r="AY156" s="14" t="s">
        <v>179</v>
      </c>
      <c r="BE156" s="159">
        <f t="shared" si="24"/>
        <v>0</v>
      </c>
      <c r="BF156" s="159">
        <f t="shared" si="25"/>
        <v>0</v>
      </c>
      <c r="BG156" s="159">
        <f t="shared" si="26"/>
        <v>0</v>
      </c>
      <c r="BH156" s="159">
        <f t="shared" si="27"/>
        <v>0</v>
      </c>
      <c r="BI156" s="159">
        <f t="shared" si="28"/>
        <v>0</v>
      </c>
      <c r="BJ156" s="14" t="s">
        <v>87</v>
      </c>
      <c r="BK156" s="160">
        <f t="shared" si="29"/>
        <v>0</v>
      </c>
      <c r="BL156" s="14" t="s">
        <v>208</v>
      </c>
      <c r="BM156" s="158" t="s">
        <v>284</v>
      </c>
    </row>
    <row r="157" spans="1:65" s="2" customFormat="1" ht="14.45" customHeight="1">
      <c r="A157" s="29"/>
      <c r="B157" s="146"/>
      <c r="C157" s="147" t="s">
        <v>285</v>
      </c>
      <c r="D157" s="147" t="s">
        <v>181</v>
      </c>
      <c r="E157" s="148" t="s">
        <v>1050</v>
      </c>
      <c r="F157" s="149" t="s">
        <v>1051</v>
      </c>
      <c r="G157" s="150" t="s">
        <v>253</v>
      </c>
      <c r="H157" s="151">
        <v>1</v>
      </c>
      <c r="I157" s="152"/>
      <c r="J157" s="151">
        <f t="shared" si="20"/>
        <v>0</v>
      </c>
      <c r="K157" s="153"/>
      <c r="L157" s="30"/>
      <c r="M157" s="154" t="s">
        <v>1</v>
      </c>
      <c r="N157" s="155" t="s">
        <v>41</v>
      </c>
      <c r="O157" s="55"/>
      <c r="P157" s="156">
        <f t="shared" si="21"/>
        <v>0</v>
      </c>
      <c r="Q157" s="156">
        <v>0</v>
      </c>
      <c r="R157" s="156">
        <f t="shared" si="22"/>
        <v>0</v>
      </c>
      <c r="S157" s="156">
        <v>0</v>
      </c>
      <c r="T157" s="157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8" t="s">
        <v>208</v>
      </c>
      <c r="AT157" s="158" t="s">
        <v>181</v>
      </c>
      <c r="AU157" s="158" t="s">
        <v>87</v>
      </c>
      <c r="AY157" s="14" t="s">
        <v>179</v>
      </c>
      <c r="BE157" s="159">
        <f t="shared" si="24"/>
        <v>0</v>
      </c>
      <c r="BF157" s="159">
        <f t="shared" si="25"/>
        <v>0</v>
      </c>
      <c r="BG157" s="159">
        <f t="shared" si="26"/>
        <v>0</v>
      </c>
      <c r="BH157" s="159">
        <f t="shared" si="27"/>
        <v>0</v>
      </c>
      <c r="BI157" s="159">
        <f t="shared" si="28"/>
        <v>0</v>
      </c>
      <c r="BJ157" s="14" t="s">
        <v>87</v>
      </c>
      <c r="BK157" s="160">
        <f t="shared" si="29"/>
        <v>0</v>
      </c>
      <c r="BL157" s="14" t="s">
        <v>208</v>
      </c>
      <c r="BM157" s="158" t="s">
        <v>288</v>
      </c>
    </row>
    <row r="158" spans="1:65" s="2" customFormat="1" ht="14.45" customHeight="1">
      <c r="A158" s="29"/>
      <c r="B158" s="146"/>
      <c r="C158" s="161" t="s">
        <v>236</v>
      </c>
      <c r="D158" s="161" t="s">
        <v>281</v>
      </c>
      <c r="E158" s="162" t="s">
        <v>1052</v>
      </c>
      <c r="F158" s="163" t="s">
        <v>1053</v>
      </c>
      <c r="G158" s="164" t="s">
        <v>253</v>
      </c>
      <c r="H158" s="165">
        <v>1</v>
      </c>
      <c r="I158" s="166"/>
      <c r="J158" s="165">
        <f t="shared" si="20"/>
        <v>0</v>
      </c>
      <c r="K158" s="167"/>
      <c r="L158" s="168"/>
      <c r="M158" s="169" t="s">
        <v>1</v>
      </c>
      <c r="N158" s="170" t="s">
        <v>41</v>
      </c>
      <c r="O158" s="55"/>
      <c r="P158" s="156">
        <f t="shared" si="21"/>
        <v>0</v>
      </c>
      <c r="Q158" s="156">
        <v>0</v>
      </c>
      <c r="R158" s="156">
        <f t="shared" si="22"/>
        <v>0</v>
      </c>
      <c r="S158" s="156">
        <v>0</v>
      </c>
      <c r="T158" s="157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8" t="s">
        <v>239</v>
      </c>
      <c r="AT158" s="158" t="s">
        <v>281</v>
      </c>
      <c r="AU158" s="158" t="s">
        <v>87</v>
      </c>
      <c r="AY158" s="14" t="s">
        <v>179</v>
      </c>
      <c r="BE158" s="159">
        <f t="shared" si="24"/>
        <v>0</v>
      </c>
      <c r="BF158" s="159">
        <f t="shared" si="25"/>
        <v>0</v>
      </c>
      <c r="BG158" s="159">
        <f t="shared" si="26"/>
        <v>0</v>
      </c>
      <c r="BH158" s="159">
        <f t="shared" si="27"/>
        <v>0</v>
      </c>
      <c r="BI158" s="159">
        <f t="shared" si="28"/>
        <v>0</v>
      </c>
      <c r="BJ158" s="14" t="s">
        <v>87</v>
      </c>
      <c r="BK158" s="160">
        <f t="shared" si="29"/>
        <v>0</v>
      </c>
      <c r="BL158" s="14" t="s">
        <v>208</v>
      </c>
      <c r="BM158" s="158" t="s">
        <v>291</v>
      </c>
    </row>
    <row r="159" spans="1:65" s="2" customFormat="1" ht="24.2" customHeight="1">
      <c r="A159" s="29"/>
      <c r="B159" s="146"/>
      <c r="C159" s="147" t="s">
        <v>292</v>
      </c>
      <c r="D159" s="147" t="s">
        <v>181</v>
      </c>
      <c r="E159" s="148" t="s">
        <v>1054</v>
      </c>
      <c r="F159" s="149" t="s">
        <v>1055</v>
      </c>
      <c r="G159" s="150" t="s">
        <v>456</v>
      </c>
      <c r="H159" s="152"/>
      <c r="I159" s="152"/>
      <c r="J159" s="151">
        <f t="shared" si="20"/>
        <v>0</v>
      </c>
      <c r="K159" s="153"/>
      <c r="L159" s="30"/>
      <c r="M159" s="171" t="s">
        <v>1</v>
      </c>
      <c r="N159" s="172" t="s">
        <v>41</v>
      </c>
      <c r="O159" s="173"/>
      <c r="P159" s="174">
        <f t="shared" si="21"/>
        <v>0</v>
      </c>
      <c r="Q159" s="174">
        <v>0</v>
      </c>
      <c r="R159" s="174">
        <f t="shared" si="22"/>
        <v>0</v>
      </c>
      <c r="S159" s="174">
        <v>0</v>
      </c>
      <c r="T159" s="175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8" t="s">
        <v>208</v>
      </c>
      <c r="AT159" s="158" t="s">
        <v>181</v>
      </c>
      <c r="AU159" s="158" t="s">
        <v>87</v>
      </c>
      <c r="AY159" s="14" t="s">
        <v>179</v>
      </c>
      <c r="BE159" s="159">
        <f t="shared" si="24"/>
        <v>0</v>
      </c>
      <c r="BF159" s="159">
        <f t="shared" si="25"/>
        <v>0</v>
      </c>
      <c r="BG159" s="159">
        <f t="shared" si="26"/>
        <v>0</v>
      </c>
      <c r="BH159" s="159">
        <f t="shared" si="27"/>
        <v>0</v>
      </c>
      <c r="BI159" s="159">
        <f t="shared" si="28"/>
        <v>0</v>
      </c>
      <c r="BJ159" s="14" t="s">
        <v>87</v>
      </c>
      <c r="BK159" s="160">
        <f t="shared" si="29"/>
        <v>0</v>
      </c>
      <c r="BL159" s="14" t="s">
        <v>208</v>
      </c>
      <c r="BM159" s="158" t="s">
        <v>295</v>
      </c>
    </row>
    <row r="160" spans="1:65" s="2" customFormat="1" ht="6.95" customHeight="1">
      <c r="A160" s="29"/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30"/>
      <c r="M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</sheetData>
  <autoFilter ref="C123:K159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3"/>
  <sheetViews>
    <sheetView showGridLines="0" workbookViewId="0">
      <selection activeCell="E27" sqref="E27:H2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100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134</v>
      </c>
      <c r="L4" s="17"/>
      <c r="M4" s="9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4" t="str">
        <f>'Rekapitulácia stavby'!K6</f>
        <v>ČOV Dlhé Stráže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135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2" t="s">
        <v>1056</v>
      </c>
      <c r="F9" s="223"/>
      <c r="G9" s="223"/>
      <c r="H9" s="22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27. 4. 2021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193"/>
      <c r="G18" s="193"/>
      <c r="H18" s="193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178" t="s">
        <v>1609</v>
      </c>
      <c r="F21" s="29"/>
      <c r="G21" s="29"/>
      <c r="H21" s="29"/>
      <c r="I21" s="24" t="s">
        <v>25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34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6"/>
      <c r="B27" s="97"/>
      <c r="C27" s="96"/>
      <c r="D27" s="96"/>
      <c r="E27" s="198" t="s">
        <v>1</v>
      </c>
      <c r="F27" s="198"/>
      <c r="G27" s="198"/>
      <c r="H27" s="198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9" t="s">
        <v>35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0" t="s">
        <v>39</v>
      </c>
      <c r="E33" s="24" t="s">
        <v>40</v>
      </c>
      <c r="F33" s="101">
        <f>ROUND((SUM(BE121:BE152)),  2)</f>
        <v>0</v>
      </c>
      <c r="G33" s="29"/>
      <c r="H33" s="29"/>
      <c r="I33" s="102">
        <v>0.2</v>
      </c>
      <c r="J33" s="101">
        <f>ROUND(((SUM(BE121:BE152))*I33),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41</v>
      </c>
      <c r="F34" s="101">
        <f>ROUND((SUM(BF121:BF152)),  2)</f>
        <v>0</v>
      </c>
      <c r="G34" s="29"/>
      <c r="H34" s="29"/>
      <c r="I34" s="102">
        <v>0.2</v>
      </c>
      <c r="J34" s="101">
        <f>ROUND(((SUM(BF121:BF152))*I34),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1">
        <f>ROUND((SUM(BG121:BG152)),  2)</f>
        <v>0</v>
      </c>
      <c r="G35" s="29"/>
      <c r="H35" s="29"/>
      <c r="I35" s="102">
        <v>0.2</v>
      </c>
      <c r="J35" s="101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1">
        <f>ROUND((SUM(BH121:BH152)),  2)</f>
        <v>0</v>
      </c>
      <c r="G36" s="29"/>
      <c r="H36" s="29"/>
      <c r="I36" s="102">
        <v>0.2</v>
      </c>
      <c r="J36" s="101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44</v>
      </c>
      <c r="F37" s="101">
        <f>ROUND((SUM(BI121:BI152)),  2)</f>
        <v>0</v>
      </c>
      <c r="G37" s="29"/>
      <c r="H37" s="29"/>
      <c r="I37" s="102">
        <v>0</v>
      </c>
      <c r="J37" s="101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3"/>
      <c r="D39" s="104" t="s">
        <v>45</v>
      </c>
      <c r="E39" s="57"/>
      <c r="F39" s="57"/>
      <c r="G39" s="105" t="s">
        <v>46</v>
      </c>
      <c r="H39" s="106" t="s">
        <v>47</v>
      </c>
      <c r="I39" s="57"/>
      <c r="J39" s="107">
        <f>SUM(J30:J37)</f>
        <v>0</v>
      </c>
      <c r="K39" s="108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50</v>
      </c>
      <c r="E61" s="32"/>
      <c r="F61" s="109" t="s">
        <v>51</v>
      </c>
      <c r="G61" s="42" t="s">
        <v>50</v>
      </c>
      <c r="H61" s="32"/>
      <c r="I61" s="32"/>
      <c r="J61" s="110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50</v>
      </c>
      <c r="E76" s="32"/>
      <c r="F76" s="109" t="s">
        <v>51</v>
      </c>
      <c r="G76" s="42" t="s">
        <v>50</v>
      </c>
      <c r="H76" s="32"/>
      <c r="I76" s="32"/>
      <c r="J76" s="110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139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4" t="str">
        <f>E7</f>
        <v>ČOV Dlhé Stráže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135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2" t="str">
        <f>E9</f>
        <v>02 - SO 02 Spevnené plochy</v>
      </c>
      <c r="F87" s="223"/>
      <c r="G87" s="223"/>
      <c r="H87" s="22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Dlhé Stráže</v>
      </c>
      <c r="G89" s="29"/>
      <c r="H89" s="29"/>
      <c r="I89" s="24" t="s">
        <v>20</v>
      </c>
      <c r="J89" s="52" t="str">
        <f>IF(J12="","",J12)</f>
        <v>27. 4. 2021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Obec Dlhé Stráže</v>
      </c>
      <c r="G91" s="29"/>
      <c r="H91" s="29"/>
      <c r="I91" s="24" t="s">
        <v>28</v>
      </c>
      <c r="J91" s="27" t="str">
        <f>E21</f>
        <v>Ing.Mesiarčik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1" t="s">
        <v>140</v>
      </c>
      <c r="D94" s="103"/>
      <c r="E94" s="103"/>
      <c r="F94" s="103"/>
      <c r="G94" s="103"/>
      <c r="H94" s="103"/>
      <c r="I94" s="103"/>
      <c r="J94" s="112" t="s">
        <v>141</v>
      </c>
      <c r="K94" s="103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3" t="s">
        <v>142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143</v>
      </c>
    </row>
    <row r="97" spans="1:31" s="9" customFormat="1" ht="24.95" customHeight="1">
      <c r="B97" s="114"/>
      <c r="D97" s="115" t="s">
        <v>144</v>
      </c>
      <c r="E97" s="116"/>
      <c r="F97" s="116"/>
      <c r="G97" s="116"/>
      <c r="H97" s="116"/>
      <c r="I97" s="116"/>
      <c r="J97" s="117">
        <f>J122</f>
        <v>0</v>
      </c>
      <c r="L97" s="114"/>
    </row>
    <row r="98" spans="1:31" s="10" customFormat="1" ht="19.899999999999999" customHeight="1">
      <c r="B98" s="118"/>
      <c r="D98" s="119" t="s">
        <v>145</v>
      </c>
      <c r="E98" s="120"/>
      <c r="F98" s="120"/>
      <c r="G98" s="120"/>
      <c r="H98" s="120"/>
      <c r="I98" s="120"/>
      <c r="J98" s="121">
        <f>J123</f>
        <v>0</v>
      </c>
      <c r="L98" s="118"/>
    </row>
    <row r="99" spans="1:31" s="10" customFormat="1" ht="19.899999999999999" customHeight="1">
      <c r="B99" s="118"/>
      <c r="D99" s="119" t="s">
        <v>149</v>
      </c>
      <c r="E99" s="120"/>
      <c r="F99" s="120"/>
      <c r="G99" s="120"/>
      <c r="H99" s="120"/>
      <c r="I99" s="120"/>
      <c r="J99" s="121">
        <f>J140</f>
        <v>0</v>
      </c>
      <c r="L99" s="118"/>
    </row>
    <row r="100" spans="1:31" s="10" customFormat="1" ht="19.899999999999999" customHeight="1">
      <c r="B100" s="118"/>
      <c r="D100" s="119" t="s">
        <v>151</v>
      </c>
      <c r="E100" s="120"/>
      <c r="F100" s="120"/>
      <c r="G100" s="120"/>
      <c r="H100" s="120"/>
      <c r="I100" s="120"/>
      <c r="J100" s="121">
        <f>J146</f>
        <v>0</v>
      </c>
      <c r="L100" s="118"/>
    </row>
    <row r="101" spans="1:31" s="10" customFormat="1" ht="19.899999999999999" customHeight="1">
      <c r="B101" s="118"/>
      <c r="D101" s="119" t="s">
        <v>152</v>
      </c>
      <c r="E101" s="120"/>
      <c r="F101" s="120"/>
      <c r="G101" s="120"/>
      <c r="H101" s="120"/>
      <c r="I101" s="120"/>
      <c r="J101" s="121">
        <f>J151</f>
        <v>0</v>
      </c>
      <c r="L101" s="118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165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14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24" t="str">
        <f>E7</f>
        <v>ČOV Dlhé Stráže</v>
      </c>
      <c r="F111" s="225"/>
      <c r="G111" s="225"/>
      <c r="H111" s="225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135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82" t="str">
        <f>E9</f>
        <v>02 - SO 02 Spevnené plochy</v>
      </c>
      <c r="F113" s="223"/>
      <c r="G113" s="223"/>
      <c r="H113" s="223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18</v>
      </c>
      <c r="D115" s="29"/>
      <c r="E115" s="29"/>
      <c r="F115" s="22" t="str">
        <f>F12</f>
        <v>Dlhé Stráže</v>
      </c>
      <c r="G115" s="29"/>
      <c r="H115" s="29"/>
      <c r="I115" s="24" t="s">
        <v>20</v>
      </c>
      <c r="J115" s="52" t="str">
        <f>IF(J12="","",J12)</f>
        <v>27. 4. 2021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22</v>
      </c>
      <c r="D117" s="29"/>
      <c r="E117" s="29"/>
      <c r="F117" s="22" t="str">
        <f>E15</f>
        <v>Obec Dlhé Stráže</v>
      </c>
      <c r="G117" s="29"/>
      <c r="H117" s="29"/>
      <c r="I117" s="24" t="s">
        <v>28</v>
      </c>
      <c r="J117" s="27" t="str">
        <f>E21</f>
        <v>Ing.Mesiarčik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26</v>
      </c>
      <c r="D118" s="29"/>
      <c r="E118" s="29"/>
      <c r="F118" s="22" t="str">
        <f>IF(E18="","",E18)</f>
        <v>Vyplň údaj</v>
      </c>
      <c r="G118" s="29"/>
      <c r="H118" s="29"/>
      <c r="I118" s="24" t="s">
        <v>32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22"/>
      <c r="B120" s="123"/>
      <c r="C120" s="124" t="s">
        <v>166</v>
      </c>
      <c r="D120" s="125" t="s">
        <v>60</v>
      </c>
      <c r="E120" s="125" t="s">
        <v>56</v>
      </c>
      <c r="F120" s="125" t="s">
        <v>57</v>
      </c>
      <c r="G120" s="125" t="s">
        <v>167</v>
      </c>
      <c r="H120" s="125" t="s">
        <v>168</v>
      </c>
      <c r="I120" s="125" t="s">
        <v>169</v>
      </c>
      <c r="J120" s="126" t="s">
        <v>141</v>
      </c>
      <c r="K120" s="127" t="s">
        <v>170</v>
      </c>
      <c r="L120" s="128"/>
      <c r="M120" s="59" t="s">
        <v>1</v>
      </c>
      <c r="N120" s="60" t="s">
        <v>39</v>
      </c>
      <c r="O120" s="60" t="s">
        <v>171</v>
      </c>
      <c r="P120" s="60" t="s">
        <v>172</v>
      </c>
      <c r="Q120" s="60" t="s">
        <v>173</v>
      </c>
      <c r="R120" s="60" t="s">
        <v>174</v>
      </c>
      <c r="S120" s="60" t="s">
        <v>175</v>
      </c>
      <c r="T120" s="61" t="s">
        <v>176</v>
      </c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</row>
    <row r="121" spans="1:65" s="2" customFormat="1" ht="22.9" customHeight="1">
      <c r="A121" s="29"/>
      <c r="B121" s="30"/>
      <c r="C121" s="66" t="s">
        <v>142</v>
      </c>
      <c r="D121" s="29"/>
      <c r="E121" s="29"/>
      <c r="F121" s="29"/>
      <c r="G121" s="29"/>
      <c r="H121" s="29"/>
      <c r="I121" s="29"/>
      <c r="J121" s="129">
        <f>BK121</f>
        <v>0</v>
      </c>
      <c r="K121" s="29"/>
      <c r="L121" s="30"/>
      <c r="M121" s="62"/>
      <c r="N121" s="53"/>
      <c r="O121" s="63"/>
      <c r="P121" s="130">
        <f>P122</f>
        <v>0</v>
      </c>
      <c r="Q121" s="63"/>
      <c r="R121" s="130">
        <f>R122</f>
        <v>0</v>
      </c>
      <c r="S121" s="63"/>
      <c r="T121" s="131">
        <f>T122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74</v>
      </c>
      <c r="AU121" s="14" t="s">
        <v>143</v>
      </c>
      <c r="BK121" s="132">
        <f>BK122</f>
        <v>0</v>
      </c>
    </row>
    <row r="122" spans="1:65" s="12" customFormat="1" ht="25.9" customHeight="1">
      <c r="B122" s="133"/>
      <c r="D122" s="134" t="s">
        <v>74</v>
      </c>
      <c r="E122" s="135" t="s">
        <v>177</v>
      </c>
      <c r="F122" s="135" t="s">
        <v>178</v>
      </c>
      <c r="I122" s="136"/>
      <c r="J122" s="137">
        <f>BK122</f>
        <v>0</v>
      </c>
      <c r="L122" s="133"/>
      <c r="M122" s="138"/>
      <c r="N122" s="139"/>
      <c r="O122" s="139"/>
      <c r="P122" s="140">
        <f>P123+P140+P146+P151</f>
        <v>0</v>
      </c>
      <c r="Q122" s="139"/>
      <c r="R122" s="140">
        <f>R123+R140+R146+R151</f>
        <v>0</v>
      </c>
      <c r="S122" s="139"/>
      <c r="T122" s="141">
        <f>T123+T140+T146+T151</f>
        <v>0</v>
      </c>
      <c r="AR122" s="134" t="s">
        <v>82</v>
      </c>
      <c r="AT122" s="142" t="s">
        <v>74</v>
      </c>
      <c r="AU122" s="142" t="s">
        <v>75</v>
      </c>
      <c r="AY122" s="134" t="s">
        <v>179</v>
      </c>
      <c r="BK122" s="143">
        <f>BK123+BK140+BK146+BK151</f>
        <v>0</v>
      </c>
    </row>
    <row r="123" spans="1:65" s="12" customFormat="1" ht="22.9" customHeight="1">
      <c r="B123" s="133"/>
      <c r="D123" s="134" t="s">
        <v>74</v>
      </c>
      <c r="E123" s="144" t="s">
        <v>82</v>
      </c>
      <c r="F123" s="144" t="s">
        <v>180</v>
      </c>
      <c r="I123" s="136"/>
      <c r="J123" s="145">
        <f>BK123</f>
        <v>0</v>
      </c>
      <c r="L123" s="133"/>
      <c r="M123" s="138"/>
      <c r="N123" s="139"/>
      <c r="O123" s="139"/>
      <c r="P123" s="140">
        <f>SUM(P124:P139)</f>
        <v>0</v>
      </c>
      <c r="Q123" s="139"/>
      <c r="R123" s="140">
        <f>SUM(R124:R139)</f>
        <v>0</v>
      </c>
      <c r="S123" s="139"/>
      <c r="T123" s="141">
        <f>SUM(T124:T139)</f>
        <v>0</v>
      </c>
      <c r="AR123" s="134" t="s">
        <v>82</v>
      </c>
      <c r="AT123" s="142" t="s">
        <v>74</v>
      </c>
      <c r="AU123" s="142" t="s">
        <v>82</v>
      </c>
      <c r="AY123" s="134" t="s">
        <v>179</v>
      </c>
      <c r="BK123" s="143">
        <f>SUM(BK124:BK139)</f>
        <v>0</v>
      </c>
    </row>
    <row r="124" spans="1:65" s="2" customFormat="1" ht="24.2" customHeight="1">
      <c r="A124" s="29"/>
      <c r="B124" s="146"/>
      <c r="C124" s="147" t="s">
        <v>82</v>
      </c>
      <c r="D124" s="147" t="s">
        <v>181</v>
      </c>
      <c r="E124" s="148" t="s">
        <v>1057</v>
      </c>
      <c r="F124" s="149" t="s">
        <v>1058</v>
      </c>
      <c r="G124" s="150" t="s">
        <v>184</v>
      </c>
      <c r="H124" s="151">
        <v>127.65</v>
      </c>
      <c r="I124" s="152"/>
      <c r="J124" s="151">
        <f t="shared" ref="J124:J139" si="0">ROUND(I124*H124,3)</f>
        <v>0</v>
      </c>
      <c r="K124" s="153"/>
      <c r="L124" s="30"/>
      <c r="M124" s="154" t="s">
        <v>1</v>
      </c>
      <c r="N124" s="155" t="s">
        <v>41</v>
      </c>
      <c r="O124" s="55"/>
      <c r="P124" s="156">
        <f t="shared" ref="P124:P139" si="1">O124*H124</f>
        <v>0</v>
      </c>
      <c r="Q124" s="156">
        <v>0</v>
      </c>
      <c r="R124" s="156">
        <f t="shared" ref="R124:R139" si="2">Q124*H124</f>
        <v>0</v>
      </c>
      <c r="S124" s="156">
        <v>0</v>
      </c>
      <c r="T124" s="157">
        <f t="shared" ref="T124:T139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8" t="s">
        <v>185</v>
      </c>
      <c r="AT124" s="158" t="s">
        <v>181</v>
      </c>
      <c r="AU124" s="158" t="s">
        <v>87</v>
      </c>
      <c r="AY124" s="14" t="s">
        <v>179</v>
      </c>
      <c r="BE124" s="159">
        <f t="shared" ref="BE124:BE139" si="4">IF(N124="základná",J124,0)</f>
        <v>0</v>
      </c>
      <c r="BF124" s="159">
        <f t="shared" ref="BF124:BF139" si="5">IF(N124="znížená",J124,0)</f>
        <v>0</v>
      </c>
      <c r="BG124" s="159">
        <f t="shared" ref="BG124:BG139" si="6">IF(N124="zákl. prenesená",J124,0)</f>
        <v>0</v>
      </c>
      <c r="BH124" s="159">
        <f t="shared" ref="BH124:BH139" si="7">IF(N124="zníž. prenesená",J124,0)</f>
        <v>0</v>
      </c>
      <c r="BI124" s="159">
        <f t="shared" ref="BI124:BI139" si="8">IF(N124="nulová",J124,0)</f>
        <v>0</v>
      </c>
      <c r="BJ124" s="14" t="s">
        <v>87</v>
      </c>
      <c r="BK124" s="160">
        <f t="shared" ref="BK124:BK139" si="9">ROUND(I124*H124,3)</f>
        <v>0</v>
      </c>
      <c r="BL124" s="14" t="s">
        <v>185</v>
      </c>
      <c r="BM124" s="158" t="s">
        <v>87</v>
      </c>
    </row>
    <row r="125" spans="1:65" s="2" customFormat="1" ht="24.2" customHeight="1">
      <c r="A125" s="29"/>
      <c r="B125" s="146"/>
      <c r="C125" s="147" t="s">
        <v>87</v>
      </c>
      <c r="D125" s="147" t="s">
        <v>181</v>
      </c>
      <c r="E125" s="148" t="s">
        <v>1059</v>
      </c>
      <c r="F125" s="149" t="s">
        <v>1060</v>
      </c>
      <c r="G125" s="150" t="s">
        <v>184</v>
      </c>
      <c r="H125" s="151">
        <v>6.25</v>
      </c>
      <c r="I125" s="152"/>
      <c r="J125" s="151">
        <f t="shared" si="0"/>
        <v>0</v>
      </c>
      <c r="K125" s="153"/>
      <c r="L125" s="30"/>
      <c r="M125" s="154" t="s">
        <v>1</v>
      </c>
      <c r="N125" s="155" t="s">
        <v>41</v>
      </c>
      <c r="O125" s="55"/>
      <c r="P125" s="156">
        <f t="shared" si="1"/>
        <v>0</v>
      </c>
      <c r="Q125" s="156">
        <v>0</v>
      </c>
      <c r="R125" s="156">
        <f t="shared" si="2"/>
        <v>0</v>
      </c>
      <c r="S125" s="156">
        <v>0</v>
      </c>
      <c r="T125" s="157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8" t="s">
        <v>185</v>
      </c>
      <c r="AT125" s="158" t="s">
        <v>181</v>
      </c>
      <c r="AU125" s="158" t="s">
        <v>87</v>
      </c>
      <c r="AY125" s="14" t="s">
        <v>179</v>
      </c>
      <c r="BE125" s="159">
        <f t="shared" si="4"/>
        <v>0</v>
      </c>
      <c r="BF125" s="159">
        <f t="shared" si="5"/>
        <v>0</v>
      </c>
      <c r="BG125" s="159">
        <f t="shared" si="6"/>
        <v>0</v>
      </c>
      <c r="BH125" s="159">
        <f t="shared" si="7"/>
        <v>0</v>
      </c>
      <c r="BI125" s="159">
        <f t="shared" si="8"/>
        <v>0</v>
      </c>
      <c r="BJ125" s="14" t="s">
        <v>87</v>
      </c>
      <c r="BK125" s="160">
        <f t="shared" si="9"/>
        <v>0</v>
      </c>
      <c r="BL125" s="14" t="s">
        <v>185</v>
      </c>
      <c r="BM125" s="158" t="s">
        <v>185</v>
      </c>
    </row>
    <row r="126" spans="1:65" s="2" customFormat="1" ht="24.2" customHeight="1">
      <c r="A126" s="29"/>
      <c r="B126" s="146"/>
      <c r="C126" s="147" t="s">
        <v>188</v>
      </c>
      <c r="D126" s="147" t="s">
        <v>181</v>
      </c>
      <c r="E126" s="148" t="s">
        <v>1061</v>
      </c>
      <c r="F126" s="149" t="s">
        <v>1062</v>
      </c>
      <c r="G126" s="150" t="s">
        <v>184</v>
      </c>
      <c r="H126" s="151">
        <v>6.25</v>
      </c>
      <c r="I126" s="152"/>
      <c r="J126" s="151">
        <f t="shared" si="0"/>
        <v>0</v>
      </c>
      <c r="K126" s="153"/>
      <c r="L126" s="30"/>
      <c r="M126" s="154" t="s">
        <v>1</v>
      </c>
      <c r="N126" s="155" t="s">
        <v>41</v>
      </c>
      <c r="O126" s="55"/>
      <c r="P126" s="156">
        <f t="shared" si="1"/>
        <v>0</v>
      </c>
      <c r="Q126" s="156">
        <v>0</v>
      </c>
      <c r="R126" s="156">
        <f t="shared" si="2"/>
        <v>0</v>
      </c>
      <c r="S126" s="156">
        <v>0</v>
      </c>
      <c r="T126" s="157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8" t="s">
        <v>185</v>
      </c>
      <c r="AT126" s="158" t="s">
        <v>181</v>
      </c>
      <c r="AU126" s="158" t="s">
        <v>87</v>
      </c>
      <c r="AY126" s="14" t="s">
        <v>179</v>
      </c>
      <c r="BE126" s="159">
        <f t="shared" si="4"/>
        <v>0</v>
      </c>
      <c r="BF126" s="159">
        <f t="shared" si="5"/>
        <v>0</v>
      </c>
      <c r="BG126" s="159">
        <f t="shared" si="6"/>
        <v>0</v>
      </c>
      <c r="BH126" s="159">
        <f t="shared" si="7"/>
        <v>0</v>
      </c>
      <c r="BI126" s="159">
        <f t="shared" si="8"/>
        <v>0</v>
      </c>
      <c r="BJ126" s="14" t="s">
        <v>87</v>
      </c>
      <c r="BK126" s="160">
        <f t="shared" si="9"/>
        <v>0</v>
      </c>
      <c r="BL126" s="14" t="s">
        <v>185</v>
      </c>
      <c r="BM126" s="158" t="s">
        <v>191</v>
      </c>
    </row>
    <row r="127" spans="1:65" s="2" customFormat="1" ht="24.2" customHeight="1">
      <c r="A127" s="29"/>
      <c r="B127" s="146"/>
      <c r="C127" s="147" t="s">
        <v>185</v>
      </c>
      <c r="D127" s="147" t="s">
        <v>181</v>
      </c>
      <c r="E127" s="148" t="s">
        <v>203</v>
      </c>
      <c r="F127" s="149" t="s">
        <v>204</v>
      </c>
      <c r="G127" s="150" t="s">
        <v>184</v>
      </c>
      <c r="H127" s="151">
        <v>67.98</v>
      </c>
      <c r="I127" s="152"/>
      <c r="J127" s="151">
        <f t="shared" si="0"/>
        <v>0</v>
      </c>
      <c r="K127" s="153"/>
      <c r="L127" s="30"/>
      <c r="M127" s="154" t="s">
        <v>1</v>
      </c>
      <c r="N127" s="155" t="s">
        <v>41</v>
      </c>
      <c r="O127" s="55"/>
      <c r="P127" s="156">
        <f t="shared" si="1"/>
        <v>0</v>
      </c>
      <c r="Q127" s="156">
        <v>0</v>
      </c>
      <c r="R127" s="156">
        <f t="shared" si="2"/>
        <v>0</v>
      </c>
      <c r="S127" s="156">
        <v>0</v>
      </c>
      <c r="T127" s="157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8" t="s">
        <v>185</v>
      </c>
      <c r="AT127" s="158" t="s">
        <v>181</v>
      </c>
      <c r="AU127" s="158" t="s">
        <v>87</v>
      </c>
      <c r="AY127" s="14" t="s">
        <v>179</v>
      </c>
      <c r="BE127" s="159">
        <f t="shared" si="4"/>
        <v>0</v>
      </c>
      <c r="BF127" s="159">
        <f t="shared" si="5"/>
        <v>0</v>
      </c>
      <c r="BG127" s="159">
        <f t="shared" si="6"/>
        <v>0</v>
      </c>
      <c r="BH127" s="159">
        <f t="shared" si="7"/>
        <v>0</v>
      </c>
      <c r="BI127" s="159">
        <f t="shared" si="8"/>
        <v>0</v>
      </c>
      <c r="BJ127" s="14" t="s">
        <v>87</v>
      </c>
      <c r="BK127" s="160">
        <f t="shared" si="9"/>
        <v>0</v>
      </c>
      <c r="BL127" s="14" t="s">
        <v>185</v>
      </c>
      <c r="BM127" s="158" t="s">
        <v>194</v>
      </c>
    </row>
    <row r="128" spans="1:65" s="2" customFormat="1" ht="37.9" customHeight="1">
      <c r="A128" s="29"/>
      <c r="B128" s="146"/>
      <c r="C128" s="147" t="s">
        <v>195</v>
      </c>
      <c r="D128" s="147" t="s">
        <v>181</v>
      </c>
      <c r="E128" s="148" t="s">
        <v>1063</v>
      </c>
      <c r="F128" s="149" t="s">
        <v>1064</v>
      </c>
      <c r="G128" s="150" t="s">
        <v>184</v>
      </c>
      <c r="H128" s="151">
        <v>583.23</v>
      </c>
      <c r="I128" s="152"/>
      <c r="J128" s="151">
        <f t="shared" si="0"/>
        <v>0</v>
      </c>
      <c r="K128" s="153"/>
      <c r="L128" s="30"/>
      <c r="M128" s="154" t="s">
        <v>1</v>
      </c>
      <c r="N128" s="155" t="s">
        <v>41</v>
      </c>
      <c r="O128" s="55"/>
      <c r="P128" s="156">
        <f t="shared" si="1"/>
        <v>0</v>
      </c>
      <c r="Q128" s="156">
        <v>0</v>
      </c>
      <c r="R128" s="156">
        <f t="shared" si="2"/>
        <v>0</v>
      </c>
      <c r="S128" s="156">
        <v>0</v>
      </c>
      <c r="T128" s="157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8" t="s">
        <v>185</v>
      </c>
      <c r="AT128" s="158" t="s">
        <v>181</v>
      </c>
      <c r="AU128" s="158" t="s">
        <v>87</v>
      </c>
      <c r="AY128" s="14" t="s">
        <v>179</v>
      </c>
      <c r="BE128" s="159">
        <f t="shared" si="4"/>
        <v>0</v>
      </c>
      <c r="BF128" s="159">
        <f t="shared" si="5"/>
        <v>0</v>
      </c>
      <c r="BG128" s="159">
        <f t="shared" si="6"/>
        <v>0</v>
      </c>
      <c r="BH128" s="159">
        <f t="shared" si="7"/>
        <v>0</v>
      </c>
      <c r="BI128" s="159">
        <f t="shared" si="8"/>
        <v>0</v>
      </c>
      <c r="BJ128" s="14" t="s">
        <v>87</v>
      </c>
      <c r="BK128" s="160">
        <f t="shared" si="9"/>
        <v>0</v>
      </c>
      <c r="BL128" s="14" t="s">
        <v>185</v>
      </c>
      <c r="BM128" s="158" t="s">
        <v>198</v>
      </c>
    </row>
    <row r="129" spans="1:65" s="2" customFormat="1" ht="24.2" customHeight="1">
      <c r="A129" s="29"/>
      <c r="B129" s="146"/>
      <c r="C129" s="147" t="s">
        <v>191</v>
      </c>
      <c r="D129" s="147" t="s">
        <v>181</v>
      </c>
      <c r="E129" s="148" t="s">
        <v>1065</v>
      </c>
      <c r="F129" s="149" t="s">
        <v>1066</v>
      </c>
      <c r="G129" s="150" t="s">
        <v>184</v>
      </c>
      <c r="H129" s="151">
        <v>67.98</v>
      </c>
      <c r="I129" s="152"/>
      <c r="J129" s="151">
        <f t="shared" si="0"/>
        <v>0</v>
      </c>
      <c r="K129" s="153"/>
      <c r="L129" s="30"/>
      <c r="M129" s="154" t="s">
        <v>1</v>
      </c>
      <c r="N129" s="155" t="s">
        <v>41</v>
      </c>
      <c r="O129" s="55"/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8" t="s">
        <v>185</v>
      </c>
      <c r="AT129" s="158" t="s">
        <v>181</v>
      </c>
      <c r="AU129" s="158" t="s">
        <v>87</v>
      </c>
      <c r="AY129" s="14" t="s">
        <v>179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4" t="s">
        <v>87</v>
      </c>
      <c r="BK129" s="160">
        <f t="shared" si="9"/>
        <v>0</v>
      </c>
      <c r="BL129" s="14" t="s">
        <v>185</v>
      </c>
      <c r="BM129" s="158" t="s">
        <v>201</v>
      </c>
    </row>
    <row r="130" spans="1:65" s="2" customFormat="1" ht="24.2" customHeight="1">
      <c r="A130" s="29"/>
      <c r="B130" s="146"/>
      <c r="C130" s="147" t="s">
        <v>202</v>
      </c>
      <c r="D130" s="147" t="s">
        <v>181</v>
      </c>
      <c r="E130" s="148" t="s">
        <v>1067</v>
      </c>
      <c r="F130" s="149" t="s">
        <v>1068</v>
      </c>
      <c r="G130" s="150" t="s">
        <v>184</v>
      </c>
      <c r="H130" s="151">
        <v>583.23</v>
      </c>
      <c r="I130" s="152"/>
      <c r="J130" s="151">
        <f t="shared" si="0"/>
        <v>0</v>
      </c>
      <c r="K130" s="153"/>
      <c r="L130" s="30"/>
      <c r="M130" s="154" t="s">
        <v>1</v>
      </c>
      <c r="N130" s="155" t="s">
        <v>41</v>
      </c>
      <c r="O130" s="55"/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8" t="s">
        <v>185</v>
      </c>
      <c r="AT130" s="158" t="s">
        <v>181</v>
      </c>
      <c r="AU130" s="158" t="s">
        <v>87</v>
      </c>
      <c r="AY130" s="14" t="s">
        <v>179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4" t="s">
        <v>87</v>
      </c>
      <c r="BK130" s="160">
        <f t="shared" si="9"/>
        <v>0</v>
      </c>
      <c r="BL130" s="14" t="s">
        <v>185</v>
      </c>
      <c r="BM130" s="158" t="s">
        <v>205</v>
      </c>
    </row>
    <row r="131" spans="1:65" s="2" customFormat="1" ht="37.9" customHeight="1">
      <c r="A131" s="29"/>
      <c r="B131" s="146"/>
      <c r="C131" s="147" t="s">
        <v>194</v>
      </c>
      <c r="D131" s="147" t="s">
        <v>181</v>
      </c>
      <c r="E131" s="148" t="s">
        <v>1069</v>
      </c>
      <c r="F131" s="149" t="s">
        <v>1070</v>
      </c>
      <c r="G131" s="150" t="s">
        <v>184</v>
      </c>
      <c r="H131" s="151">
        <v>583.23</v>
      </c>
      <c r="I131" s="152"/>
      <c r="J131" s="151">
        <f t="shared" si="0"/>
        <v>0</v>
      </c>
      <c r="K131" s="153"/>
      <c r="L131" s="30"/>
      <c r="M131" s="154" t="s">
        <v>1</v>
      </c>
      <c r="N131" s="155" t="s">
        <v>41</v>
      </c>
      <c r="O131" s="55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8" t="s">
        <v>185</v>
      </c>
      <c r="AT131" s="158" t="s">
        <v>181</v>
      </c>
      <c r="AU131" s="158" t="s">
        <v>87</v>
      </c>
      <c r="AY131" s="14" t="s">
        <v>179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4" t="s">
        <v>87</v>
      </c>
      <c r="BK131" s="160">
        <f t="shared" si="9"/>
        <v>0</v>
      </c>
      <c r="BL131" s="14" t="s">
        <v>185</v>
      </c>
      <c r="BM131" s="158" t="s">
        <v>208</v>
      </c>
    </row>
    <row r="132" spans="1:65" s="2" customFormat="1" ht="14.45" customHeight="1">
      <c r="A132" s="29"/>
      <c r="B132" s="146"/>
      <c r="C132" s="147" t="s">
        <v>209</v>
      </c>
      <c r="D132" s="147" t="s">
        <v>181</v>
      </c>
      <c r="E132" s="148" t="s">
        <v>1071</v>
      </c>
      <c r="F132" s="149" t="s">
        <v>1072</v>
      </c>
      <c r="G132" s="150" t="s">
        <v>184</v>
      </c>
      <c r="H132" s="151">
        <v>67.98</v>
      </c>
      <c r="I132" s="152"/>
      <c r="J132" s="151">
        <f t="shared" si="0"/>
        <v>0</v>
      </c>
      <c r="K132" s="153"/>
      <c r="L132" s="30"/>
      <c r="M132" s="154" t="s">
        <v>1</v>
      </c>
      <c r="N132" s="155" t="s">
        <v>41</v>
      </c>
      <c r="O132" s="55"/>
      <c r="P132" s="156">
        <f t="shared" si="1"/>
        <v>0</v>
      </c>
      <c r="Q132" s="156">
        <v>0</v>
      </c>
      <c r="R132" s="156">
        <f t="shared" si="2"/>
        <v>0</v>
      </c>
      <c r="S132" s="156">
        <v>0</v>
      </c>
      <c r="T132" s="157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8" t="s">
        <v>185</v>
      </c>
      <c r="AT132" s="158" t="s">
        <v>181</v>
      </c>
      <c r="AU132" s="158" t="s">
        <v>87</v>
      </c>
      <c r="AY132" s="14" t="s">
        <v>179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4" t="s">
        <v>87</v>
      </c>
      <c r="BK132" s="160">
        <f t="shared" si="9"/>
        <v>0</v>
      </c>
      <c r="BL132" s="14" t="s">
        <v>185</v>
      </c>
      <c r="BM132" s="158" t="s">
        <v>212</v>
      </c>
    </row>
    <row r="133" spans="1:65" s="2" customFormat="1" ht="14.45" customHeight="1">
      <c r="A133" s="29"/>
      <c r="B133" s="146"/>
      <c r="C133" s="147" t="s">
        <v>198</v>
      </c>
      <c r="D133" s="147" t="s">
        <v>181</v>
      </c>
      <c r="E133" s="148" t="s">
        <v>1073</v>
      </c>
      <c r="F133" s="149" t="s">
        <v>1074</v>
      </c>
      <c r="G133" s="150" t="s">
        <v>219</v>
      </c>
      <c r="H133" s="151">
        <v>397.8</v>
      </c>
      <c r="I133" s="152"/>
      <c r="J133" s="151">
        <f t="shared" si="0"/>
        <v>0</v>
      </c>
      <c r="K133" s="153"/>
      <c r="L133" s="30"/>
      <c r="M133" s="154" t="s">
        <v>1</v>
      </c>
      <c r="N133" s="155" t="s">
        <v>41</v>
      </c>
      <c r="O133" s="55"/>
      <c r="P133" s="156">
        <f t="shared" si="1"/>
        <v>0</v>
      </c>
      <c r="Q133" s="156">
        <v>0</v>
      </c>
      <c r="R133" s="156">
        <f t="shared" si="2"/>
        <v>0</v>
      </c>
      <c r="S133" s="156">
        <v>0</v>
      </c>
      <c r="T133" s="157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8" t="s">
        <v>185</v>
      </c>
      <c r="AT133" s="158" t="s">
        <v>181</v>
      </c>
      <c r="AU133" s="158" t="s">
        <v>87</v>
      </c>
      <c r="AY133" s="14" t="s">
        <v>179</v>
      </c>
      <c r="BE133" s="159">
        <f t="shared" si="4"/>
        <v>0</v>
      </c>
      <c r="BF133" s="159">
        <f t="shared" si="5"/>
        <v>0</v>
      </c>
      <c r="BG133" s="159">
        <f t="shared" si="6"/>
        <v>0</v>
      </c>
      <c r="BH133" s="159">
        <f t="shared" si="7"/>
        <v>0</v>
      </c>
      <c r="BI133" s="159">
        <f t="shared" si="8"/>
        <v>0</v>
      </c>
      <c r="BJ133" s="14" t="s">
        <v>87</v>
      </c>
      <c r="BK133" s="160">
        <f t="shared" si="9"/>
        <v>0</v>
      </c>
      <c r="BL133" s="14" t="s">
        <v>185</v>
      </c>
      <c r="BM133" s="158" t="s">
        <v>7</v>
      </c>
    </row>
    <row r="134" spans="1:65" s="2" customFormat="1" ht="14.45" customHeight="1">
      <c r="A134" s="29"/>
      <c r="B134" s="146"/>
      <c r="C134" s="161" t="s">
        <v>216</v>
      </c>
      <c r="D134" s="161" t="s">
        <v>281</v>
      </c>
      <c r="E134" s="162" t="s">
        <v>1075</v>
      </c>
      <c r="F134" s="163" t="s">
        <v>1076</v>
      </c>
      <c r="G134" s="164" t="s">
        <v>637</v>
      </c>
      <c r="H134" s="165">
        <v>12.292</v>
      </c>
      <c r="I134" s="166"/>
      <c r="J134" s="165">
        <f t="shared" si="0"/>
        <v>0</v>
      </c>
      <c r="K134" s="167"/>
      <c r="L134" s="168"/>
      <c r="M134" s="169" t="s">
        <v>1</v>
      </c>
      <c r="N134" s="170" t="s">
        <v>41</v>
      </c>
      <c r="O134" s="55"/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8" t="s">
        <v>194</v>
      </c>
      <c r="AT134" s="158" t="s">
        <v>281</v>
      </c>
      <c r="AU134" s="158" t="s">
        <v>87</v>
      </c>
      <c r="AY134" s="14" t="s">
        <v>179</v>
      </c>
      <c r="BE134" s="159">
        <f t="shared" si="4"/>
        <v>0</v>
      </c>
      <c r="BF134" s="159">
        <f t="shared" si="5"/>
        <v>0</v>
      </c>
      <c r="BG134" s="159">
        <f t="shared" si="6"/>
        <v>0</v>
      </c>
      <c r="BH134" s="159">
        <f t="shared" si="7"/>
        <v>0</v>
      </c>
      <c r="BI134" s="159">
        <f t="shared" si="8"/>
        <v>0</v>
      </c>
      <c r="BJ134" s="14" t="s">
        <v>87</v>
      </c>
      <c r="BK134" s="160">
        <f t="shared" si="9"/>
        <v>0</v>
      </c>
      <c r="BL134" s="14" t="s">
        <v>185</v>
      </c>
      <c r="BM134" s="158" t="s">
        <v>220</v>
      </c>
    </row>
    <row r="135" spans="1:65" s="2" customFormat="1" ht="14.45" customHeight="1">
      <c r="A135" s="29"/>
      <c r="B135" s="146"/>
      <c r="C135" s="147" t="s">
        <v>201</v>
      </c>
      <c r="D135" s="147" t="s">
        <v>181</v>
      </c>
      <c r="E135" s="148" t="s">
        <v>1077</v>
      </c>
      <c r="F135" s="149" t="s">
        <v>1078</v>
      </c>
      <c r="G135" s="150" t="s">
        <v>219</v>
      </c>
      <c r="H135" s="151">
        <v>620.45000000000005</v>
      </c>
      <c r="I135" s="152"/>
      <c r="J135" s="151">
        <f t="shared" si="0"/>
        <v>0</v>
      </c>
      <c r="K135" s="153"/>
      <c r="L135" s="30"/>
      <c r="M135" s="154" t="s">
        <v>1</v>
      </c>
      <c r="N135" s="155" t="s">
        <v>41</v>
      </c>
      <c r="O135" s="55"/>
      <c r="P135" s="156">
        <f t="shared" si="1"/>
        <v>0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8" t="s">
        <v>185</v>
      </c>
      <c r="AT135" s="158" t="s">
        <v>181</v>
      </c>
      <c r="AU135" s="158" t="s">
        <v>87</v>
      </c>
      <c r="AY135" s="14" t="s">
        <v>179</v>
      </c>
      <c r="BE135" s="159">
        <f t="shared" si="4"/>
        <v>0</v>
      </c>
      <c r="BF135" s="159">
        <f t="shared" si="5"/>
        <v>0</v>
      </c>
      <c r="BG135" s="159">
        <f t="shared" si="6"/>
        <v>0</v>
      </c>
      <c r="BH135" s="159">
        <f t="shared" si="7"/>
        <v>0</v>
      </c>
      <c r="BI135" s="159">
        <f t="shared" si="8"/>
        <v>0</v>
      </c>
      <c r="BJ135" s="14" t="s">
        <v>87</v>
      </c>
      <c r="BK135" s="160">
        <f t="shared" si="9"/>
        <v>0</v>
      </c>
      <c r="BL135" s="14" t="s">
        <v>185</v>
      </c>
      <c r="BM135" s="158" t="s">
        <v>223</v>
      </c>
    </row>
    <row r="136" spans="1:65" s="2" customFormat="1" ht="14.45" customHeight="1">
      <c r="A136" s="29"/>
      <c r="B136" s="146"/>
      <c r="C136" s="147" t="s">
        <v>224</v>
      </c>
      <c r="D136" s="147" t="s">
        <v>181</v>
      </c>
      <c r="E136" s="148" t="s">
        <v>1079</v>
      </c>
      <c r="F136" s="149" t="s">
        <v>1080</v>
      </c>
      <c r="G136" s="150" t="s">
        <v>219</v>
      </c>
      <c r="H136" s="151">
        <v>620.45000000000005</v>
      </c>
      <c r="I136" s="152"/>
      <c r="J136" s="151">
        <f t="shared" si="0"/>
        <v>0</v>
      </c>
      <c r="K136" s="153"/>
      <c r="L136" s="30"/>
      <c r="M136" s="154" t="s">
        <v>1</v>
      </c>
      <c r="N136" s="155" t="s">
        <v>41</v>
      </c>
      <c r="O136" s="55"/>
      <c r="P136" s="156">
        <f t="shared" si="1"/>
        <v>0</v>
      </c>
      <c r="Q136" s="156">
        <v>0</v>
      </c>
      <c r="R136" s="156">
        <f t="shared" si="2"/>
        <v>0</v>
      </c>
      <c r="S136" s="156">
        <v>0</v>
      </c>
      <c r="T136" s="157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8" t="s">
        <v>185</v>
      </c>
      <c r="AT136" s="158" t="s">
        <v>181</v>
      </c>
      <c r="AU136" s="158" t="s">
        <v>87</v>
      </c>
      <c r="AY136" s="14" t="s">
        <v>179</v>
      </c>
      <c r="BE136" s="159">
        <f t="shared" si="4"/>
        <v>0</v>
      </c>
      <c r="BF136" s="159">
        <f t="shared" si="5"/>
        <v>0</v>
      </c>
      <c r="BG136" s="159">
        <f t="shared" si="6"/>
        <v>0</v>
      </c>
      <c r="BH136" s="159">
        <f t="shared" si="7"/>
        <v>0</v>
      </c>
      <c r="BI136" s="159">
        <f t="shared" si="8"/>
        <v>0</v>
      </c>
      <c r="BJ136" s="14" t="s">
        <v>87</v>
      </c>
      <c r="BK136" s="160">
        <f t="shared" si="9"/>
        <v>0</v>
      </c>
      <c r="BL136" s="14" t="s">
        <v>185</v>
      </c>
      <c r="BM136" s="158" t="s">
        <v>228</v>
      </c>
    </row>
    <row r="137" spans="1:65" s="2" customFormat="1" ht="24.2" customHeight="1">
      <c r="A137" s="29"/>
      <c r="B137" s="146"/>
      <c r="C137" s="147" t="s">
        <v>205</v>
      </c>
      <c r="D137" s="147" t="s">
        <v>181</v>
      </c>
      <c r="E137" s="148" t="s">
        <v>1081</v>
      </c>
      <c r="F137" s="149" t="s">
        <v>1082</v>
      </c>
      <c r="G137" s="150" t="s">
        <v>219</v>
      </c>
      <c r="H137" s="151">
        <v>397.8</v>
      </c>
      <c r="I137" s="152"/>
      <c r="J137" s="151">
        <f t="shared" si="0"/>
        <v>0</v>
      </c>
      <c r="K137" s="153"/>
      <c r="L137" s="30"/>
      <c r="M137" s="154" t="s">
        <v>1</v>
      </c>
      <c r="N137" s="155" t="s">
        <v>41</v>
      </c>
      <c r="O137" s="55"/>
      <c r="P137" s="156">
        <f t="shared" si="1"/>
        <v>0</v>
      </c>
      <c r="Q137" s="156">
        <v>0</v>
      </c>
      <c r="R137" s="156">
        <f t="shared" si="2"/>
        <v>0</v>
      </c>
      <c r="S137" s="156">
        <v>0</v>
      </c>
      <c r="T137" s="157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8" t="s">
        <v>185</v>
      </c>
      <c r="AT137" s="158" t="s">
        <v>181</v>
      </c>
      <c r="AU137" s="158" t="s">
        <v>87</v>
      </c>
      <c r="AY137" s="14" t="s">
        <v>179</v>
      </c>
      <c r="BE137" s="159">
        <f t="shared" si="4"/>
        <v>0</v>
      </c>
      <c r="BF137" s="159">
        <f t="shared" si="5"/>
        <v>0</v>
      </c>
      <c r="BG137" s="159">
        <f t="shared" si="6"/>
        <v>0</v>
      </c>
      <c r="BH137" s="159">
        <f t="shared" si="7"/>
        <v>0</v>
      </c>
      <c r="BI137" s="159">
        <f t="shared" si="8"/>
        <v>0</v>
      </c>
      <c r="BJ137" s="14" t="s">
        <v>87</v>
      </c>
      <c r="BK137" s="160">
        <f t="shared" si="9"/>
        <v>0</v>
      </c>
      <c r="BL137" s="14" t="s">
        <v>185</v>
      </c>
      <c r="BM137" s="158" t="s">
        <v>231</v>
      </c>
    </row>
    <row r="138" spans="1:65" s="2" customFormat="1" ht="24.2" customHeight="1">
      <c r="A138" s="29"/>
      <c r="B138" s="146"/>
      <c r="C138" s="147" t="s">
        <v>233</v>
      </c>
      <c r="D138" s="147" t="s">
        <v>181</v>
      </c>
      <c r="E138" s="148" t="s">
        <v>1083</v>
      </c>
      <c r="F138" s="149" t="s">
        <v>1084</v>
      </c>
      <c r="G138" s="150" t="s">
        <v>219</v>
      </c>
      <c r="H138" s="151">
        <v>132</v>
      </c>
      <c r="I138" s="152"/>
      <c r="J138" s="151">
        <f t="shared" si="0"/>
        <v>0</v>
      </c>
      <c r="K138" s="153"/>
      <c r="L138" s="30"/>
      <c r="M138" s="154" t="s">
        <v>1</v>
      </c>
      <c r="N138" s="155" t="s">
        <v>41</v>
      </c>
      <c r="O138" s="55"/>
      <c r="P138" s="156">
        <f t="shared" si="1"/>
        <v>0</v>
      </c>
      <c r="Q138" s="156">
        <v>0</v>
      </c>
      <c r="R138" s="156">
        <f t="shared" si="2"/>
        <v>0</v>
      </c>
      <c r="S138" s="156">
        <v>0</v>
      </c>
      <c r="T138" s="157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8" t="s">
        <v>185</v>
      </c>
      <c r="AT138" s="158" t="s">
        <v>181</v>
      </c>
      <c r="AU138" s="158" t="s">
        <v>87</v>
      </c>
      <c r="AY138" s="14" t="s">
        <v>179</v>
      </c>
      <c r="BE138" s="159">
        <f t="shared" si="4"/>
        <v>0</v>
      </c>
      <c r="BF138" s="159">
        <f t="shared" si="5"/>
        <v>0</v>
      </c>
      <c r="BG138" s="159">
        <f t="shared" si="6"/>
        <v>0</v>
      </c>
      <c r="BH138" s="159">
        <f t="shared" si="7"/>
        <v>0</v>
      </c>
      <c r="BI138" s="159">
        <f t="shared" si="8"/>
        <v>0</v>
      </c>
      <c r="BJ138" s="14" t="s">
        <v>87</v>
      </c>
      <c r="BK138" s="160">
        <f t="shared" si="9"/>
        <v>0</v>
      </c>
      <c r="BL138" s="14" t="s">
        <v>185</v>
      </c>
      <c r="BM138" s="158" t="s">
        <v>236</v>
      </c>
    </row>
    <row r="139" spans="1:65" s="2" customFormat="1" ht="14.45" customHeight="1">
      <c r="A139" s="29"/>
      <c r="B139" s="146"/>
      <c r="C139" s="147" t="s">
        <v>208</v>
      </c>
      <c r="D139" s="147" t="s">
        <v>181</v>
      </c>
      <c r="E139" s="148" t="s">
        <v>1085</v>
      </c>
      <c r="F139" s="149" t="s">
        <v>1086</v>
      </c>
      <c r="G139" s="150" t="s">
        <v>219</v>
      </c>
      <c r="H139" s="151">
        <v>210</v>
      </c>
      <c r="I139" s="152"/>
      <c r="J139" s="151">
        <f t="shared" si="0"/>
        <v>0</v>
      </c>
      <c r="K139" s="153"/>
      <c r="L139" s="30"/>
      <c r="M139" s="154" t="s">
        <v>1</v>
      </c>
      <c r="N139" s="155" t="s">
        <v>41</v>
      </c>
      <c r="O139" s="55"/>
      <c r="P139" s="156">
        <f t="shared" si="1"/>
        <v>0</v>
      </c>
      <c r="Q139" s="156">
        <v>0</v>
      </c>
      <c r="R139" s="156">
        <f t="shared" si="2"/>
        <v>0</v>
      </c>
      <c r="S139" s="156">
        <v>0</v>
      </c>
      <c r="T139" s="157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8" t="s">
        <v>185</v>
      </c>
      <c r="AT139" s="158" t="s">
        <v>181</v>
      </c>
      <c r="AU139" s="158" t="s">
        <v>87</v>
      </c>
      <c r="AY139" s="14" t="s">
        <v>179</v>
      </c>
      <c r="BE139" s="159">
        <f t="shared" si="4"/>
        <v>0</v>
      </c>
      <c r="BF139" s="159">
        <f t="shared" si="5"/>
        <v>0</v>
      </c>
      <c r="BG139" s="159">
        <f t="shared" si="6"/>
        <v>0</v>
      </c>
      <c r="BH139" s="159">
        <f t="shared" si="7"/>
        <v>0</v>
      </c>
      <c r="BI139" s="159">
        <f t="shared" si="8"/>
        <v>0</v>
      </c>
      <c r="BJ139" s="14" t="s">
        <v>87</v>
      </c>
      <c r="BK139" s="160">
        <f t="shared" si="9"/>
        <v>0</v>
      </c>
      <c r="BL139" s="14" t="s">
        <v>185</v>
      </c>
      <c r="BM139" s="158" t="s">
        <v>239</v>
      </c>
    </row>
    <row r="140" spans="1:65" s="12" customFormat="1" ht="22.9" customHeight="1">
      <c r="B140" s="133"/>
      <c r="D140" s="134" t="s">
        <v>74</v>
      </c>
      <c r="E140" s="144" t="s">
        <v>195</v>
      </c>
      <c r="F140" s="144" t="s">
        <v>324</v>
      </c>
      <c r="I140" s="136"/>
      <c r="J140" s="145">
        <f>BK140</f>
        <v>0</v>
      </c>
      <c r="L140" s="133"/>
      <c r="M140" s="138"/>
      <c r="N140" s="139"/>
      <c r="O140" s="139"/>
      <c r="P140" s="140">
        <f>SUM(P141:P145)</f>
        <v>0</v>
      </c>
      <c r="Q140" s="139"/>
      <c r="R140" s="140">
        <f>SUM(R141:R145)</f>
        <v>0</v>
      </c>
      <c r="S140" s="139"/>
      <c r="T140" s="141">
        <f>SUM(T141:T145)</f>
        <v>0</v>
      </c>
      <c r="AR140" s="134" t="s">
        <v>82</v>
      </c>
      <c r="AT140" s="142" t="s">
        <v>74</v>
      </c>
      <c r="AU140" s="142" t="s">
        <v>82</v>
      </c>
      <c r="AY140" s="134" t="s">
        <v>179</v>
      </c>
      <c r="BK140" s="143">
        <f>SUM(BK141:BK145)</f>
        <v>0</v>
      </c>
    </row>
    <row r="141" spans="1:65" s="2" customFormat="1" ht="24.2" customHeight="1">
      <c r="A141" s="29"/>
      <c r="B141" s="146"/>
      <c r="C141" s="147" t="s">
        <v>240</v>
      </c>
      <c r="D141" s="147" t="s">
        <v>181</v>
      </c>
      <c r="E141" s="148" t="s">
        <v>1087</v>
      </c>
      <c r="F141" s="149" t="s">
        <v>1088</v>
      </c>
      <c r="G141" s="150" t="s">
        <v>219</v>
      </c>
      <c r="H141" s="151">
        <v>250.315</v>
      </c>
      <c r="I141" s="152"/>
      <c r="J141" s="151">
        <f>ROUND(I141*H141,3)</f>
        <v>0</v>
      </c>
      <c r="K141" s="153"/>
      <c r="L141" s="30"/>
      <c r="M141" s="154" t="s">
        <v>1</v>
      </c>
      <c r="N141" s="155" t="s">
        <v>41</v>
      </c>
      <c r="O141" s="55"/>
      <c r="P141" s="156">
        <f>O141*H141</f>
        <v>0</v>
      </c>
      <c r="Q141" s="156">
        <v>0</v>
      </c>
      <c r="R141" s="156">
        <f>Q141*H141</f>
        <v>0</v>
      </c>
      <c r="S141" s="156">
        <v>0</v>
      </c>
      <c r="T141" s="157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8" t="s">
        <v>185</v>
      </c>
      <c r="AT141" s="158" t="s">
        <v>181</v>
      </c>
      <c r="AU141" s="158" t="s">
        <v>87</v>
      </c>
      <c r="AY141" s="14" t="s">
        <v>179</v>
      </c>
      <c r="BE141" s="159">
        <f>IF(N141="základná",J141,0)</f>
        <v>0</v>
      </c>
      <c r="BF141" s="159">
        <f>IF(N141="znížená",J141,0)</f>
        <v>0</v>
      </c>
      <c r="BG141" s="159">
        <f>IF(N141="zákl. prenesená",J141,0)</f>
        <v>0</v>
      </c>
      <c r="BH141" s="159">
        <f>IF(N141="zníž. prenesená",J141,0)</f>
        <v>0</v>
      </c>
      <c r="BI141" s="159">
        <f>IF(N141="nulová",J141,0)</f>
        <v>0</v>
      </c>
      <c r="BJ141" s="14" t="s">
        <v>87</v>
      </c>
      <c r="BK141" s="160">
        <f>ROUND(I141*H141,3)</f>
        <v>0</v>
      </c>
      <c r="BL141" s="14" t="s">
        <v>185</v>
      </c>
      <c r="BM141" s="158" t="s">
        <v>243</v>
      </c>
    </row>
    <row r="142" spans="1:65" s="2" customFormat="1" ht="24.2" customHeight="1">
      <c r="A142" s="29"/>
      <c r="B142" s="146"/>
      <c r="C142" s="147" t="s">
        <v>212</v>
      </c>
      <c r="D142" s="147" t="s">
        <v>181</v>
      </c>
      <c r="E142" s="148" t="s">
        <v>1089</v>
      </c>
      <c r="F142" s="149" t="s">
        <v>1090</v>
      </c>
      <c r="G142" s="150" t="s">
        <v>219</v>
      </c>
      <c r="H142" s="151">
        <v>237.36500000000001</v>
      </c>
      <c r="I142" s="152"/>
      <c r="J142" s="151">
        <f>ROUND(I142*H142,3)</f>
        <v>0</v>
      </c>
      <c r="K142" s="153"/>
      <c r="L142" s="30"/>
      <c r="M142" s="154" t="s">
        <v>1</v>
      </c>
      <c r="N142" s="155" t="s">
        <v>41</v>
      </c>
      <c r="O142" s="55"/>
      <c r="P142" s="156">
        <f>O142*H142</f>
        <v>0</v>
      </c>
      <c r="Q142" s="156">
        <v>0</v>
      </c>
      <c r="R142" s="156">
        <f>Q142*H142</f>
        <v>0</v>
      </c>
      <c r="S142" s="156">
        <v>0</v>
      </c>
      <c r="T142" s="157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8" t="s">
        <v>185</v>
      </c>
      <c r="AT142" s="158" t="s">
        <v>181</v>
      </c>
      <c r="AU142" s="158" t="s">
        <v>87</v>
      </c>
      <c r="AY142" s="14" t="s">
        <v>179</v>
      </c>
      <c r="BE142" s="159">
        <f>IF(N142="základná",J142,0)</f>
        <v>0</v>
      </c>
      <c r="BF142" s="159">
        <f>IF(N142="znížená",J142,0)</f>
        <v>0</v>
      </c>
      <c r="BG142" s="159">
        <f>IF(N142="zákl. prenesená",J142,0)</f>
        <v>0</v>
      </c>
      <c r="BH142" s="159">
        <f>IF(N142="zníž. prenesená",J142,0)</f>
        <v>0</v>
      </c>
      <c r="BI142" s="159">
        <f>IF(N142="nulová",J142,0)</f>
        <v>0</v>
      </c>
      <c r="BJ142" s="14" t="s">
        <v>87</v>
      </c>
      <c r="BK142" s="160">
        <f>ROUND(I142*H142,3)</f>
        <v>0</v>
      </c>
      <c r="BL142" s="14" t="s">
        <v>185</v>
      </c>
      <c r="BM142" s="158" t="s">
        <v>246</v>
      </c>
    </row>
    <row r="143" spans="1:65" s="2" customFormat="1" ht="24.2" customHeight="1">
      <c r="A143" s="29"/>
      <c r="B143" s="146"/>
      <c r="C143" s="147" t="s">
        <v>247</v>
      </c>
      <c r="D143" s="147" t="s">
        <v>181</v>
      </c>
      <c r="E143" s="148" t="s">
        <v>1091</v>
      </c>
      <c r="F143" s="149" t="s">
        <v>1092</v>
      </c>
      <c r="G143" s="150" t="s">
        <v>219</v>
      </c>
      <c r="H143" s="151">
        <v>237.36500000000001</v>
      </c>
      <c r="I143" s="152"/>
      <c r="J143" s="151">
        <f>ROUND(I143*H143,3)</f>
        <v>0</v>
      </c>
      <c r="K143" s="153"/>
      <c r="L143" s="30"/>
      <c r="M143" s="154" t="s">
        <v>1</v>
      </c>
      <c r="N143" s="155" t="s">
        <v>41</v>
      </c>
      <c r="O143" s="55"/>
      <c r="P143" s="156">
        <f>O143*H143</f>
        <v>0</v>
      </c>
      <c r="Q143" s="156">
        <v>0</v>
      </c>
      <c r="R143" s="156">
        <f>Q143*H143</f>
        <v>0</v>
      </c>
      <c r="S143" s="156">
        <v>0</v>
      </c>
      <c r="T143" s="157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8" t="s">
        <v>185</v>
      </c>
      <c r="AT143" s="158" t="s">
        <v>181</v>
      </c>
      <c r="AU143" s="158" t="s">
        <v>87</v>
      </c>
      <c r="AY143" s="14" t="s">
        <v>179</v>
      </c>
      <c r="BE143" s="159">
        <f>IF(N143="základná",J143,0)</f>
        <v>0</v>
      </c>
      <c r="BF143" s="159">
        <f>IF(N143="znížená",J143,0)</f>
        <v>0</v>
      </c>
      <c r="BG143" s="159">
        <f>IF(N143="zákl. prenesená",J143,0)</f>
        <v>0</v>
      </c>
      <c r="BH143" s="159">
        <f>IF(N143="zníž. prenesená",J143,0)</f>
        <v>0</v>
      </c>
      <c r="BI143" s="159">
        <f>IF(N143="nulová",J143,0)</f>
        <v>0</v>
      </c>
      <c r="BJ143" s="14" t="s">
        <v>87</v>
      </c>
      <c r="BK143" s="160">
        <f>ROUND(I143*H143,3)</f>
        <v>0</v>
      </c>
      <c r="BL143" s="14" t="s">
        <v>185</v>
      </c>
      <c r="BM143" s="158" t="s">
        <v>250</v>
      </c>
    </row>
    <row r="144" spans="1:65" s="2" customFormat="1" ht="24.2" customHeight="1">
      <c r="A144" s="29"/>
      <c r="B144" s="146"/>
      <c r="C144" s="147" t="s">
        <v>7</v>
      </c>
      <c r="D144" s="147" t="s">
        <v>181</v>
      </c>
      <c r="E144" s="148" t="s">
        <v>1091</v>
      </c>
      <c r="F144" s="149" t="s">
        <v>1092</v>
      </c>
      <c r="G144" s="150" t="s">
        <v>219</v>
      </c>
      <c r="H144" s="151">
        <v>237.36500000000001</v>
      </c>
      <c r="I144" s="152"/>
      <c r="J144" s="151">
        <f>ROUND(I144*H144,3)</f>
        <v>0</v>
      </c>
      <c r="K144" s="153"/>
      <c r="L144" s="30"/>
      <c r="M144" s="154" t="s">
        <v>1</v>
      </c>
      <c r="N144" s="155" t="s">
        <v>41</v>
      </c>
      <c r="O144" s="55"/>
      <c r="P144" s="156">
        <f>O144*H144</f>
        <v>0</v>
      </c>
      <c r="Q144" s="156">
        <v>0</v>
      </c>
      <c r="R144" s="156">
        <f>Q144*H144</f>
        <v>0</v>
      </c>
      <c r="S144" s="156">
        <v>0</v>
      </c>
      <c r="T144" s="157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8" t="s">
        <v>185</v>
      </c>
      <c r="AT144" s="158" t="s">
        <v>181</v>
      </c>
      <c r="AU144" s="158" t="s">
        <v>87</v>
      </c>
      <c r="AY144" s="14" t="s">
        <v>179</v>
      </c>
      <c r="BE144" s="159">
        <f>IF(N144="základná",J144,0)</f>
        <v>0</v>
      </c>
      <c r="BF144" s="159">
        <f>IF(N144="znížená",J144,0)</f>
        <v>0</v>
      </c>
      <c r="BG144" s="159">
        <f>IF(N144="zákl. prenesená",J144,0)</f>
        <v>0</v>
      </c>
      <c r="BH144" s="159">
        <f>IF(N144="zníž. prenesená",J144,0)</f>
        <v>0</v>
      </c>
      <c r="BI144" s="159">
        <f>IF(N144="nulová",J144,0)</f>
        <v>0</v>
      </c>
      <c r="BJ144" s="14" t="s">
        <v>87</v>
      </c>
      <c r="BK144" s="160">
        <f>ROUND(I144*H144,3)</f>
        <v>0</v>
      </c>
      <c r="BL144" s="14" t="s">
        <v>185</v>
      </c>
      <c r="BM144" s="158" t="s">
        <v>254</v>
      </c>
    </row>
    <row r="145" spans="1:65" s="2" customFormat="1" ht="24.2" customHeight="1">
      <c r="A145" s="29"/>
      <c r="B145" s="146"/>
      <c r="C145" s="147" t="s">
        <v>255</v>
      </c>
      <c r="D145" s="147" t="s">
        <v>181</v>
      </c>
      <c r="E145" s="148" t="s">
        <v>1093</v>
      </c>
      <c r="F145" s="149" t="s">
        <v>1094</v>
      </c>
      <c r="G145" s="150" t="s">
        <v>219</v>
      </c>
      <c r="H145" s="151">
        <v>237.36500000000001</v>
      </c>
      <c r="I145" s="152"/>
      <c r="J145" s="151">
        <f>ROUND(I145*H145,3)</f>
        <v>0</v>
      </c>
      <c r="K145" s="153"/>
      <c r="L145" s="30"/>
      <c r="M145" s="154" t="s">
        <v>1</v>
      </c>
      <c r="N145" s="155" t="s">
        <v>41</v>
      </c>
      <c r="O145" s="55"/>
      <c r="P145" s="156">
        <f>O145*H145</f>
        <v>0</v>
      </c>
      <c r="Q145" s="156">
        <v>0</v>
      </c>
      <c r="R145" s="156">
        <f>Q145*H145</f>
        <v>0</v>
      </c>
      <c r="S145" s="156">
        <v>0</v>
      </c>
      <c r="T145" s="157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8" t="s">
        <v>185</v>
      </c>
      <c r="AT145" s="158" t="s">
        <v>181</v>
      </c>
      <c r="AU145" s="158" t="s">
        <v>87</v>
      </c>
      <c r="AY145" s="14" t="s">
        <v>179</v>
      </c>
      <c r="BE145" s="159">
        <f>IF(N145="základná",J145,0)</f>
        <v>0</v>
      </c>
      <c r="BF145" s="159">
        <f>IF(N145="znížená",J145,0)</f>
        <v>0</v>
      </c>
      <c r="BG145" s="159">
        <f>IF(N145="zákl. prenesená",J145,0)</f>
        <v>0</v>
      </c>
      <c r="BH145" s="159">
        <f>IF(N145="zníž. prenesená",J145,0)</f>
        <v>0</v>
      </c>
      <c r="BI145" s="159">
        <f>IF(N145="nulová",J145,0)</f>
        <v>0</v>
      </c>
      <c r="BJ145" s="14" t="s">
        <v>87</v>
      </c>
      <c r="BK145" s="160">
        <f>ROUND(I145*H145,3)</f>
        <v>0</v>
      </c>
      <c r="BL145" s="14" t="s">
        <v>185</v>
      </c>
      <c r="BM145" s="158" t="s">
        <v>258</v>
      </c>
    </row>
    <row r="146" spans="1:65" s="12" customFormat="1" ht="22.9" customHeight="1">
      <c r="B146" s="133"/>
      <c r="D146" s="134" t="s">
        <v>74</v>
      </c>
      <c r="E146" s="144" t="s">
        <v>209</v>
      </c>
      <c r="F146" s="144" t="s">
        <v>390</v>
      </c>
      <c r="I146" s="136"/>
      <c r="J146" s="145">
        <f>BK146</f>
        <v>0</v>
      </c>
      <c r="L146" s="133"/>
      <c r="M146" s="138"/>
      <c r="N146" s="139"/>
      <c r="O146" s="139"/>
      <c r="P146" s="140">
        <f>SUM(P147:P150)</f>
        <v>0</v>
      </c>
      <c r="Q146" s="139"/>
      <c r="R146" s="140">
        <f>SUM(R147:R150)</f>
        <v>0</v>
      </c>
      <c r="S146" s="139"/>
      <c r="T146" s="141">
        <f>SUM(T147:T150)</f>
        <v>0</v>
      </c>
      <c r="AR146" s="134" t="s">
        <v>82</v>
      </c>
      <c r="AT146" s="142" t="s">
        <v>74</v>
      </c>
      <c r="AU146" s="142" t="s">
        <v>82</v>
      </c>
      <c r="AY146" s="134" t="s">
        <v>179</v>
      </c>
      <c r="BK146" s="143">
        <f>SUM(BK147:BK150)</f>
        <v>0</v>
      </c>
    </row>
    <row r="147" spans="1:65" s="2" customFormat="1" ht="24.2" customHeight="1">
      <c r="A147" s="29"/>
      <c r="B147" s="146"/>
      <c r="C147" s="147" t="s">
        <v>220</v>
      </c>
      <c r="D147" s="147" t="s">
        <v>181</v>
      </c>
      <c r="E147" s="148" t="s">
        <v>1095</v>
      </c>
      <c r="F147" s="149" t="s">
        <v>1096</v>
      </c>
      <c r="G147" s="150" t="s">
        <v>478</v>
      </c>
      <c r="H147" s="151">
        <v>55.75</v>
      </c>
      <c r="I147" s="152"/>
      <c r="J147" s="151">
        <f>ROUND(I147*H147,3)</f>
        <v>0</v>
      </c>
      <c r="K147" s="153"/>
      <c r="L147" s="30"/>
      <c r="M147" s="154" t="s">
        <v>1</v>
      </c>
      <c r="N147" s="155" t="s">
        <v>41</v>
      </c>
      <c r="O147" s="55"/>
      <c r="P147" s="156">
        <f>O147*H147</f>
        <v>0</v>
      </c>
      <c r="Q147" s="156">
        <v>0</v>
      </c>
      <c r="R147" s="156">
        <f>Q147*H147</f>
        <v>0</v>
      </c>
      <c r="S147" s="156">
        <v>0</v>
      </c>
      <c r="T147" s="157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8" t="s">
        <v>185</v>
      </c>
      <c r="AT147" s="158" t="s">
        <v>181</v>
      </c>
      <c r="AU147" s="158" t="s">
        <v>87</v>
      </c>
      <c r="AY147" s="14" t="s">
        <v>179</v>
      </c>
      <c r="BE147" s="159">
        <f>IF(N147="základná",J147,0)</f>
        <v>0</v>
      </c>
      <c r="BF147" s="159">
        <f>IF(N147="znížená",J147,0)</f>
        <v>0</v>
      </c>
      <c r="BG147" s="159">
        <f>IF(N147="zákl. prenesená",J147,0)</f>
        <v>0</v>
      </c>
      <c r="BH147" s="159">
        <f>IF(N147="zníž. prenesená",J147,0)</f>
        <v>0</v>
      </c>
      <c r="BI147" s="159">
        <f>IF(N147="nulová",J147,0)</f>
        <v>0</v>
      </c>
      <c r="BJ147" s="14" t="s">
        <v>87</v>
      </c>
      <c r="BK147" s="160">
        <f>ROUND(I147*H147,3)</f>
        <v>0</v>
      </c>
      <c r="BL147" s="14" t="s">
        <v>185</v>
      </c>
      <c r="BM147" s="158" t="s">
        <v>261</v>
      </c>
    </row>
    <row r="148" spans="1:65" s="2" customFormat="1" ht="14.45" customHeight="1">
      <c r="A148" s="29"/>
      <c r="B148" s="146"/>
      <c r="C148" s="161" t="s">
        <v>262</v>
      </c>
      <c r="D148" s="161" t="s">
        <v>281</v>
      </c>
      <c r="E148" s="162" t="s">
        <v>1097</v>
      </c>
      <c r="F148" s="163" t="s">
        <v>1098</v>
      </c>
      <c r="G148" s="164" t="s">
        <v>253</v>
      </c>
      <c r="H148" s="165">
        <v>56.308</v>
      </c>
      <c r="I148" s="166"/>
      <c r="J148" s="165">
        <f>ROUND(I148*H148,3)</f>
        <v>0</v>
      </c>
      <c r="K148" s="167"/>
      <c r="L148" s="168"/>
      <c r="M148" s="169" t="s">
        <v>1</v>
      </c>
      <c r="N148" s="170" t="s">
        <v>41</v>
      </c>
      <c r="O148" s="55"/>
      <c r="P148" s="156">
        <f>O148*H148</f>
        <v>0</v>
      </c>
      <c r="Q148" s="156">
        <v>0</v>
      </c>
      <c r="R148" s="156">
        <f>Q148*H148</f>
        <v>0</v>
      </c>
      <c r="S148" s="156">
        <v>0</v>
      </c>
      <c r="T148" s="157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8" t="s">
        <v>194</v>
      </c>
      <c r="AT148" s="158" t="s">
        <v>281</v>
      </c>
      <c r="AU148" s="158" t="s">
        <v>87</v>
      </c>
      <c r="AY148" s="14" t="s">
        <v>179</v>
      </c>
      <c r="BE148" s="159">
        <f>IF(N148="základná",J148,0)</f>
        <v>0</v>
      </c>
      <c r="BF148" s="159">
        <f>IF(N148="znížená",J148,0)</f>
        <v>0</v>
      </c>
      <c r="BG148" s="159">
        <f>IF(N148="zákl. prenesená",J148,0)</f>
        <v>0</v>
      </c>
      <c r="BH148" s="159">
        <f>IF(N148="zníž. prenesená",J148,0)</f>
        <v>0</v>
      </c>
      <c r="BI148" s="159">
        <f>IF(N148="nulová",J148,0)</f>
        <v>0</v>
      </c>
      <c r="BJ148" s="14" t="s">
        <v>87</v>
      </c>
      <c r="BK148" s="160">
        <f>ROUND(I148*H148,3)</f>
        <v>0</v>
      </c>
      <c r="BL148" s="14" t="s">
        <v>185</v>
      </c>
      <c r="BM148" s="158" t="s">
        <v>265</v>
      </c>
    </row>
    <row r="149" spans="1:65" s="2" customFormat="1" ht="24.2" customHeight="1">
      <c r="A149" s="29"/>
      <c r="B149" s="146"/>
      <c r="C149" s="147" t="s">
        <v>223</v>
      </c>
      <c r="D149" s="147" t="s">
        <v>181</v>
      </c>
      <c r="E149" s="148" t="s">
        <v>1099</v>
      </c>
      <c r="F149" s="149" t="s">
        <v>1100</v>
      </c>
      <c r="G149" s="150" t="s">
        <v>184</v>
      </c>
      <c r="H149" s="151">
        <v>3.3450000000000002</v>
      </c>
      <c r="I149" s="152"/>
      <c r="J149" s="151">
        <f>ROUND(I149*H149,3)</f>
        <v>0</v>
      </c>
      <c r="K149" s="153"/>
      <c r="L149" s="30"/>
      <c r="M149" s="154" t="s">
        <v>1</v>
      </c>
      <c r="N149" s="155" t="s">
        <v>41</v>
      </c>
      <c r="O149" s="55"/>
      <c r="P149" s="156">
        <f>O149*H149</f>
        <v>0</v>
      </c>
      <c r="Q149" s="156">
        <v>0</v>
      </c>
      <c r="R149" s="156">
        <f>Q149*H149</f>
        <v>0</v>
      </c>
      <c r="S149" s="156">
        <v>0</v>
      </c>
      <c r="T149" s="157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8" t="s">
        <v>185</v>
      </c>
      <c r="AT149" s="158" t="s">
        <v>181</v>
      </c>
      <c r="AU149" s="158" t="s">
        <v>87</v>
      </c>
      <c r="AY149" s="14" t="s">
        <v>179</v>
      </c>
      <c r="BE149" s="159">
        <f>IF(N149="základná",J149,0)</f>
        <v>0</v>
      </c>
      <c r="BF149" s="159">
        <f>IF(N149="znížená",J149,0)</f>
        <v>0</v>
      </c>
      <c r="BG149" s="159">
        <f>IF(N149="zákl. prenesená",J149,0)</f>
        <v>0</v>
      </c>
      <c r="BH149" s="159">
        <f>IF(N149="zníž. prenesená",J149,0)</f>
        <v>0</v>
      </c>
      <c r="BI149" s="159">
        <f>IF(N149="nulová",J149,0)</f>
        <v>0</v>
      </c>
      <c r="BJ149" s="14" t="s">
        <v>87</v>
      </c>
      <c r="BK149" s="160">
        <f>ROUND(I149*H149,3)</f>
        <v>0</v>
      </c>
      <c r="BL149" s="14" t="s">
        <v>185</v>
      </c>
      <c r="BM149" s="158" t="s">
        <v>268</v>
      </c>
    </row>
    <row r="150" spans="1:65" s="2" customFormat="1" ht="24.2" customHeight="1">
      <c r="A150" s="29"/>
      <c r="B150" s="146"/>
      <c r="C150" s="147" t="s">
        <v>269</v>
      </c>
      <c r="D150" s="147" t="s">
        <v>181</v>
      </c>
      <c r="E150" s="148" t="s">
        <v>1101</v>
      </c>
      <c r="F150" s="149" t="s">
        <v>1102</v>
      </c>
      <c r="G150" s="150" t="s">
        <v>478</v>
      </c>
      <c r="H150" s="151">
        <v>237.24</v>
      </c>
      <c r="I150" s="152"/>
      <c r="J150" s="151">
        <f>ROUND(I150*H150,3)</f>
        <v>0</v>
      </c>
      <c r="K150" s="153"/>
      <c r="L150" s="30"/>
      <c r="M150" s="154" t="s">
        <v>1</v>
      </c>
      <c r="N150" s="155" t="s">
        <v>41</v>
      </c>
      <c r="O150" s="55"/>
      <c r="P150" s="156">
        <f>O150*H150</f>
        <v>0</v>
      </c>
      <c r="Q150" s="156">
        <v>0</v>
      </c>
      <c r="R150" s="156">
        <f>Q150*H150</f>
        <v>0</v>
      </c>
      <c r="S150" s="156">
        <v>0</v>
      </c>
      <c r="T150" s="157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8" t="s">
        <v>185</v>
      </c>
      <c r="AT150" s="158" t="s">
        <v>181</v>
      </c>
      <c r="AU150" s="158" t="s">
        <v>87</v>
      </c>
      <c r="AY150" s="14" t="s">
        <v>179</v>
      </c>
      <c r="BE150" s="159">
        <f>IF(N150="základná",J150,0)</f>
        <v>0</v>
      </c>
      <c r="BF150" s="159">
        <f>IF(N150="znížená",J150,0)</f>
        <v>0</v>
      </c>
      <c r="BG150" s="159">
        <f>IF(N150="zákl. prenesená",J150,0)</f>
        <v>0</v>
      </c>
      <c r="BH150" s="159">
        <f>IF(N150="zníž. prenesená",J150,0)</f>
        <v>0</v>
      </c>
      <c r="BI150" s="159">
        <f>IF(N150="nulová",J150,0)</f>
        <v>0</v>
      </c>
      <c r="BJ150" s="14" t="s">
        <v>87</v>
      </c>
      <c r="BK150" s="160">
        <f>ROUND(I150*H150,3)</f>
        <v>0</v>
      </c>
      <c r="BL150" s="14" t="s">
        <v>185</v>
      </c>
      <c r="BM150" s="158" t="s">
        <v>272</v>
      </c>
    </row>
    <row r="151" spans="1:65" s="12" customFormat="1" ht="22.9" customHeight="1">
      <c r="B151" s="133"/>
      <c r="D151" s="134" t="s">
        <v>74</v>
      </c>
      <c r="E151" s="144" t="s">
        <v>423</v>
      </c>
      <c r="F151" s="144" t="s">
        <v>424</v>
      </c>
      <c r="I151" s="136"/>
      <c r="J151" s="145">
        <f>BK151</f>
        <v>0</v>
      </c>
      <c r="L151" s="133"/>
      <c r="M151" s="138"/>
      <c r="N151" s="139"/>
      <c r="O151" s="139"/>
      <c r="P151" s="140">
        <f>P152</f>
        <v>0</v>
      </c>
      <c r="Q151" s="139"/>
      <c r="R151" s="140">
        <f>R152</f>
        <v>0</v>
      </c>
      <c r="S151" s="139"/>
      <c r="T151" s="141">
        <f>T152</f>
        <v>0</v>
      </c>
      <c r="AR151" s="134" t="s">
        <v>82</v>
      </c>
      <c r="AT151" s="142" t="s">
        <v>74</v>
      </c>
      <c r="AU151" s="142" t="s">
        <v>82</v>
      </c>
      <c r="AY151" s="134" t="s">
        <v>179</v>
      </c>
      <c r="BK151" s="143">
        <f>BK152</f>
        <v>0</v>
      </c>
    </row>
    <row r="152" spans="1:65" s="2" customFormat="1" ht="24.2" customHeight="1">
      <c r="A152" s="29"/>
      <c r="B152" s="146"/>
      <c r="C152" s="147" t="s">
        <v>228</v>
      </c>
      <c r="D152" s="147" t="s">
        <v>181</v>
      </c>
      <c r="E152" s="148" t="s">
        <v>1103</v>
      </c>
      <c r="F152" s="149" t="s">
        <v>1104</v>
      </c>
      <c r="G152" s="150" t="s">
        <v>227</v>
      </c>
      <c r="H152" s="151">
        <v>440.185</v>
      </c>
      <c r="I152" s="152"/>
      <c r="J152" s="151">
        <f>ROUND(I152*H152,3)</f>
        <v>0</v>
      </c>
      <c r="K152" s="153"/>
      <c r="L152" s="30"/>
      <c r="M152" s="171" t="s">
        <v>1</v>
      </c>
      <c r="N152" s="172" t="s">
        <v>41</v>
      </c>
      <c r="O152" s="173"/>
      <c r="P152" s="174">
        <f>O152*H152</f>
        <v>0</v>
      </c>
      <c r="Q152" s="174">
        <v>0</v>
      </c>
      <c r="R152" s="174">
        <f>Q152*H152</f>
        <v>0</v>
      </c>
      <c r="S152" s="174">
        <v>0</v>
      </c>
      <c r="T152" s="175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8" t="s">
        <v>185</v>
      </c>
      <c r="AT152" s="158" t="s">
        <v>181</v>
      </c>
      <c r="AU152" s="158" t="s">
        <v>87</v>
      </c>
      <c r="AY152" s="14" t="s">
        <v>179</v>
      </c>
      <c r="BE152" s="159">
        <f>IF(N152="základná",J152,0)</f>
        <v>0</v>
      </c>
      <c r="BF152" s="159">
        <f>IF(N152="znížená",J152,0)</f>
        <v>0</v>
      </c>
      <c r="BG152" s="159">
        <f>IF(N152="zákl. prenesená",J152,0)</f>
        <v>0</v>
      </c>
      <c r="BH152" s="159">
        <f>IF(N152="zníž. prenesená",J152,0)</f>
        <v>0</v>
      </c>
      <c r="BI152" s="159">
        <f>IF(N152="nulová",J152,0)</f>
        <v>0</v>
      </c>
      <c r="BJ152" s="14" t="s">
        <v>87</v>
      </c>
      <c r="BK152" s="160">
        <f>ROUND(I152*H152,3)</f>
        <v>0</v>
      </c>
      <c r="BL152" s="14" t="s">
        <v>185</v>
      </c>
      <c r="BM152" s="158" t="s">
        <v>275</v>
      </c>
    </row>
    <row r="153" spans="1:65" s="2" customFormat="1" ht="6.95" customHeight="1">
      <c r="A153" s="29"/>
      <c r="B153" s="44"/>
      <c r="C153" s="45"/>
      <c r="D153" s="45"/>
      <c r="E153" s="45"/>
      <c r="F153" s="45"/>
      <c r="G153" s="45"/>
      <c r="H153" s="45"/>
      <c r="I153" s="45"/>
      <c r="J153" s="45"/>
      <c r="K153" s="45"/>
      <c r="L153" s="30"/>
      <c r="M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</row>
  </sheetData>
  <autoFilter ref="C120:K152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0"/>
  <sheetViews>
    <sheetView showGridLines="0" workbookViewId="0">
      <selection activeCell="F15" sqref="F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103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134</v>
      </c>
      <c r="L4" s="17"/>
      <c r="M4" s="9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4" t="str">
        <f>'Rekapitulácia stavby'!K6</f>
        <v>ČOV Dlhé Stráže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135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2" t="s">
        <v>1105</v>
      </c>
      <c r="F9" s="223"/>
      <c r="G9" s="223"/>
      <c r="H9" s="22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27. 4. 2021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193"/>
      <c r="G18" s="193"/>
      <c r="H18" s="193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178" t="s">
        <v>1609</v>
      </c>
      <c r="F21" s="29"/>
      <c r="G21" s="29"/>
      <c r="H21" s="29"/>
      <c r="I21" s="24" t="s">
        <v>25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34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6"/>
      <c r="B27" s="97"/>
      <c r="C27" s="96"/>
      <c r="D27" s="96"/>
      <c r="E27" s="198" t="s">
        <v>1</v>
      </c>
      <c r="F27" s="198"/>
      <c r="G27" s="198"/>
      <c r="H27" s="198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9" t="s">
        <v>35</v>
      </c>
      <c r="E30" s="29"/>
      <c r="F30" s="29"/>
      <c r="G30" s="29"/>
      <c r="H30" s="29"/>
      <c r="I30" s="29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0" t="s">
        <v>39</v>
      </c>
      <c r="E33" s="24" t="s">
        <v>40</v>
      </c>
      <c r="F33" s="101">
        <f>ROUND((SUM(BE122:BE149)),  2)</f>
        <v>0</v>
      </c>
      <c r="G33" s="29"/>
      <c r="H33" s="29"/>
      <c r="I33" s="102">
        <v>0.2</v>
      </c>
      <c r="J33" s="101">
        <f>ROUND(((SUM(BE122:BE149))*I33),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41</v>
      </c>
      <c r="F34" s="101">
        <f>ROUND((SUM(BF122:BF149)),  2)</f>
        <v>0</v>
      </c>
      <c r="G34" s="29"/>
      <c r="H34" s="29"/>
      <c r="I34" s="102">
        <v>0.2</v>
      </c>
      <c r="J34" s="101">
        <f>ROUND(((SUM(BF122:BF149))*I34),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1">
        <f>ROUND((SUM(BG122:BG149)),  2)</f>
        <v>0</v>
      </c>
      <c r="G35" s="29"/>
      <c r="H35" s="29"/>
      <c r="I35" s="102">
        <v>0.2</v>
      </c>
      <c r="J35" s="101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1">
        <f>ROUND((SUM(BH122:BH149)),  2)</f>
        <v>0</v>
      </c>
      <c r="G36" s="29"/>
      <c r="H36" s="29"/>
      <c r="I36" s="102">
        <v>0.2</v>
      </c>
      <c r="J36" s="101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44</v>
      </c>
      <c r="F37" s="101">
        <f>ROUND((SUM(BI122:BI149)),  2)</f>
        <v>0</v>
      </c>
      <c r="G37" s="29"/>
      <c r="H37" s="29"/>
      <c r="I37" s="102">
        <v>0</v>
      </c>
      <c r="J37" s="101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3"/>
      <c r="D39" s="104" t="s">
        <v>45</v>
      </c>
      <c r="E39" s="57"/>
      <c r="F39" s="57"/>
      <c r="G39" s="105" t="s">
        <v>46</v>
      </c>
      <c r="H39" s="106" t="s">
        <v>47</v>
      </c>
      <c r="I39" s="57"/>
      <c r="J39" s="107">
        <f>SUM(J30:J37)</f>
        <v>0</v>
      </c>
      <c r="K39" s="108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50</v>
      </c>
      <c r="E61" s="32"/>
      <c r="F61" s="109" t="s">
        <v>51</v>
      </c>
      <c r="G61" s="42" t="s">
        <v>50</v>
      </c>
      <c r="H61" s="32"/>
      <c r="I61" s="32"/>
      <c r="J61" s="110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50</v>
      </c>
      <c r="E76" s="32"/>
      <c r="F76" s="109" t="s">
        <v>51</v>
      </c>
      <c r="G76" s="42" t="s">
        <v>50</v>
      </c>
      <c r="H76" s="32"/>
      <c r="I76" s="32"/>
      <c r="J76" s="110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139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4" t="str">
        <f>E7</f>
        <v>ČOV Dlhé Stráže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135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2" t="str">
        <f>E9</f>
        <v>03 - SO 03 Oplotenie</v>
      </c>
      <c r="F87" s="223"/>
      <c r="G87" s="223"/>
      <c r="H87" s="22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Dlhé Stráže</v>
      </c>
      <c r="G89" s="29"/>
      <c r="H89" s="29"/>
      <c r="I89" s="24" t="s">
        <v>20</v>
      </c>
      <c r="J89" s="52" t="str">
        <f>IF(J12="","",J12)</f>
        <v>27. 4. 2021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Obec Dlhé Stráže</v>
      </c>
      <c r="G91" s="29"/>
      <c r="H91" s="29"/>
      <c r="I91" s="24" t="s">
        <v>28</v>
      </c>
      <c r="J91" s="27" t="str">
        <f>E21</f>
        <v>Ing.Mesiarčik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1" t="s">
        <v>140</v>
      </c>
      <c r="D94" s="103"/>
      <c r="E94" s="103"/>
      <c r="F94" s="103"/>
      <c r="G94" s="103"/>
      <c r="H94" s="103"/>
      <c r="I94" s="103"/>
      <c r="J94" s="112" t="s">
        <v>141</v>
      </c>
      <c r="K94" s="103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3" t="s">
        <v>142</v>
      </c>
      <c r="D96" s="29"/>
      <c r="E96" s="29"/>
      <c r="F96" s="29"/>
      <c r="G96" s="29"/>
      <c r="H96" s="29"/>
      <c r="I96" s="29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143</v>
      </c>
    </row>
    <row r="97" spans="1:31" s="9" customFormat="1" ht="24.95" customHeight="1">
      <c r="B97" s="114"/>
      <c r="D97" s="115" t="s">
        <v>144</v>
      </c>
      <c r="E97" s="116"/>
      <c r="F97" s="116"/>
      <c r="G97" s="116"/>
      <c r="H97" s="116"/>
      <c r="I97" s="116"/>
      <c r="J97" s="117">
        <f>J123</f>
        <v>0</v>
      </c>
      <c r="L97" s="114"/>
    </row>
    <row r="98" spans="1:31" s="10" customFormat="1" ht="19.899999999999999" customHeight="1">
      <c r="B98" s="118"/>
      <c r="D98" s="119" t="s">
        <v>145</v>
      </c>
      <c r="E98" s="120"/>
      <c r="F98" s="120"/>
      <c r="G98" s="120"/>
      <c r="H98" s="120"/>
      <c r="I98" s="120"/>
      <c r="J98" s="121">
        <f>J124</f>
        <v>0</v>
      </c>
      <c r="L98" s="118"/>
    </row>
    <row r="99" spans="1:31" s="10" customFormat="1" ht="19.899999999999999" customHeight="1">
      <c r="B99" s="118"/>
      <c r="D99" s="119" t="s">
        <v>146</v>
      </c>
      <c r="E99" s="120"/>
      <c r="F99" s="120"/>
      <c r="G99" s="120"/>
      <c r="H99" s="120"/>
      <c r="I99" s="120"/>
      <c r="J99" s="121">
        <f>J132</f>
        <v>0</v>
      </c>
      <c r="L99" s="118"/>
    </row>
    <row r="100" spans="1:31" s="10" customFormat="1" ht="19.899999999999999" customHeight="1">
      <c r="B100" s="118"/>
      <c r="D100" s="119" t="s">
        <v>152</v>
      </c>
      <c r="E100" s="120"/>
      <c r="F100" s="120"/>
      <c r="G100" s="120"/>
      <c r="H100" s="120"/>
      <c r="I100" s="120"/>
      <c r="J100" s="121">
        <f>J135</f>
        <v>0</v>
      </c>
      <c r="L100" s="118"/>
    </row>
    <row r="101" spans="1:31" s="9" customFormat="1" ht="24.95" customHeight="1">
      <c r="B101" s="114"/>
      <c r="D101" s="115" t="s">
        <v>153</v>
      </c>
      <c r="E101" s="116"/>
      <c r="F101" s="116"/>
      <c r="G101" s="116"/>
      <c r="H101" s="116"/>
      <c r="I101" s="116"/>
      <c r="J101" s="117">
        <f>J137</f>
        <v>0</v>
      </c>
      <c r="L101" s="114"/>
    </row>
    <row r="102" spans="1:31" s="10" customFormat="1" ht="19.899999999999999" customHeight="1">
      <c r="B102" s="118"/>
      <c r="D102" s="119" t="s">
        <v>160</v>
      </c>
      <c r="E102" s="120"/>
      <c r="F102" s="120"/>
      <c r="G102" s="120"/>
      <c r="H102" s="120"/>
      <c r="I102" s="120"/>
      <c r="J102" s="121">
        <f>J138</f>
        <v>0</v>
      </c>
      <c r="L102" s="118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165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14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24" t="str">
        <f>E7</f>
        <v>ČOV Dlhé Stráže</v>
      </c>
      <c r="F112" s="225"/>
      <c r="G112" s="225"/>
      <c r="H112" s="225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135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82" t="str">
        <f>E9</f>
        <v>03 - SO 03 Oplotenie</v>
      </c>
      <c r="F114" s="223"/>
      <c r="G114" s="223"/>
      <c r="H114" s="223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18</v>
      </c>
      <c r="D116" s="29"/>
      <c r="E116" s="29"/>
      <c r="F116" s="22" t="str">
        <f>F12</f>
        <v>Dlhé Stráže</v>
      </c>
      <c r="G116" s="29"/>
      <c r="H116" s="29"/>
      <c r="I116" s="24" t="s">
        <v>20</v>
      </c>
      <c r="J116" s="52" t="str">
        <f>IF(J12="","",J12)</f>
        <v>27. 4. 2021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22</v>
      </c>
      <c r="D118" s="29"/>
      <c r="E118" s="29"/>
      <c r="F118" s="22" t="str">
        <f>E15</f>
        <v>Obec Dlhé Stráže</v>
      </c>
      <c r="G118" s="29"/>
      <c r="H118" s="29"/>
      <c r="I118" s="24" t="s">
        <v>28</v>
      </c>
      <c r="J118" s="27" t="str">
        <f>E21</f>
        <v>Ing.Mesiarčik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26</v>
      </c>
      <c r="D119" s="29"/>
      <c r="E119" s="29"/>
      <c r="F119" s="22" t="str">
        <f>IF(E18="","",E18)</f>
        <v>Vyplň údaj</v>
      </c>
      <c r="G119" s="29"/>
      <c r="H119" s="29"/>
      <c r="I119" s="24" t="s">
        <v>32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22"/>
      <c r="B121" s="123"/>
      <c r="C121" s="124" t="s">
        <v>166</v>
      </c>
      <c r="D121" s="125" t="s">
        <v>60</v>
      </c>
      <c r="E121" s="125" t="s">
        <v>56</v>
      </c>
      <c r="F121" s="125" t="s">
        <v>57</v>
      </c>
      <c r="G121" s="125" t="s">
        <v>167</v>
      </c>
      <c r="H121" s="125" t="s">
        <v>168</v>
      </c>
      <c r="I121" s="125" t="s">
        <v>169</v>
      </c>
      <c r="J121" s="126" t="s">
        <v>141</v>
      </c>
      <c r="K121" s="127" t="s">
        <v>170</v>
      </c>
      <c r="L121" s="128"/>
      <c r="M121" s="59" t="s">
        <v>1</v>
      </c>
      <c r="N121" s="60" t="s">
        <v>39</v>
      </c>
      <c r="O121" s="60" t="s">
        <v>171</v>
      </c>
      <c r="P121" s="60" t="s">
        <v>172</v>
      </c>
      <c r="Q121" s="60" t="s">
        <v>173</v>
      </c>
      <c r="R121" s="60" t="s">
        <v>174</v>
      </c>
      <c r="S121" s="60" t="s">
        <v>175</v>
      </c>
      <c r="T121" s="61" t="s">
        <v>176</v>
      </c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</row>
    <row r="122" spans="1:65" s="2" customFormat="1" ht="22.9" customHeight="1">
      <c r="A122" s="29"/>
      <c r="B122" s="30"/>
      <c r="C122" s="66" t="s">
        <v>142</v>
      </c>
      <c r="D122" s="29"/>
      <c r="E122" s="29"/>
      <c r="F122" s="29"/>
      <c r="G122" s="29"/>
      <c r="H122" s="29"/>
      <c r="I122" s="29"/>
      <c r="J122" s="129">
        <f>BK122</f>
        <v>0</v>
      </c>
      <c r="K122" s="29"/>
      <c r="L122" s="30"/>
      <c r="M122" s="62"/>
      <c r="N122" s="53"/>
      <c r="O122" s="63"/>
      <c r="P122" s="130">
        <f>P123+P137</f>
        <v>0</v>
      </c>
      <c r="Q122" s="63"/>
      <c r="R122" s="130">
        <f>R123+R137</f>
        <v>0</v>
      </c>
      <c r="S122" s="63"/>
      <c r="T122" s="131">
        <f>T123+T137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74</v>
      </c>
      <c r="AU122" s="14" t="s">
        <v>143</v>
      </c>
      <c r="BK122" s="132">
        <f>BK123+BK137</f>
        <v>0</v>
      </c>
    </row>
    <row r="123" spans="1:65" s="12" customFormat="1" ht="25.9" customHeight="1">
      <c r="B123" s="133"/>
      <c r="D123" s="134" t="s">
        <v>74</v>
      </c>
      <c r="E123" s="135" t="s">
        <v>177</v>
      </c>
      <c r="F123" s="135" t="s">
        <v>178</v>
      </c>
      <c r="I123" s="136"/>
      <c r="J123" s="137">
        <f>BK123</f>
        <v>0</v>
      </c>
      <c r="L123" s="133"/>
      <c r="M123" s="138"/>
      <c r="N123" s="139"/>
      <c r="O123" s="139"/>
      <c r="P123" s="140">
        <f>P124+P132+P135</f>
        <v>0</v>
      </c>
      <c r="Q123" s="139"/>
      <c r="R123" s="140">
        <f>R124+R132+R135</f>
        <v>0</v>
      </c>
      <c r="S123" s="139"/>
      <c r="T123" s="141">
        <f>T124+T132+T135</f>
        <v>0</v>
      </c>
      <c r="AR123" s="134" t="s">
        <v>82</v>
      </c>
      <c r="AT123" s="142" t="s">
        <v>74</v>
      </c>
      <c r="AU123" s="142" t="s">
        <v>75</v>
      </c>
      <c r="AY123" s="134" t="s">
        <v>179</v>
      </c>
      <c r="BK123" s="143">
        <f>BK124+BK132+BK135</f>
        <v>0</v>
      </c>
    </row>
    <row r="124" spans="1:65" s="12" customFormat="1" ht="22.9" customHeight="1">
      <c r="B124" s="133"/>
      <c r="D124" s="134" t="s">
        <v>74</v>
      </c>
      <c r="E124" s="144" t="s">
        <v>82</v>
      </c>
      <c r="F124" s="144" t="s">
        <v>180</v>
      </c>
      <c r="I124" s="136"/>
      <c r="J124" s="145">
        <f>BK124</f>
        <v>0</v>
      </c>
      <c r="L124" s="133"/>
      <c r="M124" s="138"/>
      <c r="N124" s="139"/>
      <c r="O124" s="139"/>
      <c r="P124" s="140">
        <f>SUM(P125:P131)</f>
        <v>0</v>
      </c>
      <c r="Q124" s="139"/>
      <c r="R124" s="140">
        <f>SUM(R125:R131)</f>
        <v>0</v>
      </c>
      <c r="S124" s="139"/>
      <c r="T124" s="141">
        <f>SUM(T125:T131)</f>
        <v>0</v>
      </c>
      <c r="AR124" s="134" t="s">
        <v>82</v>
      </c>
      <c r="AT124" s="142" t="s">
        <v>74</v>
      </c>
      <c r="AU124" s="142" t="s">
        <v>82</v>
      </c>
      <c r="AY124" s="134" t="s">
        <v>179</v>
      </c>
      <c r="BK124" s="143">
        <f>SUM(BK125:BK131)</f>
        <v>0</v>
      </c>
    </row>
    <row r="125" spans="1:65" s="2" customFormat="1" ht="24.2" customHeight="1">
      <c r="A125" s="29"/>
      <c r="B125" s="146"/>
      <c r="C125" s="147" t="s">
        <v>82</v>
      </c>
      <c r="D125" s="147" t="s">
        <v>181</v>
      </c>
      <c r="E125" s="148" t="s">
        <v>1106</v>
      </c>
      <c r="F125" s="149" t="s">
        <v>1107</v>
      </c>
      <c r="G125" s="150" t="s">
        <v>184</v>
      </c>
      <c r="H125" s="151">
        <v>6.2</v>
      </c>
      <c r="I125" s="152"/>
      <c r="J125" s="151">
        <f t="shared" ref="J125:J131" si="0">ROUND(I125*H125,3)</f>
        <v>0</v>
      </c>
      <c r="K125" s="153"/>
      <c r="L125" s="30"/>
      <c r="M125" s="154" t="s">
        <v>1</v>
      </c>
      <c r="N125" s="155" t="s">
        <v>41</v>
      </c>
      <c r="O125" s="55"/>
      <c r="P125" s="156">
        <f t="shared" ref="P125:P131" si="1">O125*H125</f>
        <v>0</v>
      </c>
      <c r="Q125" s="156">
        <v>0</v>
      </c>
      <c r="R125" s="156">
        <f t="shared" ref="R125:R131" si="2">Q125*H125</f>
        <v>0</v>
      </c>
      <c r="S125" s="156">
        <v>0</v>
      </c>
      <c r="T125" s="157">
        <f t="shared" ref="T125:T131" si="3"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8" t="s">
        <v>185</v>
      </c>
      <c r="AT125" s="158" t="s">
        <v>181</v>
      </c>
      <c r="AU125" s="158" t="s">
        <v>87</v>
      </c>
      <c r="AY125" s="14" t="s">
        <v>179</v>
      </c>
      <c r="BE125" s="159">
        <f t="shared" ref="BE125:BE131" si="4">IF(N125="základná",J125,0)</f>
        <v>0</v>
      </c>
      <c r="BF125" s="159">
        <f t="shared" ref="BF125:BF131" si="5">IF(N125="znížená",J125,0)</f>
        <v>0</v>
      </c>
      <c r="BG125" s="159">
        <f t="shared" ref="BG125:BG131" si="6">IF(N125="zákl. prenesená",J125,0)</f>
        <v>0</v>
      </c>
      <c r="BH125" s="159">
        <f t="shared" ref="BH125:BH131" si="7">IF(N125="zníž. prenesená",J125,0)</f>
        <v>0</v>
      </c>
      <c r="BI125" s="159">
        <f t="shared" ref="BI125:BI131" si="8">IF(N125="nulová",J125,0)</f>
        <v>0</v>
      </c>
      <c r="BJ125" s="14" t="s">
        <v>87</v>
      </c>
      <c r="BK125" s="160">
        <f t="shared" ref="BK125:BK131" si="9">ROUND(I125*H125,3)</f>
        <v>0</v>
      </c>
      <c r="BL125" s="14" t="s">
        <v>185</v>
      </c>
      <c r="BM125" s="158" t="s">
        <v>87</v>
      </c>
    </row>
    <row r="126" spans="1:65" s="2" customFormat="1" ht="24.2" customHeight="1">
      <c r="A126" s="29"/>
      <c r="B126" s="146"/>
      <c r="C126" s="147" t="s">
        <v>87</v>
      </c>
      <c r="D126" s="147" t="s">
        <v>181</v>
      </c>
      <c r="E126" s="148" t="s">
        <v>1108</v>
      </c>
      <c r="F126" s="149" t="s">
        <v>1109</v>
      </c>
      <c r="G126" s="150" t="s">
        <v>184</v>
      </c>
      <c r="H126" s="151">
        <v>6.2</v>
      </c>
      <c r="I126" s="152"/>
      <c r="J126" s="151">
        <f t="shared" si="0"/>
        <v>0</v>
      </c>
      <c r="K126" s="153"/>
      <c r="L126" s="30"/>
      <c r="M126" s="154" t="s">
        <v>1</v>
      </c>
      <c r="N126" s="155" t="s">
        <v>41</v>
      </c>
      <c r="O126" s="55"/>
      <c r="P126" s="156">
        <f t="shared" si="1"/>
        <v>0</v>
      </c>
      <c r="Q126" s="156">
        <v>0</v>
      </c>
      <c r="R126" s="156">
        <f t="shared" si="2"/>
        <v>0</v>
      </c>
      <c r="S126" s="156">
        <v>0</v>
      </c>
      <c r="T126" s="157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8" t="s">
        <v>185</v>
      </c>
      <c r="AT126" s="158" t="s">
        <v>181</v>
      </c>
      <c r="AU126" s="158" t="s">
        <v>87</v>
      </c>
      <c r="AY126" s="14" t="s">
        <v>179</v>
      </c>
      <c r="BE126" s="159">
        <f t="shared" si="4"/>
        <v>0</v>
      </c>
      <c r="BF126" s="159">
        <f t="shared" si="5"/>
        <v>0</v>
      </c>
      <c r="BG126" s="159">
        <f t="shared" si="6"/>
        <v>0</v>
      </c>
      <c r="BH126" s="159">
        <f t="shared" si="7"/>
        <v>0</v>
      </c>
      <c r="BI126" s="159">
        <f t="shared" si="8"/>
        <v>0</v>
      </c>
      <c r="BJ126" s="14" t="s">
        <v>87</v>
      </c>
      <c r="BK126" s="160">
        <f t="shared" si="9"/>
        <v>0</v>
      </c>
      <c r="BL126" s="14" t="s">
        <v>185</v>
      </c>
      <c r="BM126" s="158" t="s">
        <v>185</v>
      </c>
    </row>
    <row r="127" spans="1:65" s="2" customFormat="1" ht="24.2" customHeight="1">
      <c r="A127" s="29"/>
      <c r="B127" s="146"/>
      <c r="C127" s="147" t="s">
        <v>188</v>
      </c>
      <c r="D127" s="147" t="s">
        <v>181</v>
      </c>
      <c r="E127" s="148" t="s">
        <v>199</v>
      </c>
      <c r="F127" s="149" t="s">
        <v>200</v>
      </c>
      <c r="G127" s="150" t="s">
        <v>184</v>
      </c>
      <c r="H127" s="151">
        <v>6.2</v>
      </c>
      <c r="I127" s="152"/>
      <c r="J127" s="151">
        <f t="shared" si="0"/>
        <v>0</v>
      </c>
      <c r="K127" s="153"/>
      <c r="L127" s="30"/>
      <c r="M127" s="154" t="s">
        <v>1</v>
      </c>
      <c r="N127" s="155" t="s">
        <v>41</v>
      </c>
      <c r="O127" s="55"/>
      <c r="P127" s="156">
        <f t="shared" si="1"/>
        <v>0</v>
      </c>
      <c r="Q127" s="156">
        <v>0</v>
      </c>
      <c r="R127" s="156">
        <f t="shared" si="2"/>
        <v>0</v>
      </c>
      <c r="S127" s="156">
        <v>0</v>
      </c>
      <c r="T127" s="157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8" t="s">
        <v>185</v>
      </c>
      <c r="AT127" s="158" t="s">
        <v>181</v>
      </c>
      <c r="AU127" s="158" t="s">
        <v>87</v>
      </c>
      <c r="AY127" s="14" t="s">
        <v>179</v>
      </c>
      <c r="BE127" s="159">
        <f t="shared" si="4"/>
        <v>0</v>
      </c>
      <c r="BF127" s="159">
        <f t="shared" si="5"/>
        <v>0</v>
      </c>
      <c r="BG127" s="159">
        <f t="shared" si="6"/>
        <v>0</v>
      </c>
      <c r="BH127" s="159">
        <f t="shared" si="7"/>
        <v>0</v>
      </c>
      <c r="BI127" s="159">
        <f t="shared" si="8"/>
        <v>0</v>
      </c>
      <c r="BJ127" s="14" t="s">
        <v>87</v>
      </c>
      <c r="BK127" s="160">
        <f t="shared" si="9"/>
        <v>0</v>
      </c>
      <c r="BL127" s="14" t="s">
        <v>185</v>
      </c>
      <c r="BM127" s="158" t="s">
        <v>191</v>
      </c>
    </row>
    <row r="128" spans="1:65" s="2" customFormat="1" ht="24.2" customHeight="1">
      <c r="A128" s="29"/>
      <c r="B128" s="146"/>
      <c r="C128" s="147" t="s">
        <v>185</v>
      </c>
      <c r="D128" s="147" t="s">
        <v>181</v>
      </c>
      <c r="E128" s="148" t="s">
        <v>1110</v>
      </c>
      <c r="F128" s="149" t="s">
        <v>1111</v>
      </c>
      <c r="G128" s="150" t="s">
        <v>184</v>
      </c>
      <c r="H128" s="151">
        <v>6.2</v>
      </c>
      <c r="I128" s="152"/>
      <c r="J128" s="151">
        <f t="shared" si="0"/>
        <v>0</v>
      </c>
      <c r="K128" s="153"/>
      <c r="L128" s="30"/>
      <c r="M128" s="154" t="s">
        <v>1</v>
      </c>
      <c r="N128" s="155" t="s">
        <v>41</v>
      </c>
      <c r="O128" s="55"/>
      <c r="P128" s="156">
        <f t="shared" si="1"/>
        <v>0</v>
      </c>
      <c r="Q128" s="156">
        <v>0</v>
      </c>
      <c r="R128" s="156">
        <f t="shared" si="2"/>
        <v>0</v>
      </c>
      <c r="S128" s="156">
        <v>0</v>
      </c>
      <c r="T128" s="157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8" t="s">
        <v>185</v>
      </c>
      <c r="AT128" s="158" t="s">
        <v>181</v>
      </c>
      <c r="AU128" s="158" t="s">
        <v>87</v>
      </c>
      <c r="AY128" s="14" t="s">
        <v>179</v>
      </c>
      <c r="BE128" s="159">
        <f t="shared" si="4"/>
        <v>0</v>
      </c>
      <c r="BF128" s="159">
        <f t="shared" si="5"/>
        <v>0</v>
      </c>
      <c r="BG128" s="159">
        <f t="shared" si="6"/>
        <v>0</v>
      </c>
      <c r="BH128" s="159">
        <f t="shared" si="7"/>
        <v>0</v>
      </c>
      <c r="BI128" s="159">
        <f t="shared" si="8"/>
        <v>0</v>
      </c>
      <c r="BJ128" s="14" t="s">
        <v>87</v>
      </c>
      <c r="BK128" s="160">
        <f t="shared" si="9"/>
        <v>0</v>
      </c>
      <c r="BL128" s="14" t="s">
        <v>185</v>
      </c>
      <c r="BM128" s="158" t="s">
        <v>194</v>
      </c>
    </row>
    <row r="129" spans="1:65" s="2" customFormat="1" ht="37.9" customHeight="1">
      <c r="A129" s="29"/>
      <c r="B129" s="146"/>
      <c r="C129" s="147" t="s">
        <v>195</v>
      </c>
      <c r="D129" s="147" t="s">
        <v>181</v>
      </c>
      <c r="E129" s="148" t="s">
        <v>1112</v>
      </c>
      <c r="F129" s="149" t="s">
        <v>1113</v>
      </c>
      <c r="G129" s="150" t="s">
        <v>184</v>
      </c>
      <c r="H129" s="151">
        <v>62</v>
      </c>
      <c r="I129" s="152"/>
      <c r="J129" s="151">
        <f t="shared" si="0"/>
        <v>0</v>
      </c>
      <c r="K129" s="153"/>
      <c r="L129" s="30"/>
      <c r="M129" s="154" t="s">
        <v>1</v>
      </c>
      <c r="N129" s="155" t="s">
        <v>41</v>
      </c>
      <c r="O129" s="55"/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8" t="s">
        <v>185</v>
      </c>
      <c r="AT129" s="158" t="s">
        <v>181</v>
      </c>
      <c r="AU129" s="158" t="s">
        <v>87</v>
      </c>
      <c r="AY129" s="14" t="s">
        <v>179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4" t="s">
        <v>87</v>
      </c>
      <c r="BK129" s="160">
        <f t="shared" si="9"/>
        <v>0</v>
      </c>
      <c r="BL129" s="14" t="s">
        <v>185</v>
      </c>
      <c r="BM129" s="158" t="s">
        <v>198</v>
      </c>
    </row>
    <row r="130" spans="1:65" s="2" customFormat="1" ht="14.45" customHeight="1">
      <c r="A130" s="29"/>
      <c r="B130" s="146"/>
      <c r="C130" s="147" t="s">
        <v>191</v>
      </c>
      <c r="D130" s="147" t="s">
        <v>181</v>
      </c>
      <c r="E130" s="148" t="s">
        <v>1071</v>
      </c>
      <c r="F130" s="149" t="s">
        <v>1072</v>
      </c>
      <c r="G130" s="150" t="s">
        <v>184</v>
      </c>
      <c r="H130" s="151">
        <v>6.2</v>
      </c>
      <c r="I130" s="152"/>
      <c r="J130" s="151">
        <f t="shared" si="0"/>
        <v>0</v>
      </c>
      <c r="K130" s="153"/>
      <c r="L130" s="30"/>
      <c r="M130" s="154" t="s">
        <v>1</v>
      </c>
      <c r="N130" s="155" t="s">
        <v>41</v>
      </c>
      <c r="O130" s="55"/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8" t="s">
        <v>185</v>
      </c>
      <c r="AT130" s="158" t="s">
        <v>181</v>
      </c>
      <c r="AU130" s="158" t="s">
        <v>87</v>
      </c>
      <c r="AY130" s="14" t="s">
        <v>179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4" t="s">
        <v>87</v>
      </c>
      <c r="BK130" s="160">
        <f t="shared" si="9"/>
        <v>0</v>
      </c>
      <c r="BL130" s="14" t="s">
        <v>185</v>
      </c>
      <c r="BM130" s="158" t="s">
        <v>201</v>
      </c>
    </row>
    <row r="131" spans="1:65" s="2" customFormat="1" ht="14.45" customHeight="1">
      <c r="A131" s="29"/>
      <c r="B131" s="146"/>
      <c r="C131" s="147" t="s">
        <v>202</v>
      </c>
      <c r="D131" s="147" t="s">
        <v>181</v>
      </c>
      <c r="E131" s="148" t="s">
        <v>1079</v>
      </c>
      <c r="F131" s="149" t="s">
        <v>1080</v>
      </c>
      <c r="G131" s="150" t="s">
        <v>219</v>
      </c>
      <c r="H131" s="151">
        <v>28</v>
      </c>
      <c r="I131" s="152"/>
      <c r="J131" s="151">
        <f t="shared" si="0"/>
        <v>0</v>
      </c>
      <c r="K131" s="153"/>
      <c r="L131" s="30"/>
      <c r="M131" s="154" t="s">
        <v>1</v>
      </c>
      <c r="N131" s="155" t="s">
        <v>41</v>
      </c>
      <c r="O131" s="55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8" t="s">
        <v>185</v>
      </c>
      <c r="AT131" s="158" t="s">
        <v>181</v>
      </c>
      <c r="AU131" s="158" t="s">
        <v>87</v>
      </c>
      <c r="AY131" s="14" t="s">
        <v>179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4" t="s">
        <v>87</v>
      </c>
      <c r="BK131" s="160">
        <f t="shared" si="9"/>
        <v>0</v>
      </c>
      <c r="BL131" s="14" t="s">
        <v>185</v>
      </c>
      <c r="BM131" s="158" t="s">
        <v>205</v>
      </c>
    </row>
    <row r="132" spans="1:65" s="12" customFormat="1" ht="22.9" customHeight="1">
      <c r="B132" s="133"/>
      <c r="D132" s="134" t="s">
        <v>74</v>
      </c>
      <c r="E132" s="144" t="s">
        <v>87</v>
      </c>
      <c r="F132" s="144" t="s">
        <v>213</v>
      </c>
      <c r="I132" s="136"/>
      <c r="J132" s="145">
        <f>BK132</f>
        <v>0</v>
      </c>
      <c r="L132" s="133"/>
      <c r="M132" s="138"/>
      <c r="N132" s="139"/>
      <c r="O132" s="139"/>
      <c r="P132" s="140">
        <f>SUM(P133:P134)</f>
        <v>0</v>
      </c>
      <c r="Q132" s="139"/>
      <c r="R132" s="140">
        <f>SUM(R133:R134)</f>
        <v>0</v>
      </c>
      <c r="S132" s="139"/>
      <c r="T132" s="141">
        <f>SUM(T133:T134)</f>
        <v>0</v>
      </c>
      <c r="AR132" s="134" t="s">
        <v>82</v>
      </c>
      <c r="AT132" s="142" t="s">
        <v>74</v>
      </c>
      <c r="AU132" s="142" t="s">
        <v>82</v>
      </c>
      <c r="AY132" s="134" t="s">
        <v>179</v>
      </c>
      <c r="BK132" s="143">
        <f>SUM(BK133:BK134)</f>
        <v>0</v>
      </c>
    </row>
    <row r="133" spans="1:65" s="2" customFormat="1" ht="14.45" customHeight="1">
      <c r="A133" s="29"/>
      <c r="B133" s="146"/>
      <c r="C133" s="147" t="s">
        <v>194</v>
      </c>
      <c r="D133" s="147" t="s">
        <v>181</v>
      </c>
      <c r="E133" s="148" t="s">
        <v>1114</v>
      </c>
      <c r="F133" s="149" t="s">
        <v>1115</v>
      </c>
      <c r="G133" s="150" t="s">
        <v>184</v>
      </c>
      <c r="H133" s="151">
        <v>0.93600000000000005</v>
      </c>
      <c r="I133" s="152"/>
      <c r="J133" s="151">
        <f>ROUND(I133*H133,3)</f>
        <v>0</v>
      </c>
      <c r="K133" s="153"/>
      <c r="L133" s="30"/>
      <c r="M133" s="154" t="s">
        <v>1</v>
      </c>
      <c r="N133" s="155" t="s">
        <v>41</v>
      </c>
      <c r="O133" s="55"/>
      <c r="P133" s="156">
        <f>O133*H133</f>
        <v>0</v>
      </c>
      <c r="Q133" s="156">
        <v>0</v>
      </c>
      <c r="R133" s="156">
        <f>Q133*H133</f>
        <v>0</v>
      </c>
      <c r="S133" s="156">
        <v>0</v>
      </c>
      <c r="T133" s="157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8" t="s">
        <v>185</v>
      </c>
      <c r="AT133" s="158" t="s">
        <v>181</v>
      </c>
      <c r="AU133" s="158" t="s">
        <v>87</v>
      </c>
      <c r="AY133" s="14" t="s">
        <v>179</v>
      </c>
      <c r="BE133" s="159">
        <f>IF(N133="základná",J133,0)</f>
        <v>0</v>
      </c>
      <c r="BF133" s="159">
        <f>IF(N133="znížená",J133,0)</f>
        <v>0</v>
      </c>
      <c r="BG133" s="159">
        <f>IF(N133="zákl. prenesená",J133,0)</f>
        <v>0</v>
      </c>
      <c r="BH133" s="159">
        <f>IF(N133="zníž. prenesená",J133,0)</f>
        <v>0</v>
      </c>
      <c r="BI133" s="159">
        <f>IF(N133="nulová",J133,0)</f>
        <v>0</v>
      </c>
      <c r="BJ133" s="14" t="s">
        <v>87</v>
      </c>
      <c r="BK133" s="160">
        <f>ROUND(I133*H133,3)</f>
        <v>0</v>
      </c>
      <c r="BL133" s="14" t="s">
        <v>185</v>
      </c>
      <c r="BM133" s="158" t="s">
        <v>208</v>
      </c>
    </row>
    <row r="134" spans="1:65" s="2" customFormat="1" ht="14.45" customHeight="1">
      <c r="A134" s="29"/>
      <c r="B134" s="146"/>
      <c r="C134" s="147" t="s">
        <v>209</v>
      </c>
      <c r="D134" s="147" t="s">
        <v>181</v>
      </c>
      <c r="E134" s="148" t="s">
        <v>1116</v>
      </c>
      <c r="F134" s="149" t="s">
        <v>1117</v>
      </c>
      <c r="G134" s="150" t="s">
        <v>184</v>
      </c>
      <c r="H134" s="151">
        <v>6.2</v>
      </c>
      <c r="I134" s="152"/>
      <c r="J134" s="151">
        <f>ROUND(I134*H134,3)</f>
        <v>0</v>
      </c>
      <c r="K134" s="153"/>
      <c r="L134" s="30"/>
      <c r="M134" s="154" t="s">
        <v>1</v>
      </c>
      <c r="N134" s="155" t="s">
        <v>41</v>
      </c>
      <c r="O134" s="55"/>
      <c r="P134" s="156">
        <f>O134*H134</f>
        <v>0</v>
      </c>
      <c r="Q134" s="156">
        <v>0</v>
      </c>
      <c r="R134" s="156">
        <f>Q134*H134</f>
        <v>0</v>
      </c>
      <c r="S134" s="156">
        <v>0</v>
      </c>
      <c r="T134" s="157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8" t="s">
        <v>185</v>
      </c>
      <c r="AT134" s="158" t="s">
        <v>181</v>
      </c>
      <c r="AU134" s="158" t="s">
        <v>87</v>
      </c>
      <c r="AY134" s="14" t="s">
        <v>179</v>
      </c>
      <c r="BE134" s="159">
        <f>IF(N134="základná",J134,0)</f>
        <v>0</v>
      </c>
      <c r="BF134" s="159">
        <f>IF(N134="znížená",J134,0)</f>
        <v>0</v>
      </c>
      <c r="BG134" s="159">
        <f>IF(N134="zákl. prenesená",J134,0)</f>
        <v>0</v>
      </c>
      <c r="BH134" s="159">
        <f>IF(N134="zníž. prenesená",J134,0)</f>
        <v>0</v>
      </c>
      <c r="BI134" s="159">
        <f>IF(N134="nulová",J134,0)</f>
        <v>0</v>
      </c>
      <c r="BJ134" s="14" t="s">
        <v>87</v>
      </c>
      <c r="BK134" s="160">
        <f>ROUND(I134*H134,3)</f>
        <v>0</v>
      </c>
      <c r="BL134" s="14" t="s">
        <v>185</v>
      </c>
      <c r="BM134" s="158" t="s">
        <v>212</v>
      </c>
    </row>
    <row r="135" spans="1:65" s="12" customFormat="1" ht="22.9" customHeight="1">
      <c r="B135" s="133"/>
      <c r="D135" s="134" t="s">
        <v>74</v>
      </c>
      <c r="E135" s="144" t="s">
        <v>423</v>
      </c>
      <c r="F135" s="144" t="s">
        <v>424</v>
      </c>
      <c r="I135" s="136"/>
      <c r="J135" s="145">
        <f>BK135</f>
        <v>0</v>
      </c>
      <c r="L135" s="133"/>
      <c r="M135" s="138"/>
      <c r="N135" s="139"/>
      <c r="O135" s="139"/>
      <c r="P135" s="140">
        <f>P136</f>
        <v>0</v>
      </c>
      <c r="Q135" s="139"/>
      <c r="R135" s="140">
        <f>R136</f>
        <v>0</v>
      </c>
      <c r="S135" s="139"/>
      <c r="T135" s="141">
        <f>T136</f>
        <v>0</v>
      </c>
      <c r="AR135" s="134" t="s">
        <v>82</v>
      </c>
      <c r="AT135" s="142" t="s">
        <v>74</v>
      </c>
      <c r="AU135" s="142" t="s">
        <v>82</v>
      </c>
      <c r="AY135" s="134" t="s">
        <v>179</v>
      </c>
      <c r="BK135" s="143">
        <f>BK136</f>
        <v>0</v>
      </c>
    </row>
    <row r="136" spans="1:65" s="2" customFormat="1" ht="24.2" customHeight="1">
      <c r="A136" s="29"/>
      <c r="B136" s="146"/>
      <c r="C136" s="147" t="s">
        <v>198</v>
      </c>
      <c r="D136" s="147" t="s">
        <v>181</v>
      </c>
      <c r="E136" s="148" t="s">
        <v>1118</v>
      </c>
      <c r="F136" s="149" t="s">
        <v>1119</v>
      </c>
      <c r="G136" s="150" t="s">
        <v>227</v>
      </c>
      <c r="H136" s="151">
        <v>15.537000000000001</v>
      </c>
      <c r="I136" s="152"/>
      <c r="J136" s="151">
        <f>ROUND(I136*H136,3)</f>
        <v>0</v>
      </c>
      <c r="K136" s="153"/>
      <c r="L136" s="30"/>
      <c r="M136" s="154" t="s">
        <v>1</v>
      </c>
      <c r="N136" s="155" t="s">
        <v>41</v>
      </c>
      <c r="O136" s="55"/>
      <c r="P136" s="156">
        <f>O136*H136</f>
        <v>0</v>
      </c>
      <c r="Q136" s="156">
        <v>0</v>
      </c>
      <c r="R136" s="156">
        <f>Q136*H136</f>
        <v>0</v>
      </c>
      <c r="S136" s="156">
        <v>0</v>
      </c>
      <c r="T136" s="157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8" t="s">
        <v>185</v>
      </c>
      <c r="AT136" s="158" t="s">
        <v>181</v>
      </c>
      <c r="AU136" s="158" t="s">
        <v>87</v>
      </c>
      <c r="AY136" s="14" t="s">
        <v>179</v>
      </c>
      <c r="BE136" s="159">
        <f>IF(N136="základná",J136,0)</f>
        <v>0</v>
      </c>
      <c r="BF136" s="159">
        <f>IF(N136="znížená",J136,0)</f>
        <v>0</v>
      </c>
      <c r="BG136" s="159">
        <f>IF(N136="zákl. prenesená",J136,0)</f>
        <v>0</v>
      </c>
      <c r="BH136" s="159">
        <f>IF(N136="zníž. prenesená",J136,0)</f>
        <v>0</v>
      </c>
      <c r="BI136" s="159">
        <f>IF(N136="nulová",J136,0)</f>
        <v>0</v>
      </c>
      <c r="BJ136" s="14" t="s">
        <v>87</v>
      </c>
      <c r="BK136" s="160">
        <f>ROUND(I136*H136,3)</f>
        <v>0</v>
      </c>
      <c r="BL136" s="14" t="s">
        <v>185</v>
      </c>
      <c r="BM136" s="158" t="s">
        <v>7</v>
      </c>
    </row>
    <row r="137" spans="1:65" s="12" customFormat="1" ht="25.9" customHeight="1">
      <c r="B137" s="133"/>
      <c r="D137" s="134" t="s">
        <v>74</v>
      </c>
      <c r="E137" s="135" t="s">
        <v>428</v>
      </c>
      <c r="F137" s="135" t="s">
        <v>429</v>
      </c>
      <c r="I137" s="136"/>
      <c r="J137" s="137">
        <f>BK137</f>
        <v>0</v>
      </c>
      <c r="L137" s="133"/>
      <c r="M137" s="138"/>
      <c r="N137" s="139"/>
      <c r="O137" s="139"/>
      <c r="P137" s="140">
        <f>P138</f>
        <v>0</v>
      </c>
      <c r="Q137" s="139"/>
      <c r="R137" s="140">
        <f>R138</f>
        <v>0</v>
      </c>
      <c r="S137" s="139"/>
      <c r="T137" s="141">
        <f>T138</f>
        <v>0</v>
      </c>
      <c r="AR137" s="134" t="s">
        <v>87</v>
      </c>
      <c r="AT137" s="142" t="s">
        <v>74</v>
      </c>
      <c r="AU137" s="142" t="s">
        <v>75</v>
      </c>
      <c r="AY137" s="134" t="s">
        <v>179</v>
      </c>
      <c r="BK137" s="143">
        <f>BK138</f>
        <v>0</v>
      </c>
    </row>
    <row r="138" spans="1:65" s="12" customFormat="1" ht="22.9" customHeight="1">
      <c r="B138" s="133"/>
      <c r="D138" s="134" t="s">
        <v>74</v>
      </c>
      <c r="E138" s="144" t="s">
        <v>632</v>
      </c>
      <c r="F138" s="144" t="s">
        <v>633</v>
      </c>
      <c r="I138" s="136"/>
      <c r="J138" s="145">
        <f>BK138</f>
        <v>0</v>
      </c>
      <c r="L138" s="133"/>
      <c r="M138" s="138"/>
      <c r="N138" s="139"/>
      <c r="O138" s="139"/>
      <c r="P138" s="140">
        <f>SUM(P139:P149)</f>
        <v>0</v>
      </c>
      <c r="Q138" s="139"/>
      <c r="R138" s="140">
        <f>SUM(R139:R149)</f>
        <v>0</v>
      </c>
      <c r="S138" s="139"/>
      <c r="T138" s="141">
        <f>SUM(T139:T149)</f>
        <v>0</v>
      </c>
      <c r="AR138" s="134" t="s">
        <v>87</v>
      </c>
      <c r="AT138" s="142" t="s">
        <v>74</v>
      </c>
      <c r="AU138" s="142" t="s">
        <v>82</v>
      </c>
      <c r="AY138" s="134" t="s">
        <v>179</v>
      </c>
      <c r="BK138" s="143">
        <f>SUM(BK139:BK149)</f>
        <v>0</v>
      </c>
    </row>
    <row r="139" spans="1:65" s="2" customFormat="1" ht="14.45" customHeight="1">
      <c r="A139" s="29"/>
      <c r="B139" s="146"/>
      <c r="C139" s="147" t="s">
        <v>216</v>
      </c>
      <c r="D139" s="147" t="s">
        <v>181</v>
      </c>
      <c r="E139" s="148" t="s">
        <v>1120</v>
      </c>
      <c r="F139" s="149" t="s">
        <v>1121</v>
      </c>
      <c r="G139" s="150" t="s">
        <v>478</v>
      </c>
      <c r="H139" s="151">
        <v>73.400000000000006</v>
      </c>
      <c r="I139" s="152"/>
      <c r="J139" s="151">
        <f t="shared" ref="J139:J149" si="10">ROUND(I139*H139,3)</f>
        <v>0</v>
      </c>
      <c r="K139" s="153"/>
      <c r="L139" s="30"/>
      <c r="M139" s="154" t="s">
        <v>1</v>
      </c>
      <c r="N139" s="155" t="s">
        <v>41</v>
      </c>
      <c r="O139" s="55"/>
      <c r="P139" s="156">
        <f t="shared" ref="P139:P149" si="11">O139*H139</f>
        <v>0</v>
      </c>
      <c r="Q139" s="156">
        <v>0</v>
      </c>
      <c r="R139" s="156">
        <f t="shared" ref="R139:R149" si="12">Q139*H139</f>
        <v>0</v>
      </c>
      <c r="S139" s="156">
        <v>0</v>
      </c>
      <c r="T139" s="157">
        <f t="shared" ref="T139:T149" si="13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8" t="s">
        <v>208</v>
      </c>
      <c r="AT139" s="158" t="s">
        <v>181</v>
      </c>
      <c r="AU139" s="158" t="s">
        <v>87</v>
      </c>
      <c r="AY139" s="14" t="s">
        <v>179</v>
      </c>
      <c r="BE139" s="159">
        <f t="shared" ref="BE139:BE149" si="14">IF(N139="základná",J139,0)</f>
        <v>0</v>
      </c>
      <c r="BF139" s="159">
        <f t="shared" ref="BF139:BF149" si="15">IF(N139="znížená",J139,0)</f>
        <v>0</v>
      </c>
      <c r="BG139" s="159">
        <f t="shared" ref="BG139:BG149" si="16">IF(N139="zákl. prenesená",J139,0)</f>
        <v>0</v>
      </c>
      <c r="BH139" s="159">
        <f t="shared" ref="BH139:BH149" si="17">IF(N139="zníž. prenesená",J139,0)</f>
        <v>0</v>
      </c>
      <c r="BI139" s="159">
        <f t="shared" ref="BI139:BI149" si="18">IF(N139="nulová",J139,0)</f>
        <v>0</v>
      </c>
      <c r="BJ139" s="14" t="s">
        <v>87</v>
      </c>
      <c r="BK139" s="160">
        <f t="shared" ref="BK139:BK149" si="19">ROUND(I139*H139,3)</f>
        <v>0</v>
      </c>
      <c r="BL139" s="14" t="s">
        <v>208</v>
      </c>
      <c r="BM139" s="158" t="s">
        <v>220</v>
      </c>
    </row>
    <row r="140" spans="1:65" s="2" customFormat="1" ht="24.2" customHeight="1">
      <c r="A140" s="29"/>
      <c r="B140" s="146"/>
      <c r="C140" s="161" t="s">
        <v>201</v>
      </c>
      <c r="D140" s="161" t="s">
        <v>281</v>
      </c>
      <c r="E140" s="162" t="s">
        <v>1122</v>
      </c>
      <c r="F140" s="163" t="s">
        <v>1123</v>
      </c>
      <c r="G140" s="164" t="s">
        <v>478</v>
      </c>
      <c r="H140" s="165">
        <v>75</v>
      </c>
      <c r="I140" s="166"/>
      <c r="J140" s="165">
        <f t="shared" si="10"/>
        <v>0</v>
      </c>
      <c r="K140" s="167"/>
      <c r="L140" s="168"/>
      <c r="M140" s="169" t="s">
        <v>1</v>
      </c>
      <c r="N140" s="170" t="s">
        <v>41</v>
      </c>
      <c r="O140" s="55"/>
      <c r="P140" s="156">
        <f t="shared" si="11"/>
        <v>0</v>
      </c>
      <c r="Q140" s="156">
        <v>0</v>
      </c>
      <c r="R140" s="156">
        <f t="shared" si="12"/>
        <v>0</v>
      </c>
      <c r="S140" s="156">
        <v>0</v>
      </c>
      <c r="T140" s="157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8" t="s">
        <v>239</v>
      </c>
      <c r="AT140" s="158" t="s">
        <v>281</v>
      </c>
      <c r="AU140" s="158" t="s">
        <v>87</v>
      </c>
      <c r="AY140" s="14" t="s">
        <v>179</v>
      </c>
      <c r="BE140" s="159">
        <f t="shared" si="14"/>
        <v>0</v>
      </c>
      <c r="BF140" s="159">
        <f t="shared" si="15"/>
        <v>0</v>
      </c>
      <c r="BG140" s="159">
        <f t="shared" si="16"/>
        <v>0</v>
      </c>
      <c r="BH140" s="159">
        <f t="shared" si="17"/>
        <v>0</v>
      </c>
      <c r="BI140" s="159">
        <f t="shared" si="18"/>
        <v>0</v>
      </c>
      <c r="BJ140" s="14" t="s">
        <v>87</v>
      </c>
      <c r="BK140" s="160">
        <f t="shared" si="19"/>
        <v>0</v>
      </c>
      <c r="BL140" s="14" t="s">
        <v>208</v>
      </c>
      <c r="BM140" s="158" t="s">
        <v>223</v>
      </c>
    </row>
    <row r="141" spans="1:65" s="2" customFormat="1" ht="14.45" customHeight="1">
      <c r="A141" s="29"/>
      <c r="B141" s="146"/>
      <c r="C141" s="161" t="s">
        <v>224</v>
      </c>
      <c r="D141" s="161" t="s">
        <v>281</v>
      </c>
      <c r="E141" s="162" t="s">
        <v>1124</v>
      </c>
      <c r="F141" s="163" t="s">
        <v>1125</v>
      </c>
      <c r="G141" s="164" t="s">
        <v>253</v>
      </c>
      <c r="H141" s="165">
        <v>0.32</v>
      </c>
      <c r="I141" s="166"/>
      <c r="J141" s="165">
        <f t="shared" si="10"/>
        <v>0</v>
      </c>
      <c r="K141" s="167"/>
      <c r="L141" s="168"/>
      <c r="M141" s="169" t="s">
        <v>1</v>
      </c>
      <c r="N141" s="170" t="s">
        <v>41</v>
      </c>
      <c r="O141" s="55"/>
      <c r="P141" s="156">
        <f t="shared" si="11"/>
        <v>0</v>
      </c>
      <c r="Q141" s="156">
        <v>0</v>
      </c>
      <c r="R141" s="156">
        <f t="shared" si="12"/>
        <v>0</v>
      </c>
      <c r="S141" s="156">
        <v>0</v>
      </c>
      <c r="T141" s="157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8" t="s">
        <v>239</v>
      </c>
      <c r="AT141" s="158" t="s">
        <v>281</v>
      </c>
      <c r="AU141" s="158" t="s">
        <v>87</v>
      </c>
      <c r="AY141" s="14" t="s">
        <v>179</v>
      </c>
      <c r="BE141" s="159">
        <f t="shared" si="14"/>
        <v>0</v>
      </c>
      <c r="BF141" s="159">
        <f t="shared" si="15"/>
        <v>0</v>
      </c>
      <c r="BG141" s="159">
        <f t="shared" si="16"/>
        <v>0</v>
      </c>
      <c r="BH141" s="159">
        <f t="shared" si="17"/>
        <v>0</v>
      </c>
      <c r="BI141" s="159">
        <f t="shared" si="18"/>
        <v>0</v>
      </c>
      <c r="BJ141" s="14" t="s">
        <v>87</v>
      </c>
      <c r="BK141" s="160">
        <f t="shared" si="19"/>
        <v>0</v>
      </c>
      <c r="BL141" s="14" t="s">
        <v>208</v>
      </c>
      <c r="BM141" s="158" t="s">
        <v>228</v>
      </c>
    </row>
    <row r="142" spans="1:65" s="2" customFormat="1" ht="14.45" customHeight="1">
      <c r="A142" s="29"/>
      <c r="B142" s="146"/>
      <c r="C142" s="161" t="s">
        <v>205</v>
      </c>
      <c r="D142" s="161" t="s">
        <v>281</v>
      </c>
      <c r="E142" s="162" t="s">
        <v>1126</v>
      </c>
      <c r="F142" s="163" t="s">
        <v>1127</v>
      </c>
      <c r="G142" s="164" t="s">
        <v>253</v>
      </c>
      <c r="H142" s="165">
        <v>7</v>
      </c>
      <c r="I142" s="166"/>
      <c r="J142" s="165">
        <f t="shared" si="10"/>
        <v>0</v>
      </c>
      <c r="K142" s="167"/>
      <c r="L142" s="168"/>
      <c r="M142" s="169" t="s">
        <v>1</v>
      </c>
      <c r="N142" s="170" t="s">
        <v>41</v>
      </c>
      <c r="O142" s="55"/>
      <c r="P142" s="156">
        <f t="shared" si="11"/>
        <v>0</v>
      </c>
      <c r="Q142" s="156">
        <v>0</v>
      </c>
      <c r="R142" s="156">
        <f t="shared" si="12"/>
        <v>0</v>
      </c>
      <c r="S142" s="156">
        <v>0</v>
      </c>
      <c r="T142" s="157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8" t="s">
        <v>239</v>
      </c>
      <c r="AT142" s="158" t="s">
        <v>281</v>
      </c>
      <c r="AU142" s="158" t="s">
        <v>87</v>
      </c>
      <c r="AY142" s="14" t="s">
        <v>179</v>
      </c>
      <c r="BE142" s="159">
        <f t="shared" si="14"/>
        <v>0</v>
      </c>
      <c r="BF142" s="159">
        <f t="shared" si="15"/>
        <v>0</v>
      </c>
      <c r="BG142" s="159">
        <f t="shared" si="16"/>
        <v>0</v>
      </c>
      <c r="BH142" s="159">
        <f t="shared" si="17"/>
        <v>0</v>
      </c>
      <c r="BI142" s="159">
        <f t="shared" si="18"/>
        <v>0</v>
      </c>
      <c r="BJ142" s="14" t="s">
        <v>87</v>
      </c>
      <c r="BK142" s="160">
        <f t="shared" si="19"/>
        <v>0</v>
      </c>
      <c r="BL142" s="14" t="s">
        <v>208</v>
      </c>
      <c r="BM142" s="158" t="s">
        <v>231</v>
      </c>
    </row>
    <row r="143" spans="1:65" s="2" customFormat="1" ht="14.45" customHeight="1">
      <c r="A143" s="29"/>
      <c r="B143" s="146"/>
      <c r="C143" s="147" t="s">
        <v>233</v>
      </c>
      <c r="D143" s="147" t="s">
        <v>181</v>
      </c>
      <c r="E143" s="148" t="s">
        <v>1128</v>
      </c>
      <c r="F143" s="149" t="s">
        <v>1129</v>
      </c>
      <c r="G143" s="150" t="s">
        <v>253</v>
      </c>
      <c r="H143" s="151">
        <v>31</v>
      </c>
      <c r="I143" s="152"/>
      <c r="J143" s="151">
        <f t="shared" si="10"/>
        <v>0</v>
      </c>
      <c r="K143" s="153"/>
      <c r="L143" s="30"/>
      <c r="M143" s="154" t="s">
        <v>1</v>
      </c>
      <c r="N143" s="155" t="s">
        <v>41</v>
      </c>
      <c r="O143" s="55"/>
      <c r="P143" s="156">
        <f t="shared" si="11"/>
        <v>0</v>
      </c>
      <c r="Q143" s="156">
        <v>0</v>
      </c>
      <c r="R143" s="156">
        <f t="shared" si="12"/>
        <v>0</v>
      </c>
      <c r="S143" s="156">
        <v>0</v>
      </c>
      <c r="T143" s="157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8" t="s">
        <v>208</v>
      </c>
      <c r="AT143" s="158" t="s">
        <v>181</v>
      </c>
      <c r="AU143" s="158" t="s">
        <v>87</v>
      </c>
      <c r="AY143" s="14" t="s">
        <v>179</v>
      </c>
      <c r="BE143" s="159">
        <f t="shared" si="14"/>
        <v>0</v>
      </c>
      <c r="BF143" s="159">
        <f t="shared" si="15"/>
        <v>0</v>
      </c>
      <c r="BG143" s="159">
        <f t="shared" si="16"/>
        <v>0</v>
      </c>
      <c r="BH143" s="159">
        <f t="shared" si="17"/>
        <v>0</v>
      </c>
      <c r="BI143" s="159">
        <f t="shared" si="18"/>
        <v>0</v>
      </c>
      <c r="BJ143" s="14" t="s">
        <v>87</v>
      </c>
      <c r="BK143" s="160">
        <f t="shared" si="19"/>
        <v>0</v>
      </c>
      <c r="BL143" s="14" t="s">
        <v>208</v>
      </c>
      <c r="BM143" s="158" t="s">
        <v>236</v>
      </c>
    </row>
    <row r="144" spans="1:65" s="2" customFormat="1" ht="14.45" customHeight="1">
      <c r="A144" s="29"/>
      <c r="B144" s="146"/>
      <c r="C144" s="161" t="s">
        <v>208</v>
      </c>
      <c r="D144" s="161" t="s">
        <v>281</v>
      </c>
      <c r="E144" s="162" t="s">
        <v>1130</v>
      </c>
      <c r="F144" s="163" t="s">
        <v>1131</v>
      </c>
      <c r="G144" s="164" t="s">
        <v>253</v>
      </c>
      <c r="H144" s="165">
        <v>31</v>
      </c>
      <c r="I144" s="166"/>
      <c r="J144" s="165">
        <f t="shared" si="10"/>
        <v>0</v>
      </c>
      <c r="K144" s="167"/>
      <c r="L144" s="168"/>
      <c r="M144" s="169" t="s">
        <v>1</v>
      </c>
      <c r="N144" s="170" t="s">
        <v>41</v>
      </c>
      <c r="O144" s="55"/>
      <c r="P144" s="156">
        <f t="shared" si="11"/>
        <v>0</v>
      </c>
      <c r="Q144" s="156">
        <v>0</v>
      </c>
      <c r="R144" s="156">
        <f t="shared" si="12"/>
        <v>0</v>
      </c>
      <c r="S144" s="156">
        <v>0</v>
      </c>
      <c r="T144" s="157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8" t="s">
        <v>239</v>
      </c>
      <c r="AT144" s="158" t="s">
        <v>281</v>
      </c>
      <c r="AU144" s="158" t="s">
        <v>87</v>
      </c>
      <c r="AY144" s="14" t="s">
        <v>179</v>
      </c>
      <c r="BE144" s="159">
        <f t="shared" si="14"/>
        <v>0</v>
      </c>
      <c r="BF144" s="159">
        <f t="shared" si="15"/>
        <v>0</v>
      </c>
      <c r="BG144" s="159">
        <f t="shared" si="16"/>
        <v>0</v>
      </c>
      <c r="BH144" s="159">
        <f t="shared" si="17"/>
        <v>0</v>
      </c>
      <c r="BI144" s="159">
        <f t="shared" si="18"/>
        <v>0</v>
      </c>
      <c r="BJ144" s="14" t="s">
        <v>87</v>
      </c>
      <c r="BK144" s="160">
        <f t="shared" si="19"/>
        <v>0</v>
      </c>
      <c r="BL144" s="14" t="s">
        <v>208</v>
      </c>
      <c r="BM144" s="158" t="s">
        <v>239</v>
      </c>
    </row>
    <row r="145" spans="1:65" s="2" customFormat="1" ht="24.2" customHeight="1">
      <c r="A145" s="29"/>
      <c r="B145" s="146"/>
      <c r="C145" s="147" t="s">
        <v>240</v>
      </c>
      <c r="D145" s="147" t="s">
        <v>181</v>
      </c>
      <c r="E145" s="148" t="s">
        <v>1132</v>
      </c>
      <c r="F145" s="149" t="s">
        <v>1133</v>
      </c>
      <c r="G145" s="150" t="s">
        <v>253</v>
      </c>
      <c r="H145" s="151">
        <v>1</v>
      </c>
      <c r="I145" s="152"/>
      <c r="J145" s="151">
        <f t="shared" si="10"/>
        <v>0</v>
      </c>
      <c r="K145" s="153"/>
      <c r="L145" s="30"/>
      <c r="M145" s="154" t="s">
        <v>1</v>
      </c>
      <c r="N145" s="155" t="s">
        <v>41</v>
      </c>
      <c r="O145" s="55"/>
      <c r="P145" s="156">
        <f t="shared" si="11"/>
        <v>0</v>
      </c>
      <c r="Q145" s="156">
        <v>0</v>
      </c>
      <c r="R145" s="156">
        <f t="shared" si="12"/>
        <v>0</v>
      </c>
      <c r="S145" s="156">
        <v>0</v>
      </c>
      <c r="T145" s="157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8" t="s">
        <v>208</v>
      </c>
      <c r="AT145" s="158" t="s">
        <v>181</v>
      </c>
      <c r="AU145" s="158" t="s">
        <v>87</v>
      </c>
      <c r="AY145" s="14" t="s">
        <v>179</v>
      </c>
      <c r="BE145" s="159">
        <f t="shared" si="14"/>
        <v>0</v>
      </c>
      <c r="BF145" s="159">
        <f t="shared" si="15"/>
        <v>0</v>
      </c>
      <c r="BG145" s="159">
        <f t="shared" si="16"/>
        <v>0</v>
      </c>
      <c r="BH145" s="159">
        <f t="shared" si="17"/>
        <v>0</v>
      </c>
      <c r="BI145" s="159">
        <f t="shared" si="18"/>
        <v>0</v>
      </c>
      <c r="BJ145" s="14" t="s">
        <v>87</v>
      </c>
      <c r="BK145" s="160">
        <f t="shared" si="19"/>
        <v>0</v>
      </c>
      <c r="BL145" s="14" t="s">
        <v>208</v>
      </c>
      <c r="BM145" s="158" t="s">
        <v>243</v>
      </c>
    </row>
    <row r="146" spans="1:65" s="2" customFormat="1" ht="14.45" customHeight="1">
      <c r="A146" s="29"/>
      <c r="B146" s="146"/>
      <c r="C146" s="161" t="s">
        <v>212</v>
      </c>
      <c r="D146" s="161" t="s">
        <v>281</v>
      </c>
      <c r="E146" s="162" t="s">
        <v>1134</v>
      </c>
      <c r="F146" s="163" t="s">
        <v>1135</v>
      </c>
      <c r="G146" s="164" t="s">
        <v>253</v>
      </c>
      <c r="H146" s="165">
        <v>1</v>
      </c>
      <c r="I146" s="166"/>
      <c r="J146" s="165">
        <f t="shared" si="10"/>
        <v>0</v>
      </c>
      <c r="K146" s="167"/>
      <c r="L146" s="168"/>
      <c r="M146" s="169" t="s">
        <v>1</v>
      </c>
      <c r="N146" s="170" t="s">
        <v>41</v>
      </c>
      <c r="O146" s="55"/>
      <c r="P146" s="156">
        <f t="shared" si="11"/>
        <v>0</v>
      </c>
      <c r="Q146" s="156">
        <v>0</v>
      </c>
      <c r="R146" s="156">
        <f t="shared" si="12"/>
        <v>0</v>
      </c>
      <c r="S146" s="156">
        <v>0</v>
      </c>
      <c r="T146" s="157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8" t="s">
        <v>239</v>
      </c>
      <c r="AT146" s="158" t="s">
        <v>281</v>
      </c>
      <c r="AU146" s="158" t="s">
        <v>87</v>
      </c>
      <c r="AY146" s="14" t="s">
        <v>179</v>
      </c>
      <c r="BE146" s="159">
        <f t="shared" si="14"/>
        <v>0</v>
      </c>
      <c r="BF146" s="159">
        <f t="shared" si="15"/>
        <v>0</v>
      </c>
      <c r="BG146" s="159">
        <f t="shared" si="16"/>
        <v>0</v>
      </c>
      <c r="BH146" s="159">
        <f t="shared" si="17"/>
        <v>0</v>
      </c>
      <c r="BI146" s="159">
        <f t="shared" si="18"/>
        <v>0</v>
      </c>
      <c r="BJ146" s="14" t="s">
        <v>87</v>
      </c>
      <c r="BK146" s="160">
        <f t="shared" si="19"/>
        <v>0</v>
      </c>
      <c r="BL146" s="14" t="s">
        <v>208</v>
      </c>
      <c r="BM146" s="158" t="s">
        <v>246</v>
      </c>
    </row>
    <row r="147" spans="1:65" s="2" customFormat="1" ht="24.2" customHeight="1">
      <c r="A147" s="29"/>
      <c r="B147" s="146"/>
      <c r="C147" s="147" t="s">
        <v>247</v>
      </c>
      <c r="D147" s="147" t="s">
        <v>181</v>
      </c>
      <c r="E147" s="148" t="s">
        <v>1136</v>
      </c>
      <c r="F147" s="149" t="s">
        <v>1137</v>
      </c>
      <c r="G147" s="150" t="s">
        <v>253</v>
      </c>
      <c r="H147" s="151">
        <v>1</v>
      </c>
      <c r="I147" s="152"/>
      <c r="J147" s="151">
        <f t="shared" si="10"/>
        <v>0</v>
      </c>
      <c r="K147" s="153"/>
      <c r="L147" s="30"/>
      <c r="M147" s="154" t="s">
        <v>1</v>
      </c>
      <c r="N147" s="155" t="s">
        <v>41</v>
      </c>
      <c r="O147" s="55"/>
      <c r="P147" s="156">
        <f t="shared" si="11"/>
        <v>0</v>
      </c>
      <c r="Q147" s="156">
        <v>0</v>
      </c>
      <c r="R147" s="156">
        <f t="shared" si="12"/>
        <v>0</v>
      </c>
      <c r="S147" s="156">
        <v>0</v>
      </c>
      <c r="T147" s="157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8" t="s">
        <v>208</v>
      </c>
      <c r="AT147" s="158" t="s">
        <v>181</v>
      </c>
      <c r="AU147" s="158" t="s">
        <v>87</v>
      </c>
      <c r="AY147" s="14" t="s">
        <v>179</v>
      </c>
      <c r="BE147" s="159">
        <f t="shared" si="14"/>
        <v>0</v>
      </c>
      <c r="BF147" s="159">
        <f t="shared" si="15"/>
        <v>0</v>
      </c>
      <c r="BG147" s="159">
        <f t="shared" si="16"/>
        <v>0</v>
      </c>
      <c r="BH147" s="159">
        <f t="shared" si="17"/>
        <v>0</v>
      </c>
      <c r="BI147" s="159">
        <f t="shared" si="18"/>
        <v>0</v>
      </c>
      <c r="BJ147" s="14" t="s">
        <v>87</v>
      </c>
      <c r="BK147" s="160">
        <f t="shared" si="19"/>
        <v>0</v>
      </c>
      <c r="BL147" s="14" t="s">
        <v>208</v>
      </c>
      <c r="BM147" s="158" t="s">
        <v>250</v>
      </c>
    </row>
    <row r="148" spans="1:65" s="2" customFormat="1" ht="14.45" customHeight="1">
      <c r="A148" s="29"/>
      <c r="B148" s="146"/>
      <c r="C148" s="161" t="s">
        <v>7</v>
      </c>
      <c r="D148" s="161" t="s">
        <v>281</v>
      </c>
      <c r="E148" s="162" t="s">
        <v>1138</v>
      </c>
      <c r="F148" s="163" t="s">
        <v>1139</v>
      </c>
      <c r="G148" s="164" t="s">
        <v>253</v>
      </c>
      <c r="H148" s="165">
        <v>1</v>
      </c>
      <c r="I148" s="166"/>
      <c r="J148" s="165">
        <f t="shared" si="10"/>
        <v>0</v>
      </c>
      <c r="K148" s="167"/>
      <c r="L148" s="168"/>
      <c r="M148" s="169" t="s">
        <v>1</v>
      </c>
      <c r="N148" s="170" t="s">
        <v>41</v>
      </c>
      <c r="O148" s="55"/>
      <c r="P148" s="156">
        <f t="shared" si="11"/>
        <v>0</v>
      </c>
      <c r="Q148" s="156">
        <v>0</v>
      </c>
      <c r="R148" s="156">
        <f t="shared" si="12"/>
        <v>0</v>
      </c>
      <c r="S148" s="156">
        <v>0</v>
      </c>
      <c r="T148" s="157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8" t="s">
        <v>239</v>
      </c>
      <c r="AT148" s="158" t="s">
        <v>281</v>
      </c>
      <c r="AU148" s="158" t="s">
        <v>87</v>
      </c>
      <c r="AY148" s="14" t="s">
        <v>179</v>
      </c>
      <c r="BE148" s="159">
        <f t="shared" si="14"/>
        <v>0</v>
      </c>
      <c r="BF148" s="159">
        <f t="shared" si="15"/>
        <v>0</v>
      </c>
      <c r="BG148" s="159">
        <f t="shared" si="16"/>
        <v>0</v>
      </c>
      <c r="BH148" s="159">
        <f t="shared" si="17"/>
        <v>0</v>
      </c>
      <c r="BI148" s="159">
        <f t="shared" si="18"/>
        <v>0</v>
      </c>
      <c r="BJ148" s="14" t="s">
        <v>87</v>
      </c>
      <c r="BK148" s="160">
        <f t="shared" si="19"/>
        <v>0</v>
      </c>
      <c r="BL148" s="14" t="s">
        <v>208</v>
      </c>
      <c r="BM148" s="158" t="s">
        <v>254</v>
      </c>
    </row>
    <row r="149" spans="1:65" s="2" customFormat="1" ht="24.2" customHeight="1">
      <c r="A149" s="29"/>
      <c r="B149" s="146"/>
      <c r="C149" s="147" t="s">
        <v>255</v>
      </c>
      <c r="D149" s="147" t="s">
        <v>181</v>
      </c>
      <c r="E149" s="148" t="s">
        <v>653</v>
      </c>
      <c r="F149" s="149" t="s">
        <v>654</v>
      </c>
      <c r="G149" s="150" t="s">
        <v>456</v>
      </c>
      <c r="H149" s="152"/>
      <c r="I149" s="152"/>
      <c r="J149" s="151">
        <f t="shared" si="10"/>
        <v>0</v>
      </c>
      <c r="K149" s="153"/>
      <c r="L149" s="30"/>
      <c r="M149" s="171" t="s">
        <v>1</v>
      </c>
      <c r="N149" s="172" t="s">
        <v>41</v>
      </c>
      <c r="O149" s="173"/>
      <c r="P149" s="174">
        <f t="shared" si="11"/>
        <v>0</v>
      </c>
      <c r="Q149" s="174">
        <v>0</v>
      </c>
      <c r="R149" s="174">
        <f t="shared" si="12"/>
        <v>0</v>
      </c>
      <c r="S149" s="174">
        <v>0</v>
      </c>
      <c r="T149" s="175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8" t="s">
        <v>208</v>
      </c>
      <c r="AT149" s="158" t="s">
        <v>181</v>
      </c>
      <c r="AU149" s="158" t="s">
        <v>87</v>
      </c>
      <c r="AY149" s="14" t="s">
        <v>179</v>
      </c>
      <c r="BE149" s="159">
        <f t="shared" si="14"/>
        <v>0</v>
      </c>
      <c r="BF149" s="159">
        <f t="shared" si="15"/>
        <v>0</v>
      </c>
      <c r="BG149" s="159">
        <f t="shared" si="16"/>
        <v>0</v>
      </c>
      <c r="BH149" s="159">
        <f t="shared" si="17"/>
        <v>0</v>
      </c>
      <c r="BI149" s="159">
        <f t="shared" si="18"/>
        <v>0</v>
      </c>
      <c r="BJ149" s="14" t="s">
        <v>87</v>
      </c>
      <c r="BK149" s="160">
        <f t="shared" si="19"/>
        <v>0</v>
      </c>
      <c r="BL149" s="14" t="s">
        <v>208</v>
      </c>
      <c r="BM149" s="158" t="s">
        <v>258</v>
      </c>
    </row>
    <row r="150" spans="1:65" s="2" customFormat="1" ht="6.95" customHeight="1">
      <c r="A150" s="29"/>
      <c r="B150" s="44"/>
      <c r="C150" s="45"/>
      <c r="D150" s="45"/>
      <c r="E150" s="45"/>
      <c r="F150" s="45"/>
      <c r="G150" s="45"/>
      <c r="H150" s="45"/>
      <c r="I150" s="45"/>
      <c r="J150" s="45"/>
      <c r="K150" s="45"/>
      <c r="L150" s="30"/>
      <c r="M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</sheetData>
  <autoFilter ref="C121:K149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5"/>
  <sheetViews>
    <sheetView showGridLines="0" workbookViewId="0">
      <selection activeCell="F24" sqref="F2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106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134</v>
      </c>
      <c r="L4" s="17"/>
      <c r="M4" s="9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4" t="str">
        <f>'Rekapitulácia stavby'!K6</f>
        <v>ČOV Dlhé Stráže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135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2" t="s">
        <v>1140</v>
      </c>
      <c r="F9" s="223"/>
      <c r="G9" s="223"/>
      <c r="H9" s="22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27. 4. 2021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193"/>
      <c r="G18" s="193"/>
      <c r="H18" s="193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178" t="s">
        <v>1606</v>
      </c>
      <c r="F21" s="29"/>
      <c r="G21" s="29"/>
      <c r="H21" s="29"/>
      <c r="I21" s="24" t="s">
        <v>25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34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6"/>
      <c r="B27" s="97"/>
      <c r="C27" s="96"/>
      <c r="D27" s="96"/>
      <c r="E27" s="198" t="s">
        <v>1</v>
      </c>
      <c r="F27" s="198"/>
      <c r="G27" s="198"/>
      <c r="H27" s="198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9" t="s">
        <v>35</v>
      </c>
      <c r="E30" s="29"/>
      <c r="F30" s="29"/>
      <c r="G30" s="29"/>
      <c r="H30" s="29"/>
      <c r="I30" s="29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0" t="s">
        <v>39</v>
      </c>
      <c r="E33" s="24" t="s">
        <v>40</v>
      </c>
      <c r="F33" s="101">
        <f>ROUND((SUM(BE121:BE154)),  2)</f>
        <v>0</v>
      </c>
      <c r="G33" s="29"/>
      <c r="H33" s="29"/>
      <c r="I33" s="102">
        <v>0.2</v>
      </c>
      <c r="J33" s="101">
        <f>ROUND(((SUM(BE121:BE154))*I33),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41</v>
      </c>
      <c r="F34" s="101">
        <f>ROUND((SUM(BF121:BF154)),  2)</f>
        <v>0</v>
      </c>
      <c r="G34" s="29"/>
      <c r="H34" s="29"/>
      <c r="I34" s="102">
        <v>0.2</v>
      </c>
      <c r="J34" s="101">
        <f>ROUND(((SUM(BF121:BF154))*I34),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1">
        <f>ROUND((SUM(BG121:BG154)),  2)</f>
        <v>0</v>
      </c>
      <c r="G35" s="29"/>
      <c r="H35" s="29"/>
      <c r="I35" s="102">
        <v>0.2</v>
      </c>
      <c r="J35" s="101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1">
        <f>ROUND((SUM(BH121:BH154)),  2)</f>
        <v>0</v>
      </c>
      <c r="G36" s="29"/>
      <c r="H36" s="29"/>
      <c r="I36" s="102">
        <v>0.2</v>
      </c>
      <c r="J36" s="101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44</v>
      </c>
      <c r="F37" s="101">
        <f>ROUND((SUM(BI121:BI154)),  2)</f>
        <v>0</v>
      </c>
      <c r="G37" s="29"/>
      <c r="H37" s="29"/>
      <c r="I37" s="102">
        <v>0</v>
      </c>
      <c r="J37" s="101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3"/>
      <c r="D39" s="104" t="s">
        <v>45</v>
      </c>
      <c r="E39" s="57"/>
      <c r="F39" s="57"/>
      <c r="G39" s="105" t="s">
        <v>46</v>
      </c>
      <c r="H39" s="106" t="s">
        <v>47</v>
      </c>
      <c r="I39" s="57"/>
      <c r="J39" s="107">
        <f>SUM(J30:J37)</f>
        <v>0</v>
      </c>
      <c r="K39" s="108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50</v>
      </c>
      <c r="E61" s="32"/>
      <c r="F61" s="109" t="s">
        <v>51</v>
      </c>
      <c r="G61" s="42" t="s">
        <v>50</v>
      </c>
      <c r="H61" s="32"/>
      <c r="I61" s="32"/>
      <c r="J61" s="110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50</v>
      </c>
      <c r="E76" s="32"/>
      <c r="F76" s="109" t="s">
        <v>51</v>
      </c>
      <c r="G76" s="42" t="s">
        <v>50</v>
      </c>
      <c r="H76" s="32"/>
      <c r="I76" s="32"/>
      <c r="J76" s="110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139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4" t="str">
        <f>E7</f>
        <v>ČOV Dlhé Stráže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135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2" t="str">
        <f>E9</f>
        <v>04 - SO 04 Potrubné prepojenia</v>
      </c>
      <c r="F87" s="223"/>
      <c r="G87" s="223"/>
      <c r="H87" s="22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Dlhé Stráže</v>
      </c>
      <c r="G89" s="29"/>
      <c r="H89" s="29"/>
      <c r="I89" s="24" t="s">
        <v>20</v>
      </c>
      <c r="J89" s="52" t="str">
        <f>IF(J12="","",J12)</f>
        <v>27. 4. 2021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Obec Dlhé Stráže</v>
      </c>
      <c r="G91" s="29"/>
      <c r="H91" s="29"/>
      <c r="I91" s="24" t="s">
        <v>28</v>
      </c>
      <c r="J91" s="27" t="str">
        <f>E21</f>
        <v>Ing.Fabian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1" t="s">
        <v>140</v>
      </c>
      <c r="D94" s="103"/>
      <c r="E94" s="103"/>
      <c r="F94" s="103"/>
      <c r="G94" s="103"/>
      <c r="H94" s="103"/>
      <c r="I94" s="103"/>
      <c r="J94" s="112" t="s">
        <v>141</v>
      </c>
      <c r="K94" s="103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3" t="s">
        <v>142</v>
      </c>
      <c r="D96" s="29"/>
      <c r="E96" s="29"/>
      <c r="F96" s="29"/>
      <c r="G96" s="29"/>
      <c r="H96" s="29"/>
      <c r="I96" s="29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143</v>
      </c>
    </row>
    <row r="97" spans="1:31" s="9" customFormat="1" ht="24.95" customHeight="1">
      <c r="B97" s="114"/>
      <c r="D97" s="115" t="s">
        <v>1141</v>
      </c>
      <c r="E97" s="116"/>
      <c r="F97" s="116"/>
      <c r="G97" s="116"/>
      <c r="H97" s="116"/>
      <c r="I97" s="116"/>
      <c r="J97" s="117">
        <f>J122</f>
        <v>0</v>
      </c>
      <c r="L97" s="114"/>
    </row>
    <row r="98" spans="1:31" s="10" customFormat="1" ht="19.899999999999999" customHeight="1">
      <c r="B98" s="118"/>
      <c r="D98" s="119" t="s">
        <v>1142</v>
      </c>
      <c r="E98" s="120"/>
      <c r="F98" s="120"/>
      <c r="G98" s="120"/>
      <c r="H98" s="120"/>
      <c r="I98" s="120"/>
      <c r="J98" s="121">
        <f>J123</f>
        <v>0</v>
      </c>
      <c r="L98" s="118"/>
    </row>
    <row r="99" spans="1:31" s="10" customFormat="1" ht="19.899999999999999" customHeight="1">
      <c r="B99" s="118"/>
      <c r="D99" s="119" t="s">
        <v>1143</v>
      </c>
      <c r="E99" s="120"/>
      <c r="F99" s="120"/>
      <c r="G99" s="120"/>
      <c r="H99" s="120"/>
      <c r="I99" s="120"/>
      <c r="J99" s="121">
        <f>J131</f>
        <v>0</v>
      </c>
      <c r="L99" s="118"/>
    </row>
    <row r="100" spans="1:31" s="10" customFormat="1" ht="19.899999999999999" customHeight="1">
      <c r="B100" s="118"/>
      <c r="D100" s="119" t="s">
        <v>1144</v>
      </c>
      <c r="E100" s="120"/>
      <c r="F100" s="120"/>
      <c r="G100" s="120"/>
      <c r="H100" s="120"/>
      <c r="I100" s="120"/>
      <c r="J100" s="121">
        <f>J135</f>
        <v>0</v>
      </c>
      <c r="L100" s="118"/>
    </row>
    <row r="101" spans="1:31" s="10" customFormat="1" ht="19.899999999999999" customHeight="1">
      <c r="B101" s="118"/>
      <c r="D101" s="119" t="s">
        <v>1145</v>
      </c>
      <c r="E101" s="120"/>
      <c r="F101" s="120"/>
      <c r="G101" s="120"/>
      <c r="H101" s="120"/>
      <c r="I101" s="120"/>
      <c r="J101" s="121">
        <f>J153</f>
        <v>0</v>
      </c>
      <c r="L101" s="118"/>
    </row>
    <row r="102" spans="1:31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>
      <c r="A107" s="29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165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14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224" t="str">
        <f>E7</f>
        <v>ČOV Dlhé Stráže</v>
      </c>
      <c r="F111" s="225"/>
      <c r="G111" s="225"/>
      <c r="H111" s="225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135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182" t="str">
        <f>E9</f>
        <v>04 - SO 04 Potrubné prepojenia</v>
      </c>
      <c r="F113" s="223"/>
      <c r="G113" s="223"/>
      <c r="H113" s="223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18</v>
      </c>
      <c r="D115" s="29"/>
      <c r="E115" s="29"/>
      <c r="F115" s="22" t="str">
        <f>F12</f>
        <v>Dlhé Stráže</v>
      </c>
      <c r="G115" s="29"/>
      <c r="H115" s="29"/>
      <c r="I115" s="24" t="s">
        <v>20</v>
      </c>
      <c r="J115" s="52" t="str">
        <f>IF(J12="","",J12)</f>
        <v>27. 4. 2021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22</v>
      </c>
      <c r="D117" s="29"/>
      <c r="E117" s="29"/>
      <c r="F117" s="22" t="str">
        <f>E15</f>
        <v>Obec Dlhé Stráže</v>
      </c>
      <c r="G117" s="29"/>
      <c r="H117" s="29"/>
      <c r="I117" s="24" t="s">
        <v>28</v>
      </c>
      <c r="J117" s="27" t="str">
        <f>E21</f>
        <v>Ing.Fabian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26</v>
      </c>
      <c r="D118" s="29"/>
      <c r="E118" s="29"/>
      <c r="F118" s="22" t="str">
        <f>IF(E18="","",E18)</f>
        <v>Vyplň údaj</v>
      </c>
      <c r="G118" s="29"/>
      <c r="H118" s="29"/>
      <c r="I118" s="24" t="s">
        <v>32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>
      <c r="A120" s="122"/>
      <c r="B120" s="123"/>
      <c r="C120" s="124" t="s">
        <v>166</v>
      </c>
      <c r="D120" s="125" t="s">
        <v>60</v>
      </c>
      <c r="E120" s="125" t="s">
        <v>56</v>
      </c>
      <c r="F120" s="125" t="s">
        <v>57</v>
      </c>
      <c r="G120" s="125" t="s">
        <v>167</v>
      </c>
      <c r="H120" s="125" t="s">
        <v>168</v>
      </c>
      <c r="I120" s="125" t="s">
        <v>169</v>
      </c>
      <c r="J120" s="126" t="s">
        <v>141</v>
      </c>
      <c r="K120" s="127" t="s">
        <v>170</v>
      </c>
      <c r="L120" s="128"/>
      <c r="M120" s="59" t="s">
        <v>1</v>
      </c>
      <c r="N120" s="60" t="s">
        <v>39</v>
      </c>
      <c r="O120" s="60" t="s">
        <v>171</v>
      </c>
      <c r="P120" s="60" t="s">
        <v>172</v>
      </c>
      <c r="Q120" s="60" t="s">
        <v>173</v>
      </c>
      <c r="R120" s="60" t="s">
        <v>174</v>
      </c>
      <c r="S120" s="60" t="s">
        <v>175</v>
      </c>
      <c r="T120" s="61" t="s">
        <v>176</v>
      </c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</row>
    <row r="121" spans="1:65" s="2" customFormat="1" ht="22.9" customHeight="1">
      <c r="A121" s="29"/>
      <c r="B121" s="30"/>
      <c r="C121" s="66" t="s">
        <v>142</v>
      </c>
      <c r="D121" s="29"/>
      <c r="E121" s="29"/>
      <c r="F121" s="29"/>
      <c r="G121" s="29"/>
      <c r="H121" s="29"/>
      <c r="I121" s="29"/>
      <c r="J121" s="129">
        <f>BK121</f>
        <v>0</v>
      </c>
      <c r="K121" s="29"/>
      <c r="L121" s="30"/>
      <c r="M121" s="62"/>
      <c r="N121" s="53"/>
      <c r="O121" s="63"/>
      <c r="P121" s="130">
        <f>P122</f>
        <v>0</v>
      </c>
      <c r="Q121" s="63"/>
      <c r="R121" s="130">
        <f>R122</f>
        <v>0</v>
      </c>
      <c r="S121" s="63"/>
      <c r="T121" s="131">
        <f>T122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74</v>
      </c>
      <c r="AU121" s="14" t="s">
        <v>143</v>
      </c>
      <c r="BK121" s="132">
        <f>BK122</f>
        <v>0</v>
      </c>
    </row>
    <row r="122" spans="1:65" s="12" customFormat="1" ht="25.9" customHeight="1">
      <c r="B122" s="133"/>
      <c r="D122" s="134" t="s">
        <v>74</v>
      </c>
      <c r="E122" s="135" t="s">
        <v>177</v>
      </c>
      <c r="F122" s="135" t="s">
        <v>1146</v>
      </c>
      <c r="I122" s="136"/>
      <c r="J122" s="137">
        <f>BK122</f>
        <v>0</v>
      </c>
      <c r="L122" s="133"/>
      <c r="M122" s="138"/>
      <c r="N122" s="139"/>
      <c r="O122" s="139"/>
      <c r="P122" s="140">
        <f>P123+P131+P135+P153</f>
        <v>0</v>
      </c>
      <c r="Q122" s="139"/>
      <c r="R122" s="140">
        <f>R123+R131+R135+R153</f>
        <v>0</v>
      </c>
      <c r="S122" s="139"/>
      <c r="T122" s="141">
        <f>T123+T131+T135+T153</f>
        <v>0</v>
      </c>
      <c r="AR122" s="134" t="s">
        <v>82</v>
      </c>
      <c r="AT122" s="142" t="s">
        <v>74</v>
      </c>
      <c r="AU122" s="142" t="s">
        <v>75</v>
      </c>
      <c r="AY122" s="134" t="s">
        <v>179</v>
      </c>
      <c r="BK122" s="143">
        <f>BK123+BK131+BK135+BK153</f>
        <v>0</v>
      </c>
    </row>
    <row r="123" spans="1:65" s="12" customFormat="1" ht="22.9" customHeight="1">
      <c r="B123" s="133"/>
      <c r="D123" s="134" t="s">
        <v>74</v>
      </c>
      <c r="E123" s="144" t="s">
        <v>82</v>
      </c>
      <c r="F123" s="144" t="s">
        <v>1147</v>
      </c>
      <c r="I123" s="136"/>
      <c r="J123" s="145">
        <f>BK123</f>
        <v>0</v>
      </c>
      <c r="L123" s="133"/>
      <c r="M123" s="138"/>
      <c r="N123" s="139"/>
      <c r="O123" s="139"/>
      <c r="P123" s="140">
        <f>SUM(P124:P130)</f>
        <v>0</v>
      </c>
      <c r="Q123" s="139"/>
      <c r="R123" s="140">
        <f>SUM(R124:R130)</f>
        <v>0</v>
      </c>
      <c r="S123" s="139"/>
      <c r="T123" s="141">
        <f>SUM(T124:T130)</f>
        <v>0</v>
      </c>
      <c r="AR123" s="134" t="s">
        <v>82</v>
      </c>
      <c r="AT123" s="142" t="s">
        <v>74</v>
      </c>
      <c r="AU123" s="142" t="s">
        <v>82</v>
      </c>
      <c r="AY123" s="134" t="s">
        <v>179</v>
      </c>
      <c r="BK123" s="143">
        <f>SUM(BK124:BK130)</f>
        <v>0</v>
      </c>
    </row>
    <row r="124" spans="1:65" s="2" customFormat="1" ht="24.2" customHeight="1">
      <c r="A124" s="29"/>
      <c r="B124" s="146"/>
      <c r="C124" s="147" t="s">
        <v>531</v>
      </c>
      <c r="D124" s="147" t="s">
        <v>181</v>
      </c>
      <c r="E124" s="148" t="s">
        <v>1148</v>
      </c>
      <c r="F124" s="149" t="s">
        <v>1149</v>
      </c>
      <c r="G124" s="150" t="s">
        <v>184</v>
      </c>
      <c r="H124" s="151">
        <v>89.4</v>
      </c>
      <c r="I124" s="152"/>
      <c r="J124" s="151">
        <f t="shared" ref="J124:J130" si="0">ROUND(I124*H124,3)</f>
        <v>0</v>
      </c>
      <c r="K124" s="153"/>
      <c r="L124" s="30"/>
      <c r="M124" s="154" t="s">
        <v>1</v>
      </c>
      <c r="N124" s="155" t="s">
        <v>41</v>
      </c>
      <c r="O124" s="55"/>
      <c r="P124" s="156">
        <f t="shared" ref="P124:P130" si="1">O124*H124</f>
        <v>0</v>
      </c>
      <c r="Q124" s="156">
        <v>0</v>
      </c>
      <c r="R124" s="156">
        <f t="shared" ref="R124:R130" si="2">Q124*H124</f>
        <v>0</v>
      </c>
      <c r="S124" s="156">
        <v>0</v>
      </c>
      <c r="T124" s="157">
        <f t="shared" ref="T124:T130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8" t="s">
        <v>185</v>
      </c>
      <c r="AT124" s="158" t="s">
        <v>181</v>
      </c>
      <c r="AU124" s="158" t="s">
        <v>87</v>
      </c>
      <c r="AY124" s="14" t="s">
        <v>179</v>
      </c>
      <c r="BE124" s="159">
        <f t="shared" ref="BE124:BE130" si="4">IF(N124="základná",J124,0)</f>
        <v>0</v>
      </c>
      <c r="BF124" s="159">
        <f t="shared" ref="BF124:BF130" si="5">IF(N124="znížená",J124,0)</f>
        <v>0</v>
      </c>
      <c r="BG124" s="159">
        <f t="shared" ref="BG124:BG130" si="6">IF(N124="zákl. prenesená",J124,0)</f>
        <v>0</v>
      </c>
      <c r="BH124" s="159">
        <f t="shared" ref="BH124:BH130" si="7">IF(N124="zníž. prenesená",J124,0)</f>
        <v>0</v>
      </c>
      <c r="BI124" s="159">
        <f t="shared" ref="BI124:BI130" si="8">IF(N124="nulová",J124,0)</f>
        <v>0</v>
      </c>
      <c r="BJ124" s="14" t="s">
        <v>87</v>
      </c>
      <c r="BK124" s="160">
        <f t="shared" ref="BK124:BK130" si="9">ROUND(I124*H124,3)</f>
        <v>0</v>
      </c>
      <c r="BL124" s="14" t="s">
        <v>185</v>
      </c>
      <c r="BM124" s="158" t="s">
        <v>87</v>
      </c>
    </row>
    <row r="125" spans="1:65" s="2" customFormat="1" ht="37.9" customHeight="1">
      <c r="A125" s="29"/>
      <c r="B125" s="146"/>
      <c r="C125" s="147" t="s">
        <v>354</v>
      </c>
      <c r="D125" s="147" t="s">
        <v>181</v>
      </c>
      <c r="E125" s="148" t="s">
        <v>1150</v>
      </c>
      <c r="F125" s="149" t="s">
        <v>1151</v>
      </c>
      <c r="G125" s="150" t="s">
        <v>184</v>
      </c>
      <c r="H125" s="151">
        <v>89.4</v>
      </c>
      <c r="I125" s="152"/>
      <c r="J125" s="151">
        <f t="shared" si="0"/>
        <v>0</v>
      </c>
      <c r="K125" s="153"/>
      <c r="L125" s="30"/>
      <c r="M125" s="154" t="s">
        <v>1</v>
      </c>
      <c r="N125" s="155" t="s">
        <v>41</v>
      </c>
      <c r="O125" s="55"/>
      <c r="P125" s="156">
        <f t="shared" si="1"/>
        <v>0</v>
      </c>
      <c r="Q125" s="156">
        <v>0</v>
      </c>
      <c r="R125" s="156">
        <f t="shared" si="2"/>
        <v>0</v>
      </c>
      <c r="S125" s="156">
        <v>0</v>
      </c>
      <c r="T125" s="157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8" t="s">
        <v>185</v>
      </c>
      <c r="AT125" s="158" t="s">
        <v>181</v>
      </c>
      <c r="AU125" s="158" t="s">
        <v>87</v>
      </c>
      <c r="AY125" s="14" t="s">
        <v>179</v>
      </c>
      <c r="BE125" s="159">
        <f t="shared" si="4"/>
        <v>0</v>
      </c>
      <c r="BF125" s="159">
        <f t="shared" si="5"/>
        <v>0</v>
      </c>
      <c r="BG125" s="159">
        <f t="shared" si="6"/>
        <v>0</v>
      </c>
      <c r="BH125" s="159">
        <f t="shared" si="7"/>
        <v>0</v>
      </c>
      <c r="BI125" s="159">
        <f t="shared" si="8"/>
        <v>0</v>
      </c>
      <c r="BJ125" s="14" t="s">
        <v>87</v>
      </c>
      <c r="BK125" s="160">
        <f t="shared" si="9"/>
        <v>0</v>
      </c>
      <c r="BL125" s="14" t="s">
        <v>185</v>
      </c>
      <c r="BM125" s="158" t="s">
        <v>185</v>
      </c>
    </row>
    <row r="126" spans="1:65" s="2" customFormat="1" ht="37.9" customHeight="1">
      <c r="A126" s="29"/>
      <c r="B126" s="146"/>
      <c r="C126" s="147" t="s">
        <v>690</v>
      </c>
      <c r="D126" s="147" t="s">
        <v>181</v>
      </c>
      <c r="E126" s="148" t="s">
        <v>1152</v>
      </c>
      <c r="F126" s="149" t="s">
        <v>1153</v>
      </c>
      <c r="G126" s="150" t="s">
        <v>184</v>
      </c>
      <c r="H126" s="151">
        <v>89.4</v>
      </c>
      <c r="I126" s="152"/>
      <c r="J126" s="151">
        <f t="shared" si="0"/>
        <v>0</v>
      </c>
      <c r="K126" s="153"/>
      <c r="L126" s="30"/>
      <c r="M126" s="154" t="s">
        <v>1</v>
      </c>
      <c r="N126" s="155" t="s">
        <v>41</v>
      </c>
      <c r="O126" s="55"/>
      <c r="P126" s="156">
        <f t="shared" si="1"/>
        <v>0</v>
      </c>
      <c r="Q126" s="156">
        <v>0</v>
      </c>
      <c r="R126" s="156">
        <f t="shared" si="2"/>
        <v>0</v>
      </c>
      <c r="S126" s="156">
        <v>0</v>
      </c>
      <c r="T126" s="157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8" t="s">
        <v>185</v>
      </c>
      <c r="AT126" s="158" t="s">
        <v>181</v>
      </c>
      <c r="AU126" s="158" t="s">
        <v>87</v>
      </c>
      <c r="AY126" s="14" t="s">
        <v>179</v>
      </c>
      <c r="BE126" s="159">
        <f t="shared" si="4"/>
        <v>0</v>
      </c>
      <c r="BF126" s="159">
        <f t="shared" si="5"/>
        <v>0</v>
      </c>
      <c r="BG126" s="159">
        <f t="shared" si="6"/>
        <v>0</v>
      </c>
      <c r="BH126" s="159">
        <f t="shared" si="7"/>
        <v>0</v>
      </c>
      <c r="BI126" s="159">
        <f t="shared" si="8"/>
        <v>0</v>
      </c>
      <c r="BJ126" s="14" t="s">
        <v>87</v>
      </c>
      <c r="BK126" s="160">
        <f t="shared" si="9"/>
        <v>0</v>
      </c>
      <c r="BL126" s="14" t="s">
        <v>185</v>
      </c>
      <c r="BM126" s="158" t="s">
        <v>191</v>
      </c>
    </row>
    <row r="127" spans="1:65" s="2" customFormat="1" ht="24.2" customHeight="1">
      <c r="A127" s="29"/>
      <c r="B127" s="146"/>
      <c r="C127" s="147" t="s">
        <v>435</v>
      </c>
      <c r="D127" s="147" t="s">
        <v>181</v>
      </c>
      <c r="E127" s="148" t="s">
        <v>1154</v>
      </c>
      <c r="F127" s="149" t="s">
        <v>1066</v>
      </c>
      <c r="G127" s="150" t="s">
        <v>184</v>
      </c>
      <c r="H127" s="151">
        <v>89.4</v>
      </c>
      <c r="I127" s="152"/>
      <c r="J127" s="151">
        <f t="shared" si="0"/>
        <v>0</v>
      </c>
      <c r="K127" s="153"/>
      <c r="L127" s="30"/>
      <c r="M127" s="154" t="s">
        <v>1</v>
      </c>
      <c r="N127" s="155" t="s">
        <v>41</v>
      </c>
      <c r="O127" s="55"/>
      <c r="P127" s="156">
        <f t="shared" si="1"/>
        <v>0</v>
      </c>
      <c r="Q127" s="156">
        <v>0</v>
      </c>
      <c r="R127" s="156">
        <f t="shared" si="2"/>
        <v>0</v>
      </c>
      <c r="S127" s="156">
        <v>0</v>
      </c>
      <c r="T127" s="157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8" t="s">
        <v>185</v>
      </c>
      <c r="AT127" s="158" t="s">
        <v>181</v>
      </c>
      <c r="AU127" s="158" t="s">
        <v>87</v>
      </c>
      <c r="AY127" s="14" t="s">
        <v>179</v>
      </c>
      <c r="BE127" s="159">
        <f t="shared" si="4"/>
        <v>0</v>
      </c>
      <c r="BF127" s="159">
        <f t="shared" si="5"/>
        <v>0</v>
      </c>
      <c r="BG127" s="159">
        <f t="shared" si="6"/>
        <v>0</v>
      </c>
      <c r="BH127" s="159">
        <f t="shared" si="7"/>
        <v>0</v>
      </c>
      <c r="BI127" s="159">
        <f t="shared" si="8"/>
        <v>0</v>
      </c>
      <c r="BJ127" s="14" t="s">
        <v>87</v>
      </c>
      <c r="BK127" s="160">
        <f t="shared" si="9"/>
        <v>0</v>
      </c>
      <c r="BL127" s="14" t="s">
        <v>185</v>
      </c>
      <c r="BM127" s="158" t="s">
        <v>194</v>
      </c>
    </row>
    <row r="128" spans="1:65" s="2" customFormat="1" ht="14.45" customHeight="1">
      <c r="A128" s="29"/>
      <c r="B128" s="146"/>
      <c r="C128" s="147" t="s">
        <v>697</v>
      </c>
      <c r="D128" s="147" t="s">
        <v>181</v>
      </c>
      <c r="E128" s="148" t="s">
        <v>1155</v>
      </c>
      <c r="F128" s="149" t="s">
        <v>1072</v>
      </c>
      <c r="G128" s="150" t="s">
        <v>184</v>
      </c>
      <c r="H128" s="151">
        <v>89.4</v>
      </c>
      <c r="I128" s="152"/>
      <c r="J128" s="151">
        <f t="shared" si="0"/>
        <v>0</v>
      </c>
      <c r="K128" s="153"/>
      <c r="L128" s="30"/>
      <c r="M128" s="154" t="s">
        <v>1</v>
      </c>
      <c r="N128" s="155" t="s">
        <v>41</v>
      </c>
      <c r="O128" s="55"/>
      <c r="P128" s="156">
        <f t="shared" si="1"/>
        <v>0</v>
      </c>
      <c r="Q128" s="156">
        <v>0</v>
      </c>
      <c r="R128" s="156">
        <f t="shared" si="2"/>
        <v>0</v>
      </c>
      <c r="S128" s="156">
        <v>0</v>
      </c>
      <c r="T128" s="157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8" t="s">
        <v>185</v>
      </c>
      <c r="AT128" s="158" t="s">
        <v>181</v>
      </c>
      <c r="AU128" s="158" t="s">
        <v>87</v>
      </c>
      <c r="AY128" s="14" t="s">
        <v>179</v>
      </c>
      <c r="BE128" s="159">
        <f t="shared" si="4"/>
        <v>0</v>
      </c>
      <c r="BF128" s="159">
        <f t="shared" si="5"/>
        <v>0</v>
      </c>
      <c r="BG128" s="159">
        <f t="shared" si="6"/>
        <v>0</v>
      </c>
      <c r="BH128" s="159">
        <f t="shared" si="7"/>
        <v>0</v>
      </c>
      <c r="BI128" s="159">
        <f t="shared" si="8"/>
        <v>0</v>
      </c>
      <c r="BJ128" s="14" t="s">
        <v>87</v>
      </c>
      <c r="BK128" s="160">
        <f t="shared" si="9"/>
        <v>0</v>
      </c>
      <c r="BL128" s="14" t="s">
        <v>185</v>
      </c>
      <c r="BM128" s="158" t="s">
        <v>198</v>
      </c>
    </row>
    <row r="129" spans="1:65" s="2" customFormat="1" ht="24.2" customHeight="1">
      <c r="A129" s="29"/>
      <c r="B129" s="146"/>
      <c r="C129" s="147" t="s">
        <v>438</v>
      </c>
      <c r="D129" s="147" t="s">
        <v>181</v>
      </c>
      <c r="E129" s="148" t="s">
        <v>1156</v>
      </c>
      <c r="F129" s="149" t="s">
        <v>211</v>
      </c>
      <c r="G129" s="150" t="s">
        <v>184</v>
      </c>
      <c r="H129" s="151">
        <v>89.4</v>
      </c>
      <c r="I129" s="152"/>
      <c r="J129" s="151">
        <f t="shared" si="0"/>
        <v>0</v>
      </c>
      <c r="K129" s="153"/>
      <c r="L129" s="30"/>
      <c r="M129" s="154" t="s">
        <v>1</v>
      </c>
      <c r="N129" s="155" t="s">
        <v>41</v>
      </c>
      <c r="O129" s="55"/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8" t="s">
        <v>185</v>
      </c>
      <c r="AT129" s="158" t="s">
        <v>181</v>
      </c>
      <c r="AU129" s="158" t="s">
        <v>87</v>
      </c>
      <c r="AY129" s="14" t="s">
        <v>179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4" t="s">
        <v>87</v>
      </c>
      <c r="BK129" s="160">
        <f t="shared" si="9"/>
        <v>0</v>
      </c>
      <c r="BL129" s="14" t="s">
        <v>185</v>
      </c>
      <c r="BM129" s="158" t="s">
        <v>201</v>
      </c>
    </row>
    <row r="130" spans="1:65" s="2" customFormat="1" ht="24.2" customHeight="1">
      <c r="A130" s="29"/>
      <c r="B130" s="146"/>
      <c r="C130" s="147" t="s">
        <v>1157</v>
      </c>
      <c r="D130" s="147" t="s">
        <v>181</v>
      </c>
      <c r="E130" s="148" t="s">
        <v>1158</v>
      </c>
      <c r="F130" s="149" t="s">
        <v>1159</v>
      </c>
      <c r="G130" s="150" t="s">
        <v>184</v>
      </c>
      <c r="H130" s="151">
        <v>16.5</v>
      </c>
      <c r="I130" s="152"/>
      <c r="J130" s="151">
        <f t="shared" si="0"/>
        <v>0</v>
      </c>
      <c r="K130" s="153"/>
      <c r="L130" s="30"/>
      <c r="M130" s="154" t="s">
        <v>1</v>
      </c>
      <c r="N130" s="155" t="s">
        <v>41</v>
      </c>
      <c r="O130" s="55"/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8" t="s">
        <v>185</v>
      </c>
      <c r="AT130" s="158" t="s">
        <v>181</v>
      </c>
      <c r="AU130" s="158" t="s">
        <v>87</v>
      </c>
      <c r="AY130" s="14" t="s">
        <v>179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4" t="s">
        <v>87</v>
      </c>
      <c r="BK130" s="160">
        <f t="shared" si="9"/>
        <v>0</v>
      </c>
      <c r="BL130" s="14" t="s">
        <v>185</v>
      </c>
      <c r="BM130" s="158" t="s">
        <v>205</v>
      </c>
    </row>
    <row r="131" spans="1:65" s="12" customFormat="1" ht="22.9" customHeight="1">
      <c r="B131" s="133"/>
      <c r="D131" s="134" t="s">
        <v>74</v>
      </c>
      <c r="E131" s="144" t="s">
        <v>185</v>
      </c>
      <c r="F131" s="144" t="s">
        <v>1160</v>
      </c>
      <c r="I131" s="136"/>
      <c r="J131" s="145">
        <f>BK131</f>
        <v>0</v>
      </c>
      <c r="L131" s="133"/>
      <c r="M131" s="138"/>
      <c r="N131" s="139"/>
      <c r="O131" s="139"/>
      <c r="P131" s="140">
        <f>SUM(P132:P134)</f>
        <v>0</v>
      </c>
      <c r="Q131" s="139"/>
      <c r="R131" s="140">
        <f>SUM(R132:R134)</f>
        <v>0</v>
      </c>
      <c r="S131" s="139"/>
      <c r="T131" s="141">
        <f>SUM(T132:T134)</f>
        <v>0</v>
      </c>
      <c r="AR131" s="134" t="s">
        <v>82</v>
      </c>
      <c r="AT131" s="142" t="s">
        <v>74</v>
      </c>
      <c r="AU131" s="142" t="s">
        <v>82</v>
      </c>
      <c r="AY131" s="134" t="s">
        <v>179</v>
      </c>
      <c r="BK131" s="143">
        <f>SUM(BK132:BK134)</f>
        <v>0</v>
      </c>
    </row>
    <row r="132" spans="1:65" s="2" customFormat="1" ht="37.9" customHeight="1">
      <c r="A132" s="29"/>
      <c r="B132" s="146"/>
      <c r="C132" s="147" t="s">
        <v>462</v>
      </c>
      <c r="D132" s="147" t="s">
        <v>181</v>
      </c>
      <c r="E132" s="148" t="s">
        <v>1161</v>
      </c>
      <c r="F132" s="149" t="s">
        <v>1162</v>
      </c>
      <c r="G132" s="150" t="s">
        <v>184</v>
      </c>
      <c r="H132" s="151">
        <v>8.25</v>
      </c>
      <c r="I132" s="152"/>
      <c r="J132" s="151">
        <f>ROUND(I132*H132,3)</f>
        <v>0</v>
      </c>
      <c r="K132" s="153"/>
      <c r="L132" s="30"/>
      <c r="M132" s="154" t="s">
        <v>1</v>
      </c>
      <c r="N132" s="155" t="s">
        <v>41</v>
      </c>
      <c r="O132" s="55"/>
      <c r="P132" s="156">
        <f>O132*H132</f>
        <v>0</v>
      </c>
      <c r="Q132" s="156">
        <v>0</v>
      </c>
      <c r="R132" s="156">
        <f>Q132*H132</f>
        <v>0</v>
      </c>
      <c r="S132" s="156">
        <v>0</v>
      </c>
      <c r="T132" s="157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8" t="s">
        <v>185</v>
      </c>
      <c r="AT132" s="158" t="s">
        <v>181</v>
      </c>
      <c r="AU132" s="158" t="s">
        <v>87</v>
      </c>
      <c r="AY132" s="14" t="s">
        <v>179</v>
      </c>
      <c r="BE132" s="159">
        <f>IF(N132="základná",J132,0)</f>
        <v>0</v>
      </c>
      <c r="BF132" s="159">
        <f>IF(N132="znížená",J132,0)</f>
        <v>0</v>
      </c>
      <c r="BG132" s="159">
        <f>IF(N132="zákl. prenesená",J132,0)</f>
        <v>0</v>
      </c>
      <c r="BH132" s="159">
        <f>IF(N132="zníž. prenesená",J132,0)</f>
        <v>0</v>
      </c>
      <c r="BI132" s="159">
        <f>IF(N132="nulová",J132,0)</f>
        <v>0</v>
      </c>
      <c r="BJ132" s="14" t="s">
        <v>87</v>
      </c>
      <c r="BK132" s="160">
        <f>ROUND(I132*H132,3)</f>
        <v>0</v>
      </c>
      <c r="BL132" s="14" t="s">
        <v>185</v>
      </c>
      <c r="BM132" s="158" t="s">
        <v>208</v>
      </c>
    </row>
    <row r="133" spans="1:65" s="2" customFormat="1" ht="37.9" customHeight="1">
      <c r="A133" s="29"/>
      <c r="B133" s="146"/>
      <c r="C133" s="147" t="s">
        <v>1163</v>
      </c>
      <c r="D133" s="147" t="s">
        <v>181</v>
      </c>
      <c r="E133" s="148" t="s">
        <v>1164</v>
      </c>
      <c r="F133" s="149" t="s">
        <v>1165</v>
      </c>
      <c r="G133" s="150" t="s">
        <v>184</v>
      </c>
      <c r="H133" s="151">
        <v>6</v>
      </c>
      <c r="I133" s="152"/>
      <c r="J133" s="151">
        <f>ROUND(I133*H133,3)</f>
        <v>0</v>
      </c>
      <c r="K133" s="153"/>
      <c r="L133" s="30"/>
      <c r="M133" s="154" t="s">
        <v>1</v>
      </c>
      <c r="N133" s="155" t="s">
        <v>41</v>
      </c>
      <c r="O133" s="55"/>
      <c r="P133" s="156">
        <f>O133*H133</f>
        <v>0</v>
      </c>
      <c r="Q133" s="156">
        <v>0</v>
      </c>
      <c r="R133" s="156">
        <f>Q133*H133</f>
        <v>0</v>
      </c>
      <c r="S133" s="156">
        <v>0</v>
      </c>
      <c r="T133" s="157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8" t="s">
        <v>185</v>
      </c>
      <c r="AT133" s="158" t="s">
        <v>181</v>
      </c>
      <c r="AU133" s="158" t="s">
        <v>87</v>
      </c>
      <c r="AY133" s="14" t="s">
        <v>179</v>
      </c>
      <c r="BE133" s="159">
        <f>IF(N133="základná",J133,0)</f>
        <v>0</v>
      </c>
      <c r="BF133" s="159">
        <f>IF(N133="znížená",J133,0)</f>
        <v>0</v>
      </c>
      <c r="BG133" s="159">
        <f>IF(N133="zákl. prenesená",J133,0)</f>
        <v>0</v>
      </c>
      <c r="BH133" s="159">
        <f>IF(N133="zníž. prenesená",J133,0)</f>
        <v>0</v>
      </c>
      <c r="BI133" s="159">
        <f>IF(N133="nulová",J133,0)</f>
        <v>0</v>
      </c>
      <c r="BJ133" s="14" t="s">
        <v>87</v>
      </c>
      <c r="BK133" s="160">
        <f>ROUND(I133*H133,3)</f>
        <v>0</v>
      </c>
      <c r="BL133" s="14" t="s">
        <v>185</v>
      </c>
      <c r="BM133" s="158" t="s">
        <v>212</v>
      </c>
    </row>
    <row r="134" spans="1:65" s="2" customFormat="1" ht="24.2" customHeight="1">
      <c r="A134" s="29"/>
      <c r="B134" s="146"/>
      <c r="C134" s="147" t="s">
        <v>457</v>
      </c>
      <c r="D134" s="147" t="s">
        <v>181</v>
      </c>
      <c r="E134" s="148" t="s">
        <v>1166</v>
      </c>
      <c r="F134" s="149" t="s">
        <v>1167</v>
      </c>
      <c r="G134" s="150" t="s">
        <v>1168</v>
      </c>
      <c r="H134" s="151">
        <v>1</v>
      </c>
      <c r="I134" s="152"/>
      <c r="J134" s="151">
        <f>ROUND(I134*H134,3)</f>
        <v>0</v>
      </c>
      <c r="K134" s="153"/>
      <c r="L134" s="30"/>
      <c r="M134" s="154" t="s">
        <v>1</v>
      </c>
      <c r="N134" s="155" t="s">
        <v>41</v>
      </c>
      <c r="O134" s="55"/>
      <c r="P134" s="156">
        <f>O134*H134</f>
        <v>0</v>
      </c>
      <c r="Q134" s="156">
        <v>0</v>
      </c>
      <c r="R134" s="156">
        <f>Q134*H134</f>
        <v>0</v>
      </c>
      <c r="S134" s="156">
        <v>0</v>
      </c>
      <c r="T134" s="157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8" t="s">
        <v>185</v>
      </c>
      <c r="AT134" s="158" t="s">
        <v>181</v>
      </c>
      <c r="AU134" s="158" t="s">
        <v>87</v>
      </c>
      <c r="AY134" s="14" t="s">
        <v>179</v>
      </c>
      <c r="BE134" s="159">
        <f>IF(N134="základná",J134,0)</f>
        <v>0</v>
      </c>
      <c r="BF134" s="159">
        <f>IF(N134="znížená",J134,0)</f>
        <v>0</v>
      </c>
      <c r="BG134" s="159">
        <f>IF(N134="zákl. prenesená",J134,0)</f>
        <v>0</v>
      </c>
      <c r="BH134" s="159">
        <f>IF(N134="zníž. prenesená",J134,0)</f>
        <v>0</v>
      </c>
      <c r="BI134" s="159">
        <f>IF(N134="nulová",J134,0)</f>
        <v>0</v>
      </c>
      <c r="BJ134" s="14" t="s">
        <v>87</v>
      </c>
      <c r="BK134" s="160">
        <f>ROUND(I134*H134,3)</f>
        <v>0</v>
      </c>
      <c r="BL134" s="14" t="s">
        <v>185</v>
      </c>
      <c r="BM134" s="158" t="s">
        <v>7</v>
      </c>
    </row>
    <row r="135" spans="1:65" s="12" customFormat="1" ht="22.9" customHeight="1">
      <c r="B135" s="133"/>
      <c r="D135" s="134" t="s">
        <v>74</v>
      </c>
      <c r="E135" s="144" t="s">
        <v>194</v>
      </c>
      <c r="F135" s="144" t="s">
        <v>1169</v>
      </c>
      <c r="I135" s="136"/>
      <c r="J135" s="145">
        <f>BK135</f>
        <v>0</v>
      </c>
      <c r="L135" s="133"/>
      <c r="M135" s="138"/>
      <c r="N135" s="139"/>
      <c r="O135" s="139"/>
      <c r="P135" s="140">
        <f>SUM(P136:P152)</f>
        <v>0</v>
      </c>
      <c r="Q135" s="139"/>
      <c r="R135" s="140">
        <f>SUM(R136:R152)</f>
        <v>0</v>
      </c>
      <c r="S135" s="139"/>
      <c r="T135" s="141">
        <f>SUM(T136:T152)</f>
        <v>0</v>
      </c>
      <c r="AR135" s="134" t="s">
        <v>82</v>
      </c>
      <c r="AT135" s="142" t="s">
        <v>74</v>
      </c>
      <c r="AU135" s="142" t="s">
        <v>82</v>
      </c>
      <c r="AY135" s="134" t="s">
        <v>179</v>
      </c>
      <c r="BK135" s="143">
        <f>SUM(BK136:BK152)</f>
        <v>0</v>
      </c>
    </row>
    <row r="136" spans="1:65" s="2" customFormat="1" ht="24.2" customHeight="1">
      <c r="A136" s="29"/>
      <c r="B136" s="146"/>
      <c r="C136" s="147" t="s">
        <v>649</v>
      </c>
      <c r="D136" s="147" t="s">
        <v>181</v>
      </c>
      <c r="E136" s="148" t="s">
        <v>1170</v>
      </c>
      <c r="F136" s="149" t="s">
        <v>1171</v>
      </c>
      <c r="G136" s="150" t="s">
        <v>478</v>
      </c>
      <c r="H136" s="151">
        <v>55</v>
      </c>
      <c r="I136" s="152"/>
      <c r="J136" s="151">
        <f t="shared" ref="J136:J152" si="10">ROUND(I136*H136,3)</f>
        <v>0</v>
      </c>
      <c r="K136" s="153"/>
      <c r="L136" s="30"/>
      <c r="M136" s="154" t="s">
        <v>1</v>
      </c>
      <c r="N136" s="155" t="s">
        <v>41</v>
      </c>
      <c r="O136" s="55"/>
      <c r="P136" s="156">
        <f t="shared" ref="P136:P152" si="11">O136*H136</f>
        <v>0</v>
      </c>
      <c r="Q136" s="156">
        <v>0</v>
      </c>
      <c r="R136" s="156">
        <f t="shared" ref="R136:R152" si="12">Q136*H136</f>
        <v>0</v>
      </c>
      <c r="S136" s="156">
        <v>0</v>
      </c>
      <c r="T136" s="157">
        <f t="shared" ref="T136:T152" si="1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8" t="s">
        <v>185</v>
      </c>
      <c r="AT136" s="158" t="s">
        <v>181</v>
      </c>
      <c r="AU136" s="158" t="s">
        <v>87</v>
      </c>
      <c r="AY136" s="14" t="s">
        <v>179</v>
      </c>
      <c r="BE136" s="159">
        <f t="shared" ref="BE136:BE152" si="14">IF(N136="základná",J136,0)</f>
        <v>0</v>
      </c>
      <c r="BF136" s="159">
        <f t="shared" ref="BF136:BF152" si="15">IF(N136="znížená",J136,0)</f>
        <v>0</v>
      </c>
      <c r="BG136" s="159">
        <f t="shared" ref="BG136:BG152" si="16">IF(N136="zákl. prenesená",J136,0)</f>
        <v>0</v>
      </c>
      <c r="BH136" s="159">
        <f t="shared" ref="BH136:BH152" si="17">IF(N136="zníž. prenesená",J136,0)</f>
        <v>0</v>
      </c>
      <c r="BI136" s="159">
        <f t="shared" ref="BI136:BI152" si="18">IF(N136="nulová",J136,0)</f>
        <v>0</v>
      </c>
      <c r="BJ136" s="14" t="s">
        <v>87</v>
      </c>
      <c r="BK136" s="160">
        <f t="shared" ref="BK136:BK152" si="19">ROUND(I136*H136,3)</f>
        <v>0</v>
      </c>
      <c r="BL136" s="14" t="s">
        <v>185</v>
      </c>
      <c r="BM136" s="158" t="s">
        <v>220</v>
      </c>
    </row>
    <row r="137" spans="1:65" s="2" customFormat="1" ht="24.2" customHeight="1">
      <c r="A137" s="29"/>
      <c r="B137" s="146"/>
      <c r="C137" s="161" t="s">
        <v>411</v>
      </c>
      <c r="D137" s="161" t="s">
        <v>281</v>
      </c>
      <c r="E137" s="162" t="s">
        <v>1172</v>
      </c>
      <c r="F137" s="163" t="s">
        <v>1173</v>
      </c>
      <c r="G137" s="164" t="s">
        <v>253</v>
      </c>
      <c r="H137" s="165">
        <v>2</v>
      </c>
      <c r="I137" s="166"/>
      <c r="J137" s="165">
        <f t="shared" si="10"/>
        <v>0</v>
      </c>
      <c r="K137" s="167"/>
      <c r="L137" s="168"/>
      <c r="M137" s="169" t="s">
        <v>1</v>
      </c>
      <c r="N137" s="170" t="s">
        <v>41</v>
      </c>
      <c r="O137" s="55"/>
      <c r="P137" s="156">
        <f t="shared" si="11"/>
        <v>0</v>
      </c>
      <c r="Q137" s="156">
        <v>0</v>
      </c>
      <c r="R137" s="156">
        <f t="shared" si="12"/>
        <v>0</v>
      </c>
      <c r="S137" s="156">
        <v>0</v>
      </c>
      <c r="T137" s="157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8" t="s">
        <v>194</v>
      </c>
      <c r="AT137" s="158" t="s">
        <v>281</v>
      </c>
      <c r="AU137" s="158" t="s">
        <v>87</v>
      </c>
      <c r="AY137" s="14" t="s">
        <v>179</v>
      </c>
      <c r="BE137" s="159">
        <f t="shared" si="14"/>
        <v>0</v>
      </c>
      <c r="BF137" s="159">
        <f t="shared" si="15"/>
        <v>0</v>
      </c>
      <c r="BG137" s="159">
        <f t="shared" si="16"/>
        <v>0</v>
      </c>
      <c r="BH137" s="159">
        <f t="shared" si="17"/>
        <v>0</v>
      </c>
      <c r="BI137" s="159">
        <f t="shared" si="18"/>
        <v>0</v>
      </c>
      <c r="BJ137" s="14" t="s">
        <v>87</v>
      </c>
      <c r="BK137" s="160">
        <f t="shared" si="19"/>
        <v>0</v>
      </c>
      <c r="BL137" s="14" t="s">
        <v>185</v>
      </c>
      <c r="BM137" s="158" t="s">
        <v>223</v>
      </c>
    </row>
    <row r="138" spans="1:65" s="2" customFormat="1" ht="24.2" customHeight="1">
      <c r="A138" s="29"/>
      <c r="B138" s="146"/>
      <c r="C138" s="161" t="s">
        <v>658</v>
      </c>
      <c r="D138" s="161" t="s">
        <v>281</v>
      </c>
      <c r="E138" s="162" t="s">
        <v>1174</v>
      </c>
      <c r="F138" s="163" t="s">
        <v>1175</v>
      </c>
      <c r="G138" s="164" t="s">
        <v>253</v>
      </c>
      <c r="H138" s="165">
        <v>11</v>
      </c>
      <c r="I138" s="166"/>
      <c r="J138" s="165">
        <f t="shared" si="10"/>
        <v>0</v>
      </c>
      <c r="K138" s="167"/>
      <c r="L138" s="168"/>
      <c r="M138" s="169" t="s">
        <v>1</v>
      </c>
      <c r="N138" s="170" t="s">
        <v>41</v>
      </c>
      <c r="O138" s="55"/>
      <c r="P138" s="156">
        <f t="shared" si="11"/>
        <v>0</v>
      </c>
      <c r="Q138" s="156">
        <v>0</v>
      </c>
      <c r="R138" s="156">
        <f t="shared" si="12"/>
        <v>0</v>
      </c>
      <c r="S138" s="156">
        <v>0</v>
      </c>
      <c r="T138" s="157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8" t="s">
        <v>194</v>
      </c>
      <c r="AT138" s="158" t="s">
        <v>281</v>
      </c>
      <c r="AU138" s="158" t="s">
        <v>87</v>
      </c>
      <c r="AY138" s="14" t="s">
        <v>179</v>
      </c>
      <c r="BE138" s="159">
        <f t="shared" si="14"/>
        <v>0</v>
      </c>
      <c r="BF138" s="159">
        <f t="shared" si="15"/>
        <v>0</v>
      </c>
      <c r="BG138" s="159">
        <f t="shared" si="16"/>
        <v>0</v>
      </c>
      <c r="BH138" s="159">
        <f t="shared" si="17"/>
        <v>0</v>
      </c>
      <c r="BI138" s="159">
        <f t="shared" si="18"/>
        <v>0</v>
      </c>
      <c r="BJ138" s="14" t="s">
        <v>87</v>
      </c>
      <c r="BK138" s="160">
        <f t="shared" si="19"/>
        <v>0</v>
      </c>
      <c r="BL138" s="14" t="s">
        <v>185</v>
      </c>
      <c r="BM138" s="158" t="s">
        <v>228</v>
      </c>
    </row>
    <row r="139" spans="1:65" s="2" customFormat="1" ht="24.2" customHeight="1">
      <c r="A139" s="29"/>
      <c r="B139" s="146"/>
      <c r="C139" s="161" t="s">
        <v>665</v>
      </c>
      <c r="D139" s="161" t="s">
        <v>281</v>
      </c>
      <c r="E139" s="162" t="s">
        <v>1176</v>
      </c>
      <c r="F139" s="163" t="s">
        <v>1177</v>
      </c>
      <c r="G139" s="164" t="s">
        <v>253</v>
      </c>
      <c r="H139" s="165">
        <v>4</v>
      </c>
      <c r="I139" s="166"/>
      <c r="J139" s="165">
        <f t="shared" si="10"/>
        <v>0</v>
      </c>
      <c r="K139" s="167"/>
      <c r="L139" s="168"/>
      <c r="M139" s="169" t="s">
        <v>1</v>
      </c>
      <c r="N139" s="170" t="s">
        <v>41</v>
      </c>
      <c r="O139" s="55"/>
      <c r="P139" s="156">
        <f t="shared" si="11"/>
        <v>0</v>
      </c>
      <c r="Q139" s="156">
        <v>0</v>
      </c>
      <c r="R139" s="156">
        <f t="shared" si="12"/>
        <v>0</v>
      </c>
      <c r="S139" s="156">
        <v>0</v>
      </c>
      <c r="T139" s="157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8" t="s">
        <v>194</v>
      </c>
      <c r="AT139" s="158" t="s">
        <v>281</v>
      </c>
      <c r="AU139" s="158" t="s">
        <v>87</v>
      </c>
      <c r="AY139" s="14" t="s">
        <v>179</v>
      </c>
      <c r="BE139" s="159">
        <f t="shared" si="14"/>
        <v>0</v>
      </c>
      <c r="BF139" s="159">
        <f t="shared" si="15"/>
        <v>0</v>
      </c>
      <c r="BG139" s="159">
        <f t="shared" si="16"/>
        <v>0</v>
      </c>
      <c r="BH139" s="159">
        <f t="shared" si="17"/>
        <v>0</v>
      </c>
      <c r="BI139" s="159">
        <f t="shared" si="18"/>
        <v>0</v>
      </c>
      <c r="BJ139" s="14" t="s">
        <v>87</v>
      </c>
      <c r="BK139" s="160">
        <f t="shared" si="19"/>
        <v>0</v>
      </c>
      <c r="BL139" s="14" t="s">
        <v>185</v>
      </c>
      <c r="BM139" s="158" t="s">
        <v>231</v>
      </c>
    </row>
    <row r="140" spans="1:65" s="2" customFormat="1" ht="24.2" customHeight="1">
      <c r="A140" s="29"/>
      <c r="B140" s="146"/>
      <c r="C140" s="161" t="s">
        <v>704</v>
      </c>
      <c r="D140" s="161" t="s">
        <v>281</v>
      </c>
      <c r="E140" s="162" t="s">
        <v>1178</v>
      </c>
      <c r="F140" s="163" t="s">
        <v>1179</v>
      </c>
      <c r="G140" s="164" t="s">
        <v>253</v>
      </c>
      <c r="H140" s="165">
        <v>1</v>
      </c>
      <c r="I140" s="166"/>
      <c r="J140" s="165">
        <f t="shared" si="10"/>
        <v>0</v>
      </c>
      <c r="K140" s="167"/>
      <c r="L140" s="168"/>
      <c r="M140" s="169" t="s">
        <v>1</v>
      </c>
      <c r="N140" s="170" t="s">
        <v>41</v>
      </c>
      <c r="O140" s="55"/>
      <c r="P140" s="156">
        <f t="shared" si="11"/>
        <v>0</v>
      </c>
      <c r="Q140" s="156">
        <v>0</v>
      </c>
      <c r="R140" s="156">
        <f t="shared" si="12"/>
        <v>0</v>
      </c>
      <c r="S140" s="156">
        <v>0</v>
      </c>
      <c r="T140" s="157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8" t="s">
        <v>194</v>
      </c>
      <c r="AT140" s="158" t="s">
        <v>281</v>
      </c>
      <c r="AU140" s="158" t="s">
        <v>87</v>
      </c>
      <c r="AY140" s="14" t="s">
        <v>179</v>
      </c>
      <c r="BE140" s="159">
        <f t="shared" si="14"/>
        <v>0</v>
      </c>
      <c r="BF140" s="159">
        <f t="shared" si="15"/>
        <v>0</v>
      </c>
      <c r="BG140" s="159">
        <f t="shared" si="16"/>
        <v>0</v>
      </c>
      <c r="BH140" s="159">
        <f t="shared" si="17"/>
        <v>0</v>
      </c>
      <c r="BI140" s="159">
        <f t="shared" si="18"/>
        <v>0</v>
      </c>
      <c r="BJ140" s="14" t="s">
        <v>87</v>
      </c>
      <c r="BK140" s="160">
        <f t="shared" si="19"/>
        <v>0</v>
      </c>
      <c r="BL140" s="14" t="s">
        <v>185</v>
      </c>
      <c r="BM140" s="158" t="s">
        <v>236</v>
      </c>
    </row>
    <row r="141" spans="1:65" s="2" customFormat="1" ht="24.2" customHeight="1">
      <c r="A141" s="29"/>
      <c r="B141" s="146"/>
      <c r="C141" s="161" t="s">
        <v>442</v>
      </c>
      <c r="D141" s="161" t="s">
        <v>281</v>
      </c>
      <c r="E141" s="162" t="s">
        <v>1180</v>
      </c>
      <c r="F141" s="163" t="s">
        <v>1181</v>
      </c>
      <c r="G141" s="164" t="s">
        <v>253</v>
      </c>
      <c r="H141" s="165">
        <v>1</v>
      </c>
      <c r="I141" s="166"/>
      <c r="J141" s="165">
        <f t="shared" si="10"/>
        <v>0</v>
      </c>
      <c r="K141" s="167"/>
      <c r="L141" s="168"/>
      <c r="M141" s="169" t="s">
        <v>1</v>
      </c>
      <c r="N141" s="170" t="s">
        <v>41</v>
      </c>
      <c r="O141" s="55"/>
      <c r="P141" s="156">
        <f t="shared" si="11"/>
        <v>0</v>
      </c>
      <c r="Q141" s="156">
        <v>0</v>
      </c>
      <c r="R141" s="156">
        <f t="shared" si="12"/>
        <v>0</v>
      </c>
      <c r="S141" s="156">
        <v>0</v>
      </c>
      <c r="T141" s="157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8" t="s">
        <v>194</v>
      </c>
      <c r="AT141" s="158" t="s">
        <v>281</v>
      </c>
      <c r="AU141" s="158" t="s">
        <v>87</v>
      </c>
      <c r="AY141" s="14" t="s">
        <v>179</v>
      </c>
      <c r="BE141" s="159">
        <f t="shared" si="14"/>
        <v>0</v>
      </c>
      <c r="BF141" s="159">
        <f t="shared" si="15"/>
        <v>0</v>
      </c>
      <c r="BG141" s="159">
        <f t="shared" si="16"/>
        <v>0</v>
      </c>
      <c r="BH141" s="159">
        <f t="shared" si="17"/>
        <v>0</v>
      </c>
      <c r="BI141" s="159">
        <f t="shared" si="18"/>
        <v>0</v>
      </c>
      <c r="BJ141" s="14" t="s">
        <v>87</v>
      </c>
      <c r="BK141" s="160">
        <f t="shared" si="19"/>
        <v>0</v>
      </c>
      <c r="BL141" s="14" t="s">
        <v>185</v>
      </c>
      <c r="BM141" s="158" t="s">
        <v>239</v>
      </c>
    </row>
    <row r="142" spans="1:65" s="2" customFormat="1" ht="24.2" customHeight="1">
      <c r="A142" s="29"/>
      <c r="B142" s="146"/>
      <c r="C142" s="161" t="s">
        <v>418</v>
      </c>
      <c r="D142" s="161" t="s">
        <v>281</v>
      </c>
      <c r="E142" s="162" t="s">
        <v>1182</v>
      </c>
      <c r="F142" s="163" t="s">
        <v>1183</v>
      </c>
      <c r="G142" s="164" t="s">
        <v>253</v>
      </c>
      <c r="H142" s="165">
        <v>1</v>
      </c>
      <c r="I142" s="166"/>
      <c r="J142" s="165">
        <f t="shared" si="10"/>
        <v>0</v>
      </c>
      <c r="K142" s="167"/>
      <c r="L142" s="168"/>
      <c r="M142" s="169" t="s">
        <v>1</v>
      </c>
      <c r="N142" s="170" t="s">
        <v>41</v>
      </c>
      <c r="O142" s="55"/>
      <c r="P142" s="156">
        <f t="shared" si="11"/>
        <v>0</v>
      </c>
      <c r="Q142" s="156">
        <v>0</v>
      </c>
      <c r="R142" s="156">
        <f t="shared" si="12"/>
        <v>0</v>
      </c>
      <c r="S142" s="156">
        <v>0</v>
      </c>
      <c r="T142" s="157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8" t="s">
        <v>194</v>
      </c>
      <c r="AT142" s="158" t="s">
        <v>281</v>
      </c>
      <c r="AU142" s="158" t="s">
        <v>87</v>
      </c>
      <c r="AY142" s="14" t="s">
        <v>179</v>
      </c>
      <c r="BE142" s="159">
        <f t="shared" si="14"/>
        <v>0</v>
      </c>
      <c r="BF142" s="159">
        <f t="shared" si="15"/>
        <v>0</v>
      </c>
      <c r="BG142" s="159">
        <f t="shared" si="16"/>
        <v>0</v>
      </c>
      <c r="BH142" s="159">
        <f t="shared" si="17"/>
        <v>0</v>
      </c>
      <c r="BI142" s="159">
        <f t="shared" si="18"/>
        <v>0</v>
      </c>
      <c r="BJ142" s="14" t="s">
        <v>87</v>
      </c>
      <c r="BK142" s="160">
        <f t="shared" si="19"/>
        <v>0</v>
      </c>
      <c r="BL142" s="14" t="s">
        <v>185</v>
      </c>
      <c r="BM142" s="158" t="s">
        <v>243</v>
      </c>
    </row>
    <row r="143" spans="1:65" s="2" customFormat="1" ht="24.2" customHeight="1">
      <c r="A143" s="29"/>
      <c r="B143" s="146"/>
      <c r="C143" s="161" t="s">
        <v>674</v>
      </c>
      <c r="D143" s="161" t="s">
        <v>281</v>
      </c>
      <c r="E143" s="162" t="s">
        <v>1184</v>
      </c>
      <c r="F143" s="163" t="s">
        <v>1185</v>
      </c>
      <c r="G143" s="164" t="s">
        <v>253</v>
      </c>
      <c r="H143" s="165">
        <v>8</v>
      </c>
      <c r="I143" s="166"/>
      <c r="J143" s="165">
        <f t="shared" si="10"/>
        <v>0</v>
      </c>
      <c r="K143" s="167"/>
      <c r="L143" s="168"/>
      <c r="M143" s="169" t="s">
        <v>1</v>
      </c>
      <c r="N143" s="170" t="s">
        <v>41</v>
      </c>
      <c r="O143" s="55"/>
      <c r="P143" s="156">
        <f t="shared" si="11"/>
        <v>0</v>
      </c>
      <c r="Q143" s="156">
        <v>0</v>
      </c>
      <c r="R143" s="156">
        <f t="shared" si="12"/>
        <v>0</v>
      </c>
      <c r="S143" s="156">
        <v>0</v>
      </c>
      <c r="T143" s="157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8" t="s">
        <v>194</v>
      </c>
      <c r="AT143" s="158" t="s">
        <v>281</v>
      </c>
      <c r="AU143" s="158" t="s">
        <v>87</v>
      </c>
      <c r="AY143" s="14" t="s">
        <v>179</v>
      </c>
      <c r="BE143" s="159">
        <f t="shared" si="14"/>
        <v>0</v>
      </c>
      <c r="BF143" s="159">
        <f t="shared" si="15"/>
        <v>0</v>
      </c>
      <c r="BG143" s="159">
        <f t="shared" si="16"/>
        <v>0</v>
      </c>
      <c r="BH143" s="159">
        <f t="shared" si="17"/>
        <v>0</v>
      </c>
      <c r="BI143" s="159">
        <f t="shared" si="18"/>
        <v>0</v>
      </c>
      <c r="BJ143" s="14" t="s">
        <v>87</v>
      </c>
      <c r="BK143" s="160">
        <f t="shared" si="19"/>
        <v>0</v>
      </c>
      <c r="BL143" s="14" t="s">
        <v>185</v>
      </c>
      <c r="BM143" s="158" t="s">
        <v>246</v>
      </c>
    </row>
    <row r="144" spans="1:65" s="2" customFormat="1" ht="24.2" customHeight="1">
      <c r="A144" s="29"/>
      <c r="B144" s="146"/>
      <c r="C144" s="161" t="s">
        <v>713</v>
      </c>
      <c r="D144" s="161" t="s">
        <v>281</v>
      </c>
      <c r="E144" s="162" t="s">
        <v>1186</v>
      </c>
      <c r="F144" s="163" t="s">
        <v>1187</v>
      </c>
      <c r="G144" s="164" t="s">
        <v>253</v>
      </c>
      <c r="H144" s="165">
        <v>1</v>
      </c>
      <c r="I144" s="166"/>
      <c r="J144" s="165">
        <f t="shared" si="10"/>
        <v>0</v>
      </c>
      <c r="K144" s="167"/>
      <c r="L144" s="168"/>
      <c r="M144" s="169" t="s">
        <v>1</v>
      </c>
      <c r="N144" s="170" t="s">
        <v>41</v>
      </c>
      <c r="O144" s="55"/>
      <c r="P144" s="156">
        <f t="shared" si="11"/>
        <v>0</v>
      </c>
      <c r="Q144" s="156">
        <v>0</v>
      </c>
      <c r="R144" s="156">
        <f t="shared" si="12"/>
        <v>0</v>
      </c>
      <c r="S144" s="156">
        <v>0</v>
      </c>
      <c r="T144" s="157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8" t="s">
        <v>194</v>
      </c>
      <c r="AT144" s="158" t="s">
        <v>281</v>
      </c>
      <c r="AU144" s="158" t="s">
        <v>87</v>
      </c>
      <c r="AY144" s="14" t="s">
        <v>179</v>
      </c>
      <c r="BE144" s="159">
        <f t="shared" si="14"/>
        <v>0</v>
      </c>
      <c r="BF144" s="159">
        <f t="shared" si="15"/>
        <v>0</v>
      </c>
      <c r="BG144" s="159">
        <f t="shared" si="16"/>
        <v>0</v>
      </c>
      <c r="BH144" s="159">
        <f t="shared" si="17"/>
        <v>0</v>
      </c>
      <c r="BI144" s="159">
        <f t="shared" si="18"/>
        <v>0</v>
      </c>
      <c r="BJ144" s="14" t="s">
        <v>87</v>
      </c>
      <c r="BK144" s="160">
        <f t="shared" si="19"/>
        <v>0</v>
      </c>
      <c r="BL144" s="14" t="s">
        <v>185</v>
      </c>
      <c r="BM144" s="158" t="s">
        <v>250</v>
      </c>
    </row>
    <row r="145" spans="1:65" s="2" customFormat="1" ht="24.2" customHeight="1">
      <c r="A145" s="29"/>
      <c r="B145" s="146"/>
      <c r="C145" s="161" t="s">
        <v>422</v>
      </c>
      <c r="D145" s="161" t="s">
        <v>281</v>
      </c>
      <c r="E145" s="162" t="s">
        <v>1188</v>
      </c>
      <c r="F145" s="163" t="s">
        <v>1189</v>
      </c>
      <c r="G145" s="164" t="s">
        <v>253</v>
      </c>
      <c r="H145" s="165">
        <v>28</v>
      </c>
      <c r="I145" s="166"/>
      <c r="J145" s="165">
        <f t="shared" si="10"/>
        <v>0</v>
      </c>
      <c r="K145" s="167"/>
      <c r="L145" s="168"/>
      <c r="M145" s="169" t="s">
        <v>1</v>
      </c>
      <c r="N145" s="170" t="s">
        <v>41</v>
      </c>
      <c r="O145" s="55"/>
      <c r="P145" s="156">
        <f t="shared" si="11"/>
        <v>0</v>
      </c>
      <c r="Q145" s="156">
        <v>0</v>
      </c>
      <c r="R145" s="156">
        <f t="shared" si="12"/>
        <v>0</v>
      </c>
      <c r="S145" s="156">
        <v>0</v>
      </c>
      <c r="T145" s="157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8" t="s">
        <v>194</v>
      </c>
      <c r="AT145" s="158" t="s">
        <v>281</v>
      </c>
      <c r="AU145" s="158" t="s">
        <v>87</v>
      </c>
      <c r="AY145" s="14" t="s">
        <v>179</v>
      </c>
      <c r="BE145" s="159">
        <f t="shared" si="14"/>
        <v>0</v>
      </c>
      <c r="BF145" s="159">
        <f t="shared" si="15"/>
        <v>0</v>
      </c>
      <c r="BG145" s="159">
        <f t="shared" si="16"/>
        <v>0</v>
      </c>
      <c r="BH145" s="159">
        <f t="shared" si="17"/>
        <v>0</v>
      </c>
      <c r="BI145" s="159">
        <f t="shared" si="18"/>
        <v>0</v>
      </c>
      <c r="BJ145" s="14" t="s">
        <v>87</v>
      </c>
      <c r="BK145" s="160">
        <f t="shared" si="19"/>
        <v>0</v>
      </c>
      <c r="BL145" s="14" t="s">
        <v>185</v>
      </c>
      <c r="BM145" s="158" t="s">
        <v>254</v>
      </c>
    </row>
    <row r="146" spans="1:65" s="2" customFormat="1" ht="37.9" customHeight="1">
      <c r="A146" s="29"/>
      <c r="B146" s="146"/>
      <c r="C146" s="161" t="s">
        <v>445</v>
      </c>
      <c r="D146" s="161" t="s">
        <v>281</v>
      </c>
      <c r="E146" s="162" t="s">
        <v>1190</v>
      </c>
      <c r="F146" s="163" t="s">
        <v>1191</v>
      </c>
      <c r="G146" s="164" t="s">
        <v>253</v>
      </c>
      <c r="H146" s="165">
        <v>6</v>
      </c>
      <c r="I146" s="166"/>
      <c r="J146" s="165">
        <f t="shared" si="10"/>
        <v>0</v>
      </c>
      <c r="K146" s="167"/>
      <c r="L146" s="168"/>
      <c r="M146" s="169" t="s">
        <v>1</v>
      </c>
      <c r="N146" s="170" t="s">
        <v>41</v>
      </c>
      <c r="O146" s="55"/>
      <c r="P146" s="156">
        <f t="shared" si="11"/>
        <v>0</v>
      </c>
      <c r="Q146" s="156">
        <v>0</v>
      </c>
      <c r="R146" s="156">
        <f t="shared" si="12"/>
        <v>0</v>
      </c>
      <c r="S146" s="156">
        <v>0</v>
      </c>
      <c r="T146" s="157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8" t="s">
        <v>194</v>
      </c>
      <c r="AT146" s="158" t="s">
        <v>281</v>
      </c>
      <c r="AU146" s="158" t="s">
        <v>87</v>
      </c>
      <c r="AY146" s="14" t="s">
        <v>179</v>
      </c>
      <c r="BE146" s="159">
        <f t="shared" si="14"/>
        <v>0</v>
      </c>
      <c r="BF146" s="159">
        <f t="shared" si="15"/>
        <v>0</v>
      </c>
      <c r="BG146" s="159">
        <f t="shared" si="16"/>
        <v>0</v>
      </c>
      <c r="BH146" s="159">
        <f t="shared" si="17"/>
        <v>0</v>
      </c>
      <c r="BI146" s="159">
        <f t="shared" si="18"/>
        <v>0</v>
      </c>
      <c r="BJ146" s="14" t="s">
        <v>87</v>
      </c>
      <c r="BK146" s="160">
        <f t="shared" si="19"/>
        <v>0</v>
      </c>
      <c r="BL146" s="14" t="s">
        <v>185</v>
      </c>
      <c r="BM146" s="158" t="s">
        <v>258</v>
      </c>
    </row>
    <row r="147" spans="1:65" s="2" customFormat="1" ht="24.2" customHeight="1">
      <c r="A147" s="29"/>
      <c r="B147" s="146"/>
      <c r="C147" s="161" t="s">
        <v>1192</v>
      </c>
      <c r="D147" s="161" t="s">
        <v>281</v>
      </c>
      <c r="E147" s="162" t="s">
        <v>1193</v>
      </c>
      <c r="F147" s="163" t="s">
        <v>1194</v>
      </c>
      <c r="G147" s="164" t="s">
        <v>253</v>
      </c>
      <c r="H147" s="165">
        <v>8</v>
      </c>
      <c r="I147" s="166"/>
      <c r="J147" s="165">
        <f t="shared" si="10"/>
        <v>0</v>
      </c>
      <c r="K147" s="167"/>
      <c r="L147" s="168"/>
      <c r="M147" s="169" t="s">
        <v>1</v>
      </c>
      <c r="N147" s="170" t="s">
        <v>41</v>
      </c>
      <c r="O147" s="55"/>
      <c r="P147" s="156">
        <f t="shared" si="11"/>
        <v>0</v>
      </c>
      <c r="Q147" s="156">
        <v>0</v>
      </c>
      <c r="R147" s="156">
        <f t="shared" si="12"/>
        <v>0</v>
      </c>
      <c r="S147" s="156">
        <v>0</v>
      </c>
      <c r="T147" s="157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8" t="s">
        <v>194</v>
      </c>
      <c r="AT147" s="158" t="s">
        <v>281</v>
      </c>
      <c r="AU147" s="158" t="s">
        <v>87</v>
      </c>
      <c r="AY147" s="14" t="s">
        <v>179</v>
      </c>
      <c r="BE147" s="159">
        <f t="shared" si="14"/>
        <v>0</v>
      </c>
      <c r="BF147" s="159">
        <f t="shared" si="15"/>
        <v>0</v>
      </c>
      <c r="BG147" s="159">
        <f t="shared" si="16"/>
        <v>0</v>
      </c>
      <c r="BH147" s="159">
        <f t="shared" si="17"/>
        <v>0</v>
      </c>
      <c r="BI147" s="159">
        <f t="shared" si="18"/>
        <v>0</v>
      </c>
      <c r="BJ147" s="14" t="s">
        <v>87</v>
      </c>
      <c r="BK147" s="160">
        <f t="shared" si="19"/>
        <v>0</v>
      </c>
      <c r="BL147" s="14" t="s">
        <v>185</v>
      </c>
      <c r="BM147" s="158" t="s">
        <v>261</v>
      </c>
    </row>
    <row r="148" spans="1:65" s="2" customFormat="1" ht="24.2" customHeight="1">
      <c r="A148" s="29"/>
      <c r="B148" s="146"/>
      <c r="C148" s="161" t="s">
        <v>681</v>
      </c>
      <c r="D148" s="161" t="s">
        <v>281</v>
      </c>
      <c r="E148" s="162" t="s">
        <v>1195</v>
      </c>
      <c r="F148" s="163" t="s">
        <v>1196</v>
      </c>
      <c r="G148" s="164" t="s">
        <v>253</v>
      </c>
      <c r="H148" s="165">
        <v>2</v>
      </c>
      <c r="I148" s="166"/>
      <c r="J148" s="165">
        <f t="shared" si="10"/>
        <v>0</v>
      </c>
      <c r="K148" s="167"/>
      <c r="L148" s="168"/>
      <c r="M148" s="169" t="s">
        <v>1</v>
      </c>
      <c r="N148" s="170" t="s">
        <v>41</v>
      </c>
      <c r="O148" s="55"/>
      <c r="P148" s="156">
        <f t="shared" si="11"/>
        <v>0</v>
      </c>
      <c r="Q148" s="156">
        <v>0</v>
      </c>
      <c r="R148" s="156">
        <f t="shared" si="12"/>
        <v>0</v>
      </c>
      <c r="S148" s="156">
        <v>0</v>
      </c>
      <c r="T148" s="157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8" t="s">
        <v>194</v>
      </c>
      <c r="AT148" s="158" t="s">
        <v>281</v>
      </c>
      <c r="AU148" s="158" t="s">
        <v>87</v>
      </c>
      <c r="AY148" s="14" t="s">
        <v>179</v>
      </c>
      <c r="BE148" s="159">
        <f t="shared" si="14"/>
        <v>0</v>
      </c>
      <c r="BF148" s="159">
        <f t="shared" si="15"/>
        <v>0</v>
      </c>
      <c r="BG148" s="159">
        <f t="shared" si="16"/>
        <v>0</v>
      </c>
      <c r="BH148" s="159">
        <f t="shared" si="17"/>
        <v>0</v>
      </c>
      <c r="BI148" s="159">
        <f t="shared" si="18"/>
        <v>0</v>
      </c>
      <c r="BJ148" s="14" t="s">
        <v>87</v>
      </c>
      <c r="BK148" s="160">
        <f t="shared" si="19"/>
        <v>0</v>
      </c>
      <c r="BL148" s="14" t="s">
        <v>185</v>
      </c>
      <c r="BM148" s="158" t="s">
        <v>265</v>
      </c>
    </row>
    <row r="149" spans="1:65" s="2" customFormat="1" ht="24.2" customHeight="1">
      <c r="A149" s="29"/>
      <c r="B149" s="146"/>
      <c r="C149" s="147" t="s">
        <v>449</v>
      </c>
      <c r="D149" s="147" t="s">
        <v>181</v>
      </c>
      <c r="E149" s="148" t="s">
        <v>1197</v>
      </c>
      <c r="F149" s="149" t="s">
        <v>1198</v>
      </c>
      <c r="G149" s="150" t="s">
        <v>478</v>
      </c>
      <c r="H149" s="151">
        <v>55</v>
      </c>
      <c r="I149" s="152"/>
      <c r="J149" s="151">
        <f t="shared" si="10"/>
        <v>0</v>
      </c>
      <c r="K149" s="153"/>
      <c r="L149" s="30"/>
      <c r="M149" s="154" t="s">
        <v>1</v>
      </c>
      <c r="N149" s="155" t="s">
        <v>41</v>
      </c>
      <c r="O149" s="55"/>
      <c r="P149" s="156">
        <f t="shared" si="11"/>
        <v>0</v>
      </c>
      <c r="Q149" s="156">
        <v>0</v>
      </c>
      <c r="R149" s="156">
        <f t="shared" si="12"/>
        <v>0</v>
      </c>
      <c r="S149" s="156">
        <v>0</v>
      </c>
      <c r="T149" s="157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8" t="s">
        <v>185</v>
      </c>
      <c r="AT149" s="158" t="s">
        <v>181</v>
      </c>
      <c r="AU149" s="158" t="s">
        <v>87</v>
      </c>
      <c r="AY149" s="14" t="s">
        <v>179</v>
      </c>
      <c r="BE149" s="159">
        <f t="shared" si="14"/>
        <v>0</v>
      </c>
      <c r="BF149" s="159">
        <f t="shared" si="15"/>
        <v>0</v>
      </c>
      <c r="BG149" s="159">
        <f t="shared" si="16"/>
        <v>0</v>
      </c>
      <c r="BH149" s="159">
        <f t="shared" si="17"/>
        <v>0</v>
      </c>
      <c r="BI149" s="159">
        <f t="shared" si="18"/>
        <v>0</v>
      </c>
      <c r="BJ149" s="14" t="s">
        <v>87</v>
      </c>
      <c r="BK149" s="160">
        <f t="shared" si="19"/>
        <v>0</v>
      </c>
      <c r="BL149" s="14" t="s">
        <v>185</v>
      </c>
      <c r="BM149" s="158" t="s">
        <v>268</v>
      </c>
    </row>
    <row r="150" spans="1:65" s="2" customFormat="1" ht="24.2" customHeight="1">
      <c r="A150" s="29"/>
      <c r="B150" s="146"/>
      <c r="C150" s="147" t="s">
        <v>427</v>
      </c>
      <c r="D150" s="147" t="s">
        <v>181</v>
      </c>
      <c r="E150" s="148" t="s">
        <v>1199</v>
      </c>
      <c r="F150" s="149" t="s">
        <v>1200</v>
      </c>
      <c r="G150" s="150" t="s">
        <v>253</v>
      </c>
      <c r="H150" s="151">
        <v>8</v>
      </c>
      <c r="I150" s="152"/>
      <c r="J150" s="151">
        <f t="shared" si="10"/>
        <v>0</v>
      </c>
      <c r="K150" s="153"/>
      <c r="L150" s="30"/>
      <c r="M150" s="154" t="s">
        <v>1</v>
      </c>
      <c r="N150" s="155" t="s">
        <v>41</v>
      </c>
      <c r="O150" s="55"/>
      <c r="P150" s="156">
        <f t="shared" si="11"/>
        <v>0</v>
      </c>
      <c r="Q150" s="156">
        <v>0</v>
      </c>
      <c r="R150" s="156">
        <f t="shared" si="12"/>
        <v>0</v>
      </c>
      <c r="S150" s="156">
        <v>0</v>
      </c>
      <c r="T150" s="157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8" t="s">
        <v>185</v>
      </c>
      <c r="AT150" s="158" t="s">
        <v>181</v>
      </c>
      <c r="AU150" s="158" t="s">
        <v>87</v>
      </c>
      <c r="AY150" s="14" t="s">
        <v>179</v>
      </c>
      <c r="BE150" s="159">
        <f t="shared" si="14"/>
        <v>0</v>
      </c>
      <c r="BF150" s="159">
        <f t="shared" si="15"/>
        <v>0</v>
      </c>
      <c r="BG150" s="159">
        <f t="shared" si="16"/>
        <v>0</v>
      </c>
      <c r="BH150" s="159">
        <f t="shared" si="17"/>
        <v>0</v>
      </c>
      <c r="BI150" s="159">
        <f t="shared" si="18"/>
        <v>0</v>
      </c>
      <c r="BJ150" s="14" t="s">
        <v>87</v>
      </c>
      <c r="BK150" s="160">
        <f t="shared" si="19"/>
        <v>0</v>
      </c>
      <c r="BL150" s="14" t="s">
        <v>185</v>
      </c>
      <c r="BM150" s="158" t="s">
        <v>272</v>
      </c>
    </row>
    <row r="151" spans="1:65" s="2" customFormat="1" ht="24.2" customHeight="1">
      <c r="A151" s="29"/>
      <c r="B151" s="146"/>
      <c r="C151" s="147" t="s">
        <v>1201</v>
      </c>
      <c r="D151" s="147" t="s">
        <v>181</v>
      </c>
      <c r="E151" s="148" t="s">
        <v>1202</v>
      </c>
      <c r="F151" s="149" t="s">
        <v>1203</v>
      </c>
      <c r="G151" s="150" t="s">
        <v>253</v>
      </c>
      <c r="H151" s="151">
        <v>8</v>
      </c>
      <c r="I151" s="152"/>
      <c r="J151" s="151">
        <f t="shared" si="10"/>
        <v>0</v>
      </c>
      <c r="K151" s="153"/>
      <c r="L151" s="30"/>
      <c r="M151" s="154" t="s">
        <v>1</v>
      </c>
      <c r="N151" s="155" t="s">
        <v>41</v>
      </c>
      <c r="O151" s="55"/>
      <c r="P151" s="156">
        <f t="shared" si="11"/>
        <v>0</v>
      </c>
      <c r="Q151" s="156">
        <v>0</v>
      </c>
      <c r="R151" s="156">
        <f t="shared" si="12"/>
        <v>0</v>
      </c>
      <c r="S151" s="156">
        <v>0</v>
      </c>
      <c r="T151" s="157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8" t="s">
        <v>185</v>
      </c>
      <c r="AT151" s="158" t="s">
        <v>181</v>
      </c>
      <c r="AU151" s="158" t="s">
        <v>87</v>
      </c>
      <c r="AY151" s="14" t="s">
        <v>179</v>
      </c>
      <c r="BE151" s="159">
        <f t="shared" si="14"/>
        <v>0</v>
      </c>
      <c r="BF151" s="159">
        <f t="shared" si="15"/>
        <v>0</v>
      </c>
      <c r="BG151" s="159">
        <f t="shared" si="16"/>
        <v>0</v>
      </c>
      <c r="BH151" s="159">
        <f t="shared" si="17"/>
        <v>0</v>
      </c>
      <c r="BI151" s="159">
        <f t="shared" si="18"/>
        <v>0</v>
      </c>
      <c r="BJ151" s="14" t="s">
        <v>87</v>
      </c>
      <c r="BK151" s="160">
        <f t="shared" si="19"/>
        <v>0</v>
      </c>
      <c r="BL151" s="14" t="s">
        <v>185</v>
      </c>
      <c r="BM151" s="158" t="s">
        <v>275</v>
      </c>
    </row>
    <row r="152" spans="1:65" s="2" customFormat="1" ht="24.2" customHeight="1">
      <c r="A152" s="29"/>
      <c r="B152" s="146"/>
      <c r="C152" s="161" t="s">
        <v>452</v>
      </c>
      <c r="D152" s="161" t="s">
        <v>281</v>
      </c>
      <c r="E152" s="162" t="s">
        <v>1204</v>
      </c>
      <c r="F152" s="163" t="s">
        <v>1205</v>
      </c>
      <c r="G152" s="164" t="s">
        <v>253</v>
      </c>
      <c r="H152" s="165">
        <v>1</v>
      </c>
      <c r="I152" s="166"/>
      <c r="J152" s="165">
        <f t="shared" si="10"/>
        <v>0</v>
      </c>
      <c r="K152" s="167"/>
      <c r="L152" s="168"/>
      <c r="M152" s="169" t="s">
        <v>1</v>
      </c>
      <c r="N152" s="170" t="s">
        <v>41</v>
      </c>
      <c r="O152" s="55"/>
      <c r="P152" s="156">
        <f t="shared" si="11"/>
        <v>0</v>
      </c>
      <c r="Q152" s="156">
        <v>0</v>
      </c>
      <c r="R152" s="156">
        <f t="shared" si="12"/>
        <v>0</v>
      </c>
      <c r="S152" s="156">
        <v>0</v>
      </c>
      <c r="T152" s="157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8" t="s">
        <v>194</v>
      </c>
      <c r="AT152" s="158" t="s">
        <v>281</v>
      </c>
      <c r="AU152" s="158" t="s">
        <v>87</v>
      </c>
      <c r="AY152" s="14" t="s">
        <v>179</v>
      </c>
      <c r="BE152" s="159">
        <f t="shared" si="14"/>
        <v>0</v>
      </c>
      <c r="BF152" s="159">
        <f t="shared" si="15"/>
        <v>0</v>
      </c>
      <c r="BG152" s="159">
        <f t="shared" si="16"/>
        <v>0</v>
      </c>
      <c r="BH152" s="159">
        <f t="shared" si="17"/>
        <v>0</v>
      </c>
      <c r="BI152" s="159">
        <f t="shared" si="18"/>
        <v>0</v>
      </c>
      <c r="BJ152" s="14" t="s">
        <v>87</v>
      </c>
      <c r="BK152" s="160">
        <f t="shared" si="19"/>
        <v>0</v>
      </c>
      <c r="BL152" s="14" t="s">
        <v>185</v>
      </c>
      <c r="BM152" s="158" t="s">
        <v>280</v>
      </c>
    </row>
    <row r="153" spans="1:65" s="12" customFormat="1" ht="22.9" customHeight="1">
      <c r="B153" s="133"/>
      <c r="D153" s="134" t="s">
        <v>74</v>
      </c>
      <c r="E153" s="144" t="s">
        <v>423</v>
      </c>
      <c r="F153" s="144" t="s">
        <v>1206</v>
      </c>
      <c r="I153" s="136"/>
      <c r="J153" s="145">
        <f>BK153</f>
        <v>0</v>
      </c>
      <c r="L153" s="133"/>
      <c r="M153" s="138"/>
      <c r="N153" s="139"/>
      <c r="O153" s="139"/>
      <c r="P153" s="140">
        <f>P154</f>
        <v>0</v>
      </c>
      <c r="Q153" s="139"/>
      <c r="R153" s="140">
        <f>R154</f>
        <v>0</v>
      </c>
      <c r="S153" s="139"/>
      <c r="T153" s="141">
        <f>T154</f>
        <v>0</v>
      </c>
      <c r="AR153" s="134" t="s">
        <v>82</v>
      </c>
      <c r="AT153" s="142" t="s">
        <v>74</v>
      </c>
      <c r="AU153" s="142" t="s">
        <v>82</v>
      </c>
      <c r="AY153" s="134" t="s">
        <v>179</v>
      </c>
      <c r="BK153" s="143">
        <f>BK154</f>
        <v>0</v>
      </c>
    </row>
    <row r="154" spans="1:65" s="2" customFormat="1" ht="24.2" customHeight="1">
      <c r="A154" s="29"/>
      <c r="B154" s="146"/>
      <c r="C154" s="147" t="s">
        <v>268</v>
      </c>
      <c r="D154" s="147" t="s">
        <v>181</v>
      </c>
      <c r="E154" s="148" t="s">
        <v>1207</v>
      </c>
      <c r="F154" s="149" t="s">
        <v>1208</v>
      </c>
      <c r="G154" s="150" t="s">
        <v>227</v>
      </c>
      <c r="H154" s="151">
        <v>32.536999999999999</v>
      </c>
      <c r="I154" s="152"/>
      <c r="J154" s="151">
        <f>ROUND(I154*H154,3)</f>
        <v>0</v>
      </c>
      <c r="K154" s="153"/>
      <c r="L154" s="30"/>
      <c r="M154" s="171" t="s">
        <v>1</v>
      </c>
      <c r="N154" s="172" t="s">
        <v>41</v>
      </c>
      <c r="O154" s="173"/>
      <c r="P154" s="174">
        <f>O154*H154</f>
        <v>0</v>
      </c>
      <c r="Q154" s="174">
        <v>0</v>
      </c>
      <c r="R154" s="174">
        <f>Q154*H154</f>
        <v>0</v>
      </c>
      <c r="S154" s="174">
        <v>0</v>
      </c>
      <c r="T154" s="175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8" t="s">
        <v>185</v>
      </c>
      <c r="AT154" s="158" t="s">
        <v>181</v>
      </c>
      <c r="AU154" s="158" t="s">
        <v>87</v>
      </c>
      <c r="AY154" s="14" t="s">
        <v>179</v>
      </c>
      <c r="BE154" s="159">
        <f>IF(N154="základná",J154,0)</f>
        <v>0</v>
      </c>
      <c r="BF154" s="159">
        <f>IF(N154="znížená",J154,0)</f>
        <v>0</v>
      </c>
      <c r="BG154" s="159">
        <f>IF(N154="zákl. prenesená",J154,0)</f>
        <v>0</v>
      </c>
      <c r="BH154" s="159">
        <f>IF(N154="zníž. prenesená",J154,0)</f>
        <v>0</v>
      </c>
      <c r="BI154" s="159">
        <f>IF(N154="nulová",J154,0)</f>
        <v>0</v>
      </c>
      <c r="BJ154" s="14" t="s">
        <v>87</v>
      </c>
      <c r="BK154" s="160">
        <f>ROUND(I154*H154,3)</f>
        <v>0</v>
      </c>
      <c r="BL154" s="14" t="s">
        <v>185</v>
      </c>
      <c r="BM154" s="158" t="s">
        <v>284</v>
      </c>
    </row>
    <row r="155" spans="1:65" s="2" customFormat="1" ht="6.95" customHeight="1">
      <c r="A155" s="29"/>
      <c r="B155" s="44"/>
      <c r="C155" s="45"/>
      <c r="D155" s="45"/>
      <c r="E155" s="45"/>
      <c r="F155" s="45"/>
      <c r="G155" s="45"/>
      <c r="H155" s="45"/>
      <c r="I155" s="45"/>
      <c r="J155" s="45"/>
      <c r="K155" s="45"/>
      <c r="L155" s="30"/>
      <c r="M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</row>
  </sheetData>
  <autoFilter ref="C120:K154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62"/>
  <sheetViews>
    <sheetView showGridLines="0" workbookViewId="0">
      <selection activeCell="F17" sqref="F1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4"/>
      <c r="N2" s="194"/>
      <c r="O2" s="194"/>
      <c r="P2" s="194"/>
      <c r="Q2" s="194"/>
      <c r="R2" s="194"/>
      <c r="S2" s="194"/>
      <c r="T2" s="194"/>
      <c r="U2" s="194"/>
      <c r="V2" s="194"/>
      <c r="AT2" s="14" t="s">
        <v>109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134</v>
      </c>
      <c r="L4" s="17"/>
      <c r="M4" s="95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24" t="str">
        <f>'Rekapitulácia stavby'!K6</f>
        <v>ČOV Dlhé Stráže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135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2" t="s">
        <v>1209</v>
      </c>
      <c r="F9" s="223"/>
      <c r="G9" s="223"/>
      <c r="H9" s="22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27. 4. 2021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193"/>
      <c r="G18" s="193"/>
      <c r="H18" s="193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178" t="s">
        <v>1610</v>
      </c>
      <c r="F21" s="29"/>
      <c r="G21" s="29"/>
      <c r="H21" s="29"/>
      <c r="I21" s="24" t="s">
        <v>25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34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6"/>
      <c r="B27" s="97"/>
      <c r="C27" s="96"/>
      <c r="D27" s="96"/>
      <c r="E27" s="198" t="s">
        <v>1</v>
      </c>
      <c r="F27" s="198"/>
      <c r="G27" s="198"/>
      <c r="H27" s="198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9" t="s">
        <v>35</v>
      </c>
      <c r="E30" s="29"/>
      <c r="F30" s="29"/>
      <c r="G30" s="29"/>
      <c r="H30" s="29"/>
      <c r="I30" s="29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0" t="s">
        <v>39</v>
      </c>
      <c r="E33" s="24" t="s">
        <v>40</v>
      </c>
      <c r="F33" s="101">
        <f>ROUND((SUM(BE122:BE161)),  2)</f>
        <v>0</v>
      </c>
      <c r="G33" s="29"/>
      <c r="H33" s="29"/>
      <c r="I33" s="102">
        <v>0.2</v>
      </c>
      <c r="J33" s="101">
        <f>ROUND(((SUM(BE122:BE161))*I33),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41</v>
      </c>
      <c r="F34" s="101">
        <f>ROUND((SUM(BF122:BF161)),  2)</f>
        <v>0</v>
      </c>
      <c r="G34" s="29"/>
      <c r="H34" s="29"/>
      <c r="I34" s="102">
        <v>0.2</v>
      </c>
      <c r="J34" s="101">
        <f>ROUND(((SUM(BF122:BF161))*I34),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101">
        <f>ROUND((SUM(BG122:BG161)),  2)</f>
        <v>0</v>
      </c>
      <c r="G35" s="29"/>
      <c r="H35" s="29"/>
      <c r="I35" s="102">
        <v>0.2</v>
      </c>
      <c r="J35" s="101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101">
        <f>ROUND((SUM(BH122:BH161)),  2)</f>
        <v>0</v>
      </c>
      <c r="G36" s="29"/>
      <c r="H36" s="29"/>
      <c r="I36" s="102">
        <v>0.2</v>
      </c>
      <c r="J36" s="101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44</v>
      </c>
      <c r="F37" s="101">
        <f>ROUND((SUM(BI122:BI161)),  2)</f>
        <v>0</v>
      </c>
      <c r="G37" s="29"/>
      <c r="H37" s="29"/>
      <c r="I37" s="102">
        <v>0</v>
      </c>
      <c r="J37" s="101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3"/>
      <c r="D39" s="104" t="s">
        <v>45</v>
      </c>
      <c r="E39" s="57"/>
      <c r="F39" s="57"/>
      <c r="G39" s="105" t="s">
        <v>46</v>
      </c>
      <c r="H39" s="106" t="s">
        <v>47</v>
      </c>
      <c r="I39" s="57"/>
      <c r="J39" s="107">
        <f>SUM(J30:J37)</f>
        <v>0</v>
      </c>
      <c r="K39" s="108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50</v>
      </c>
      <c r="E61" s="32"/>
      <c r="F61" s="109" t="s">
        <v>51</v>
      </c>
      <c r="G61" s="42" t="s">
        <v>50</v>
      </c>
      <c r="H61" s="32"/>
      <c r="I61" s="32"/>
      <c r="J61" s="110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50</v>
      </c>
      <c r="E76" s="32"/>
      <c r="F76" s="109" t="s">
        <v>51</v>
      </c>
      <c r="G76" s="42" t="s">
        <v>50</v>
      </c>
      <c r="H76" s="32"/>
      <c r="I76" s="32"/>
      <c r="J76" s="110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139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4" t="str">
        <f>E7</f>
        <v>ČOV Dlhé Stráže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135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2" t="str">
        <f>E9</f>
        <v>05 - SO 05 Vodovodná prípojka</v>
      </c>
      <c r="F87" s="223"/>
      <c r="G87" s="223"/>
      <c r="H87" s="22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Dlhé Stráže</v>
      </c>
      <c r="G89" s="29"/>
      <c r="H89" s="29"/>
      <c r="I89" s="24" t="s">
        <v>20</v>
      </c>
      <c r="J89" s="52" t="str">
        <f>IF(J12="","",J12)</f>
        <v>27. 4. 2021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Obec Dlhé Stráže</v>
      </c>
      <c r="G91" s="29"/>
      <c r="H91" s="29"/>
      <c r="I91" s="24" t="s">
        <v>28</v>
      </c>
      <c r="J91" s="27" t="str">
        <f>E21</f>
        <v>Ing. Nemec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1" t="s">
        <v>140</v>
      </c>
      <c r="D94" s="103"/>
      <c r="E94" s="103"/>
      <c r="F94" s="103"/>
      <c r="G94" s="103"/>
      <c r="H94" s="103"/>
      <c r="I94" s="103"/>
      <c r="J94" s="112" t="s">
        <v>141</v>
      </c>
      <c r="K94" s="103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3" t="s">
        <v>142</v>
      </c>
      <c r="D96" s="29"/>
      <c r="E96" s="29"/>
      <c r="F96" s="29"/>
      <c r="G96" s="29"/>
      <c r="H96" s="29"/>
      <c r="I96" s="29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143</v>
      </c>
    </row>
    <row r="97" spans="1:31" s="9" customFormat="1" ht="24.95" customHeight="1">
      <c r="B97" s="114"/>
      <c r="D97" s="115" t="s">
        <v>1141</v>
      </c>
      <c r="E97" s="116"/>
      <c r="F97" s="116"/>
      <c r="G97" s="116"/>
      <c r="H97" s="116"/>
      <c r="I97" s="116"/>
      <c r="J97" s="117">
        <f>J123</f>
        <v>0</v>
      </c>
      <c r="L97" s="114"/>
    </row>
    <row r="98" spans="1:31" s="10" customFormat="1" ht="19.899999999999999" customHeight="1">
      <c r="B98" s="118"/>
      <c r="D98" s="119" t="s">
        <v>1142</v>
      </c>
      <c r="E98" s="120"/>
      <c r="F98" s="120"/>
      <c r="G98" s="120"/>
      <c r="H98" s="120"/>
      <c r="I98" s="120"/>
      <c r="J98" s="121">
        <f>J124</f>
        <v>0</v>
      </c>
      <c r="L98" s="118"/>
    </row>
    <row r="99" spans="1:31" s="10" customFormat="1" ht="19.899999999999999" customHeight="1">
      <c r="B99" s="118"/>
      <c r="D99" s="119" t="s">
        <v>1210</v>
      </c>
      <c r="E99" s="120"/>
      <c r="F99" s="120"/>
      <c r="G99" s="120"/>
      <c r="H99" s="120"/>
      <c r="I99" s="120"/>
      <c r="J99" s="121">
        <f>J134</f>
        <v>0</v>
      </c>
      <c r="L99" s="118"/>
    </row>
    <row r="100" spans="1:31" s="10" customFormat="1" ht="19.899999999999999" customHeight="1">
      <c r="B100" s="118"/>
      <c r="D100" s="119" t="s">
        <v>1143</v>
      </c>
      <c r="E100" s="120"/>
      <c r="F100" s="120"/>
      <c r="G100" s="120"/>
      <c r="H100" s="120"/>
      <c r="I100" s="120"/>
      <c r="J100" s="121">
        <f>J136</f>
        <v>0</v>
      </c>
      <c r="L100" s="118"/>
    </row>
    <row r="101" spans="1:31" s="10" customFormat="1" ht="19.899999999999999" customHeight="1">
      <c r="B101" s="118"/>
      <c r="D101" s="119" t="s">
        <v>1144</v>
      </c>
      <c r="E101" s="120"/>
      <c r="F101" s="120"/>
      <c r="G101" s="120"/>
      <c r="H101" s="120"/>
      <c r="I101" s="120"/>
      <c r="J101" s="121">
        <f>J138</f>
        <v>0</v>
      </c>
      <c r="L101" s="118"/>
    </row>
    <row r="102" spans="1:31" s="10" customFormat="1" ht="19.899999999999999" customHeight="1">
      <c r="B102" s="118"/>
      <c r="D102" s="119" t="s">
        <v>1145</v>
      </c>
      <c r="E102" s="120"/>
      <c r="F102" s="120"/>
      <c r="G102" s="120"/>
      <c r="H102" s="120"/>
      <c r="I102" s="120"/>
      <c r="J102" s="121">
        <f>J160</f>
        <v>0</v>
      </c>
      <c r="L102" s="118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165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14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24" t="str">
        <f>E7</f>
        <v>ČOV Dlhé Stráže</v>
      </c>
      <c r="F112" s="225"/>
      <c r="G112" s="225"/>
      <c r="H112" s="225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135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82" t="str">
        <f>E9</f>
        <v>05 - SO 05 Vodovodná prípojka</v>
      </c>
      <c r="F114" s="223"/>
      <c r="G114" s="223"/>
      <c r="H114" s="223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18</v>
      </c>
      <c r="D116" s="29"/>
      <c r="E116" s="29"/>
      <c r="F116" s="22" t="str">
        <f>F12</f>
        <v>Dlhé Stráže</v>
      </c>
      <c r="G116" s="29"/>
      <c r="H116" s="29"/>
      <c r="I116" s="24" t="s">
        <v>20</v>
      </c>
      <c r="J116" s="52" t="str">
        <f>IF(J12="","",J12)</f>
        <v>27. 4. 2021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22</v>
      </c>
      <c r="D118" s="29"/>
      <c r="E118" s="29"/>
      <c r="F118" s="22" t="str">
        <f>E15</f>
        <v>Obec Dlhé Stráže</v>
      </c>
      <c r="G118" s="29"/>
      <c r="H118" s="29"/>
      <c r="I118" s="24" t="s">
        <v>28</v>
      </c>
      <c r="J118" s="27" t="str">
        <f>E21</f>
        <v>Ing. Nemec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26</v>
      </c>
      <c r="D119" s="29"/>
      <c r="E119" s="29"/>
      <c r="F119" s="22" t="str">
        <f>IF(E18="","",E18)</f>
        <v>Vyplň údaj</v>
      </c>
      <c r="G119" s="29"/>
      <c r="H119" s="29"/>
      <c r="I119" s="24" t="s">
        <v>32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22"/>
      <c r="B121" s="123"/>
      <c r="C121" s="124" t="s">
        <v>166</v>
      </c>
      <c r="D121" s="125" t="s">
        <v>60</v>
      </c>
      <c r="E121" s="125" t="s">
        <v>56</v>
      </c>
      <c r="F121" s="125" t="s">
        <v>57</v>
      </c>
      <c r="G121" s="125" t="s">
        <v>167</v>
      </c>
      <c r="H121" s="125" t="s">
        <v>168</v>
      </c>
      <c r="I121" s="125" t="s">
        <v>169</v>
      </c>
      <c r="J121" s="126" t="s">
        <v>141</v>
      </c>
      <c r="K121" s="127" t="s">
        <v>170</v>
      </c>
      <c r="L121" s="128"/>
      <c r="M121" s="59" t="s">
        <v>1</v>
      </c>
      <c r="N121" s="60" t="s">
        <v>39</v>
      </c>
      <c r="O121" s="60" t="s">
        <v>171</v>
      </c>
      <c r="P121" s="60" t="s">
        <v>172</v>
      </c>
      <c r="Q121" s="60" t="s">
        <v>173</v>
      </c>
      <c r="R121" s="60" t="s">
        <v>174</v>
      </c>
      <c r="S121" s="60" t="s">
        <v>175</v>
      </c>
      <c r="T121" s="61" t="s">
        <v>176</v>
      </c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</row>
    <row r="122" spans="1:65" s="2" customFormat="1" ht="22.9" customHeight="1">
      <c r="A122" s="29"/>
      <c r="B122" s="30"/>
      <c r="C122" s="66" t="s">
        <v>142</v>
      </c>
      <c r="D122" s="29"/>
      <c r="E122" s="29"/>
      <c r="F122" s="29"/>
      <c r="G122" s="29"/>
      <c r="H122" s="29"/>
      <c r="I122" s="29"/>
      <c r="J122" s="129">
        <f>BK122</f>
        <v>0</v>
      </c>
      <c r="K122" s="29"/>
      <c r="L122" s="30"/>
      <c r="M122" s="62"/>
      <c r="N122" s="53"/>
      <c r="O122" s="63"/>
      <c r="P122" s="130">
        <f>P123</f>
        <v>0</v>
      </c>
      <c r="Q122" s="63"/>
      <c r="R122" s="130">
        <f>R123</f>
        <v>0</v>
      </c>
      <c r="S122" s="63"/>
      <c r="T122" s="131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74</v>
      </c>
      <c r="AU122" s="14" t="s">
        <v>143</v>
      </c>
      <c r="BK122" s="132">
        <f>BK123</f>
        <v>0</v>
      </c>
    </row>
    <row r="123" spans="1:65" s="12" customFormat="1" ht="25.9" customHeight="1">
      <c r="B123" s="133"/>
      <c r="D123" s="134" t="s">
        <v>74</v>
      </c>
      <c r="E123" s="135" t="s">
        <v>177</v>
      </c>
      <c r="F123" s="135" t="s">
        <v>1146</v>
      </c>
      <c r="I123" s="136"/>
      <c r="J123" s="137">
        <f>BK123</f>
        <v>0</v>
      </c>
      <c r="L123" s="133"/>
      <c r="M123" s="138"/>
      <c r="N123" s="139"/>
      <c r="O123" s="139"/>
      <c r="P123" s="140">
        <f>P124+P134+P136+P138+P160</f>
        <v>0</v>
      </c>
      <c r="Q123" s="139"/>
      <c r="R123" s="140">
        <f>R124+R134+R136+R138+R160</f>
        <v>0</v>
      </c>
      <c r="S123" s="139"/>
      <c r="T123" s="141">
        <f>T124+T134+T136+T138+T160</f>
        <v>0</v>
      </c>
      <c r="AR123" s="134" t="s">
        <v>82</v>
      </c>
      <c r="AT123" s="142" t="s">
        <v>74</v>
      </c>
      <c r="AU123" s="142" t="s">
        <v>75</v>
      </c>
      <c r="AY123" s="134" t="s">
        <v>179</v>
      </c>
      <c r="BK123" s="143">
        <f>BK124+BK134+BK136+BK138+BK160</f>
        <v>0</v>
      </c>
    </row>
    <row r="124" spans="1:65" s="12" customFormat="1" ht="22.9" customHeight="1">
      <c r="B124" s="133"/>
      <c r="D124" s="134" t="s">
        <v>74</v>
      </c>
      <c r="E124" s="144" t="s">
        <v>82</v>
      </c>
      <c r="F124" s="144" t="s">
        <v>1147</v>
      </c>
      <c r="I124" s="136"/>
      <c r="J124" s="145">
        <f>BK124</f>
        <v>0</v>
      </c>
      <c r="L124" s="133"/>
      <c r="M124" s="138"/>
      <c r="N124" s="139"/>
      <c r="O124" s="139"/>
      <c r="P124" s="140">
        <f>SUM(P125:P133)</f>
        <v>0</v>
      </c>
      <c r="Q124" s="139"/>
      <c r="R124" s="140">
        <f>SUM(R125:R133)</f>
        <v>0</v>
      </c>
      <c r="S124" s="139"/>
      <c r="T124" s="141">
        <f>SUM(T125:T133)</f>
        <v>0</v>
      </c>
      <c r="AR124" s="134" t="s">
        <v>82</v>
      </c>
      <c r="AT124" s="142" t="s">
        <v>74</v>
      </c>
      <c r="AU124" s="142" t="s">
        <v>82</v>
      </c>
      <c r="AY124" s="134" t="s">
        <v>179</v>
      </c>
      <c r="BK124" s="143">
        <f>SUM(BK125:BK133)</f>
        <v>0</v>
      </c>
    </row>
    <row r="125" spans="1:65" s="2" customFormat="1" ht="14.45" customHeight="1">
      <c r="A125" s="29"/>
      <c r="B125" s="146"/>
      <c r="C125" s="147" t="s">
        <v>82</v>
      </c>
      <c r="D125" s="147" t="s">
        <v>181</v>
      </c>
      <c r="E125" s="148" t="s">
        <v>1211</v>
      </c>
      <c r="F125" s="149" t="s">
        <v>1212</v>
      </c>
      <c r="G125" s="150" t="s">
        <v>184</v>
      </c>
      <c r="H125" s="151">
        <v>436.98</v>
      </c>
      <c r="I125" s="152"/>
      <c r="J125" s="151">
        <f t="shared" ref="J125:J133" si="0">ROUND(I125*H125,3)</f>
        <v>0</v>
      </c>
      <c r="K125" s="153"/>
      <c r="L125" s="30"/>
      <c r="M125" s="154" t="s">
        <v>1</v>
      </c>
      <c r="N125" s="155" t="s">
        <v>41</v>
      </c>
      <c r="O125" s="55"/>
      <c r="P125" s="156">
        <f t="shared" ref="P125:P133" si="1">O125*H125</f>
        <v>0</v>
      </c>
      <c r="Q125" s="156">
        <v>0</v>
      </c>
      <c r="R125" s="156">
        <f t="shared" ref="R125:R133" si="2">Q125*H125</f>
        <v>0</v>
      </c>
      <c r="S125" s="156">
        <v>0</v>
      </c>
      <c r="T125" s="157">
        <f t="shared" ref="T125:T133" si="3"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8" t="s">
        <v>185</v>
      </c>
      <c r="AT125" s="158" t="s">
        <v>181</v>
      </c>
      <c r="AU125" s="158" t="s">
        <v>87</v>
      </c>
      <c r="AY125" s="14" t="s">
        <v>179</v>
      </c>
      <c r="BE125" s="159">
        <f t="shared" ref="BE125:BE133" si="4">IF(N125="základná",J125,0)</f>
        <v>0</v>
      </c>
      <c r="BF125" s="159">
        <f t="shared" ref="BF125:BF133" si="5">IF(N125="znížená",J125,0)</f>
        <v>0</v>
      </c>
      <c r="BG125" s="159">
        <f t="shared" ref="BG125:BG133" si="6">IF(N125="zákl. prenesená",J125,0)</f>
        <v>0</v>
      </c>
      <c r="BH125" s="159">
        <f t="shared" ref="BH125:BH133" si="7">IF(N125="zníž. prenesená",J125,0)</f>
        <v>0</v>
      </c>
      <c r="BI125" s="159">
        <f t="shared" ref="BI125:BI133" si="8">IF(N125="nulová",J125,0)</f>
        <v>0</v>
      </c>
      <c r="BJ125" s="14" t="s">
        <v>87</v>
      </c>
      <c r="BK125" s="160">
        <f t="shared" ref="BK125:BK133" si="9">ROUND(I125*H125,3)</f>
        <v>0</v>
      </c>
      <c r="BL125" s="14" t="s">
        <v>185</v>
      </c>
      <c r="BM125" s="158" t="s">
        <v>87</v>
      </c>
    </row>
    <row r="126" spans="1:65" s="2" customFormat="1" ht="37.9" customHeight="1">
      <c r="A126" s="29"/>
      <c r="B126" s="146"/>
      <c r="C126" s="147" t="s">
        <v>87</v>
      </c>
      <c r="D126" s="147" t="s">
        <v>181</v>
      </c>
      <c r="E126" s="148" t="s">
        <v>1213</v>
      </c>
      <c r="F126" s="149" t="s">
        <v>1214</v>
      </c>
      <c r="G126" s="150" t="s">
        <v>184</v>
      </c>
      <c r="H126" s="151">
        <v>436.98</v>
      </c>
      <c r="I126" s="152"/>
      <c r="J126" s="151">
        <f t="shared" si="0"/>
        <v>0</v>
      </c>
      <c r="K126" s="153"/>
      <c r="L126" s="30"/>
      <c r="M126" s="154" t="s">
        <v>1</v>
      </c>
      <c r="N126" s="155" t="s">
        <v>41</v>
      </c>
      <c r="O126" s="55"/>
      <c r="P126" s="156">
        <f t="shared" si="1"/>
        <v>0</v>
      </c>
      <c r="Q126" s="156">
        <v>0</v>
      </c>
      <c r="R126" s="156">
        <f t="shared" si="2"/>
        <v>0</v>
      </c>
      <c r="S126" s="156">
        <v>0</v>
      </c>
      <c r="T126" s="157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8" t="s">
        <v>185</v>
      </c>
      <c r="AT126" s="158" t="s">
        <v>181</v>
      </c>
      <c r="AU126" s="158" t="s">
        <v>87</v>
      </c>
      <c r="AY126" s="14" t="s">
        <v>179</v>
      </c>
      <c r="BE126" s="159">
        <f t="shared" si="4"/>
        <v>0</v>
      </c>
      <c r="BF126" s="159">
        <f t="shared" si="5"/>
        <v>0</v>
      </c>
      <c r="BG126" s="159">
        <f t="shared" si="6"/>
        <v>0</v>
      </c>
      <c r="BH126" s="159">
        <f t="shared" si="7"/>
        <v>0</v>
      </c>
      <c r="BI126" s="159">
        <f t="shared" si="8"/>
        <v>0</v>
      </c>
      <c r="BJ126" s="14" t="s">
        <v>87</v>
      </c>
      <c r="BK126" s="160">
        <f t="shared" si="9"/>
        <v>0</v>
      </c>
      <c r="BL126" s="14" t="s">
        <v>185</v>
      </c>
      <c r="BM126" s="158" t="s">
        <v>185</v>
      </c>
    </row>
    <row r="127" spans="1:65" s="2" customFormat="1" ht="24.2" customHeight="1">
      <c r="A127" s="29"/>
      <c r="B127" s="146"/>
      <c r="C127" s="147" t="s">
        <v>188</v>
      </c>
      <c r="D127" s="147" t="s">
        <v>181</v>
      </c>
      <c r="E127" s="148" t="s">
        <v>1215</v>
      </c>
      <c r="F127" s="149" t="s">
        <v>1216</v>
      </c>
      <c r="G127" s="150" t="s">
        <v>219</v>
      </c>
      <c r="H127" s="151">
        <v>861.96</v>
      </c>
      <c r="I127" s="152"/>
      <c r="J127" s="151">
        <f t="shared" si="0"/>
        <v>0</v>
      </c>
      <c r="K127" s="153"/>
      <c r="L127" s="30"/>
      <c r="M127" s="154" t="s">
        <v>1</v>
      </c>
      <c r="N127" s="155" t="s">
        <v>41</v>
      </c>
      <c r="O127" s="55"/>
      <c r="P127" s="156">
        <f t="shared" si="1"/>
        <v>0</v>
      </c>
      <c r="Q127" s="156">
        <v>0</v>
      </c>
      <c r="R127" s="156">
        <f t="shared" si="2"/>
        <v>0</v>
      </c>
      <c r="S127" s="156">
        <v>0</v>
      </c>
      <c r="T127" s="157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8" t="s">
        <v>185</v>
      </c>
      <c r="AT127" s="158" t="s">
        <v>181</v>
      </c>
      <c r="AU127" s="158" t="s">
        <v>87</v>
      </c>
      <c r="AY127" s="14" t="s">
        <v>179</v>
      </c>
      <c r="BE127" s="159">
        <f t="shared" si="4"/>
        <v>0</v>
      </c>
      <c r="BF127" s="159">
        <f t="shared" si="5"/>
        <v>0</v>
      </c>
      <c r="BG127" s="159">
        <f t="shared" si="6"/>
        <v>0</v>
      </c>
      <c r="BH127" s="159">
        <f t="shared" si="7"/>
        <v>0</v>
      </c>
      <c r="BI127" s="159">
        <f t="shared" si="8"/>
        <v>0</v>
      </c>
      <c r="BJ127" s="14" t="s">
        <v>87</v>
      </c>
      <c r="BK127" s="160">
        <f t="shared" si="9"/>
        <v>0</v>
      </c>
      <c r="BL127" s="14" t="s">
        <v>185</v>
      </c>
      <c r="BM127" s="158" t="s">
        <v>191</v>
      </c>
    </row>
    <row r="128" spans="1:65" s="2" customFormat="1" ht="24.2" customHeight="1">
      <c r="A128" s="29"/>
      <c r="B128" s="146"/>
      <c r="C128" s="147" t="s">
        <v>185</v>
      </c>
      <c r="D128" s="147" t="s">
        <v>181</v>
      </c>
      <c r="E128" s="148" t="s">
        <v>1217</v>
      </c>
      <c r="F128" s="149" t="s">
        <v>1218</v>
      </c>
      <c r="G128" s="150" t="s">
        <v>219</v>
      </c>
      <c r="H128" s="151">
        <v>861.96</v>
      </c>
      <c r="I128" s="152"/>
      <c r="J128" s="151">
        <f t="shared" si="0"/>
        <v>0</v>
      </c>
      <c r="K128" s="153"/>
      <c r="L128" s="30"/>
      <c r="M128" s="154" t="s">
        <v>1</v>
      </c>
      <c r="N128" s="155" t="s">
        <v>41</v>
      </c>
      <c r="O128" s="55"/>
      <c r="P128" s="156">
        <f t="shared" si="1"/>
        <v>0</v>
      </c>
      <c r="Q128" s="156">
        <v>0</v>
      </c>
      <c r="R128" s="156">
        <f t="shared" si="2"/>
        <v>0</v>
      </c>
      <c r="S128" s="156">
        <v>0</v>
      </c>
      <c r="T128" s="157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8" t="s">
        <v>185</v>
      </c>
      <c r="AT128" s="158" t="s">
        <v>181</v>
      </c>
      <c r="AU128" s="158" t="s">
        <v>87</v>
      </c>
      <c r="AY128" s="14" t="s">
        <v>179</v>
      </c>
      <c r="BE128" s="159">
        <f t="shared" si="4"/>
        <v>0</v>
      </c>
      <c r="BF128" s="159">
        <f t="shared" si="5"/>
        <v>0</v>
      </c>
      <c r="BG128" s="159">
        <f t="shared" si="6"/>
        <v>0</v>
      </c>
      <c r="BH128" s="159">
        <f t="shared" si="7"/>
        <v>0</v>
      </c>
      <c r="BI128" s="159">
        <f t="shared" si="8"/>
        <v>0</v>
      </c>
      <c r="BJ128" s="14" t="s">
        <v>87</v>
      </c>
      <c r="BK128" s="160">
        <f t="shared" si="9"/>
        <v>0</v>
      </c>
      <c r="BL128" s="14" t="s">
        <v>185</v>
      </c>
      <c r="BM128" s="158" t="s">
        <v>194</v>
      </c>
    </row>
    <row r="129" spans="1:65" s="2" customFormat="1" ht="24.2" customHeight="1">
      <c r="A129" s="29"/>
      <c r="B129" s="146"/>
      <c r="C129" s="147" t="s">
        <v>195</v>
      </c>
      <c r="D129" s="147" t="s">
        <v>181</v>
      </c>
      <c r="E129" s="148" t="s">
        <v>1219</v>
      </c>
      <c r="F129" s="149" t="s">
        <v>1220</v>
      </c>
      <c r="G129" s="150" t="s">
        <v>184</v>
      </c>
      <c r="H129" s="151">
        <v>436.98</v>
      </c>
      <c r="I129" s="152"/>
      <c r="J129" s="151">
        <f t="shared" si="0"/>
        <v>0</v>
      </c>
      <c r="K129" s="153"/>
      <c r="L129" s="30"/>
      <c r="M129" s="154" t="s">
        <v>1</v>
      </c>
      <c r="N129" s="155" t="s">
        <v>41</v>
      </c>
      <c r="O129" s="55"/>
      <c r="P129" s="156">
        <f t="shared" si="1"/>
        <v>0</v>
      </c>
      <c r="Q129" s="156">
        <v>0</v>
      </c>
      <c r="R129" s="156">
        <f t="shared" si="2"/>
        <v>0</v>
      </c>
      <c r="S129" s="156">
        <v>0</v>
      </c>
      <c r="T129" s="157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8" t="s">
        <v>185</v>
      </c>
      <c r="AT129" s="158" t="s">
        <v>181</v>
      </c>
      <c r="AU129" s="158" t="s">
        <v>87</v>
      </c>
      <c r="AY129" s="14" t="s">
        <v>179</v>
      </c>
      <c r="BE129" s="159">
        <f t="shared" si="4"/>
        <v>0</v>
      </c>
      <c r="BF129" s="159">
        <f t="shared" si="5"/>
        <v>0</v>
      </c>
      <c r="BG129" s="159">
        <f t="shared" si="6"/>
        <v>0</v>
      </c>
      <c r="BH129" s="159">
        <f t="shared" si="7"/>
        <v>0</v>
      </c>
      <c r="BI129" s="159">
        <f t="shared" si="8"/>
        <v>0</v>
      </c>
      <c r="BJ129" s="14" t="s">
        <v>87</v>
      </c>
      <c r="BK129" s="160">
        <f t="shared" si="9"/>
        <v>0</v>
      </c>
      <c r="BL129" s="14" t="s">
        <v>185</v>
      </c>
      <c r="BM129" s="158" t="s">
        <v>198</v>
      </c>
    </row>
    <row r="130" spans="1:65" s="2" customFormat="1" ht="24.2" customHeight="1">
      <c r="A130" s="29"/>
      <c r="B130" s="146"/>
      <c r="C130" s="147" t="s">
        <v>194</v>
      </c>
      <c r="D130" s="147" t="s">
        <v>181</v>
      </c>
      <c r="E130" s="148" t="s">
        <v>1221</v>
      </c>
      <c r="F130" s="149" t="s">
        <v>204</v>
      </c>
      <c r="G130" s="150" t="s">
        <v>184</v>
      </c>
      <c r="H130" s="151">
        <v>25.6</v>
      </c>
      <c r="I130" s="152"/>
      <c r="J130" s="151">
        <f t="shared" si="0"/>
        <v>0</v>
      </c>
      <c r="K130" s="153"/>
      <c r="L130" s="30"/>
      <c r="M130" s="154" t="s">
        <v>1</v>
      </c>
      <c r="N130" s="155" t="s">
        <v>41</v>
      </c>
      <c r="O130" s="55"/>
      <c r="P130" s="156">
        <f t="shared" si="1"/>
        <v>0</v>
      </c>
      <c r="Q130" s="156">
        <v>0</v>
      </c>
      <c r="R130" s="156">
        <f t="shared" si="2"/>
        <v>0</v>
      </c>
      <c r="S130" s="156">
        <v>0</v>
      </c>
      <c r="T130" s="157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8" t="s">
        <v>185</v>
      </c>
      <c r="AT130" s="158" t="s">
        <v>181</v>
      </c>
      <c r="AU130" s="158" t="s">
        <v>87</v>
      </c>
      <c r="AY130" s="14" t="s">
        <v>179</v>
      </c>
      <c r="BE130" s="159">
        <f t="shared" si="4"/>
        <v>0</v>
      </c>
      <c r="BF130" s="159">
        <f t="shared" si="5"/>
        <v>0</v>
      </c>
      <c r="BG130" s="159">
        <f t="shared" si="6"/>
        <v>0</v>
      </c>
      <c r="BH130" s="159">
        <f t="shared" si="7"/>
        <v>0</v>
      </c>
      <c r="BI130" s="159">
        <f t="shared" si="8"/>
        <v>0</v>
      </c>
      <c r="BJ130" s="14" t="s">
        <v>87</v>
      </c>
      <c r="BK130" s="160">
        <f t="shared" si="9"/>
        <v>0</v>
      </c>
      <c r="BL130" s="14" t="s">
        <v>185</v>
      </c>
      <c r="BM130" s="158" t="s">
        <v>201</v>
      </c>
    </row>
    <row r="131" spans="1:65" s="2" customFormat="1" ht="14.45" customHeight="1">
      <c r="A131" s="29"/>
      <c r="B131" s="146"/>
      <c r="C131" s="147" t="s">
        <v>209</v>
      </c>
      <c r="D131" s="147" t="s">
        <v>181</v>
      </c>
      <c r="E131" s="148" t="s">
        <v>1155</v>
      </c>
      <c r="F131" s="149" t="s">
        <v>1072</v>
      </c>
      <c r="G131" s="150" t="s">
        <v>184</v>
      </c>
      <c r="H131" s="151">
        <v>25.6</v>
      </c>
      <c r="I131" s="152"/>
      <c r="J131" s="151">
        <f t="shared" si="0"/>
        <v>0</v>
      </c>
      <c r="K131" s="153"/>
      <c r="L131" s="30"/>
      <c r="M131" s="154" t="s">
        <v>1</v>
      </c>
      <c r="N131" s="155" t="s">
        <v>41</v>
      </c>
      <c r="O131" s="55"/>
      <c r="P131" s="156">
        <f t="shared" si="1"/>
        <v>0</v>
      </c>
      <c r="Q131" s="156">
        <v>0</v>
      </c>
      <c r="R131" s="156">
        <f t="shared" si="2"/>
        <v>0</v>
      </c>
      <c r="S131" s="156">
        <v>0</v>
      </c>
      <c r="T131" s="157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8" t="s">
        <v>185</v>
      </c>
      <c r="AT131" s="158" t="s">
        <v>181</v>
      </c>
      <c r="AU131" s="158" t="s">
        <v>87</v>
      </c>
      <c r="AY131" s="14" t="s">
        <v>179</v>
      </c>
      <c r="BE131" s="159">
        <f t="shared" si="4"/>
        <v>0</v>
      </c>
      <c r="BF131" s="159">
        <f t="shared" si="5"/>
        <v>0</v>
      </c>
      <c r="BG131" s="159">
        <f t="shared" si="6"/>
        <v>0</v>
      </c>
      <c r="BH131" s="159">
        <f t="shared" si="7"/>
        <v>0</v>
      </c>
      <c r="BI131" s="159">
        <f t="shared" si="8"/>
        <v>0</v>
      </c>
      <c r="BJ131" s="14" t="s">
        <v>87</v>
      </c>
      <c r="BK131" s="160">
        <f t="shared" si="9"/>
        <v>0</v>
      </c>
      <c r="BL131" s="14" t="s">
        <v>185</v>
      </c>
      <c r="BM131" s="158" t="s">
        <v>205</v>
      </c>
    </row>
    <row r="132" spans="1:65" s="2" customFormat="1" ht="24.2" customHeight="1">
      <c r="A132" s="29"/>
      <c r="B132" s="146"/>
      <c r="C132" s="147" t="s">
        <v>191</v>
      </c>
      <c r="D132" s="147" t="s">
        <v>181</v>
      </c>
      <c r="E132" s="148" t="s">
        <v>1222</v>
      </c>
      <c r="F132" s="149" t="s">
        <v>1223</v>
      </c>
      <c r="G132" s="150" t="s">
        <v>184</v>
      </c>
      <c r="H132" s="151">
        <v>336.58</v>
      </c>
      <c r="I132" s="152"/>
      <c r="J132" s="151">
        <f t="shared" si="0"/>
        <v>0</v>
      </c>
      <c r="K132" s="153"/>
      <c r="L132" s="30"/>
      <c r="M132" s="154" t="s">
        <v>1</v>
      </c>
      <c r="N132" s="155" t="s">
        <v>41</v>
      </c>
      <c r="O132" s="55"/>
      <c r="P132" s="156">
        <f t="shared" si="1"/>
        <v>0</v>
      </c>
      <c r="Q132" s="156">
        <v>0</v>
      </c>
      <c r="R132" s="156">
        <f t="shared" si="2"/>
        <v>0</v>
      </c>
      <c r="S132" s="156">
        <v>0</v>
      </c>
      <c r="T132" s="157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8" t="s">
        <v>185</v>
      </c>
      <c r="AT132" s="158" t="s">
        <v>181</v>
      </c>
      <c r="AU132" s="158" t="s">
        <v>87</v>
      </c>
      <c r="AY132" s="14" t="s">
        <v>179</v>
      </c>
      <c r="BE132" s="159">
        <f t="shared" si="4"/>
        <v>0</v>
      </c>
      <c r="BF132" s="159">
        <f t="shared" si="5"/>
        <v>0</v>
      </c>
      <c r="BG132" s="159">
        <f t="shared" si="6"/>
        <v>0</v>
      </c>
      <c r="BH132" s="159">
        <f t="shared" si="7"/>
        <v>0</v>
      </c>
      <c r="BI132" s="159">
        <f t="shared" si="8"/>
        <v>0</v>
      </c>
      <c r="BJ132" s="14" t="s">
        <v>87</v>
      </c>
      <c r="BK132" s="160">
        <f t="shared" si="9"/>
        <v>0</v>
      </c>
      <c r="BL132" s="14" t="s">
        <v>185</v>
      </c>
      <c r="BM132" s="158" t="s">
        <v>208</v>
      </c>
    </row>
    <row r="133" spans="1:65" s="2" customFormat="1" ht="24.2" customHeight="1">
      <c r="A133" s="29"/>
      <c r="B133" s="146"/>
      <c r="C133" s="147" t="s">
        <v>202</v>
      </c>
      <c r="D133" s="147" t="s">
        <v>181</v>
      </c>
      <c r="E133" s="148" t="s">
        <v>1158</v>
      </c>
      <c r="F133" s="149" t="s">
        <v>1159</v>
      </c>
      <c r="G133" s="150" t="s">
        <v>184</v>
      </c>
      <c r="H133" s="151">
        <v>74.8</v>
      </c>
      <c r="I133" s="152"/>
      <c r="J133" s="151">
        <f t="shared" si="0"/>
        <v>0</v>
      </c>
      <c r="K133" s="153"/>
      <c r="L133" s="30"/>
      <c r="M133" s="154" t="s">
        <v>1</v>
      </c>
      <c r="N133" s="155" t="s">
        <v>41</v>
      </c>
      <c r="O133" s="55"/>
      <c r="P133" s="156">
        <f t="shared" si="1"/>
        <v>0</v>
      </c>
      <c r="Q133" s="156">
        <v>0</v>
      </c>
      <c r="R133" s="156">
        <f t="shared" si="2"/>
        <v>0</v>
      </c>
      <c r="S133" s="156">
        <v>0</v>
      </c>
      <c r="T133" s="157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8" t="s">
        <v>185</v>
      </c>
      <c r="AT133" s="158" t="s">
        <v>181</v>
      </c>
      <c r="AU133" s="158" t="s">
        <v>87</v>
      </c>
      <c r="AY133" s="14" t="s">
        <v>179</v>
      </c>
      <c r="BE133" s="159">
        <f t="shared" si="4"/>
        <v>0</v>
      </c>
      <c r="BF133" s="159">
        <f t="shared" si="5"/>
        <v>0</v>
      </c>
      <c r="BG133" s="159">
        <f t="shared" si="6"/>
        <v>0</v>
      </c>
      <c r="BH133" s="159">
        <f t="shared" si="7"/>
        <v>0</v>
      </c>
      <c r="BI133" s="159">
        <f t="shared" si="8"/>
        <v>0</v>
      </c>
      <c r="BJ133" s="14" t="s">
        <v>87</v>
      </c>
      <c r="BK133" s="160">
        <f t="shared" si="9"/>
        <v>0</v>
      </c>
      <c r="BL133" s="14" t="s">
        <v>185</v>
      </c>
      <c r="BM133" s="158" t="s">
        <v>212</v>
      </c>
    </row>
    <row r="134" spans="1:65" s="12" customFormat="1" ht="22.9" customHeight="1">
      <c r="B134" s="133"/>
      <c r="D134" s="134" t="s">
        <v>74</v>
      </c>
      <c r="E134" s="144" t="s">
        <v>188</v>
      </c>
      <c r="F134" s="144" t="s">
        <v>1224</v>
      </c>
      <c r="I134" s="136"/>
      <c r="J134" s="145">
        <f>BK134</f>
        <v>0</v>
      </c>
      <c r="L134" s="133"/>
      <c r="M134" s="138"/>
      <c r="N134" s="139"/>
      <c r="O134" s="139"/>
      <c r="P134" s="140">
        <f>P135</f>
        <v>0</v>
      </c>
      <c r="Q134" s="139"/>
      <c r="R134" s="140">
        <f>R135</f>
        <v>0</v>
      </c>
      <c r="S134" s="139"/>
      <c r="T134" s="141">
        <f>T135</f>
        <v>0</v>
      </c>
      <c r="AR134" s="134" t="s">
        <v>82</v>
      </c>
      <c r="AT134" s="142" t="s">
        <v>74</v>
      </c>
      <c r="AU134" s="142" t="s">
        <v>82</v>
      </c>
      <c r="AY134" s="134" t="s">
        <v>179</v>
      </c>
      <c r="BK134" s="143">
        <f>BK135</f>
        <v>0</v>
      </c>
    </row>
    <row r="135" spans="1:65" s="2" customFormat="1" ht="24.2" customHeight="1">
      <c r="A135" s="29"/>
      <c r="B135" s="146"/>
      <c r="C135" s="147" t="s">
        <v>277</v>
      </c>
      <c r="D135" s="147" t="s">
        <v>181</v>
      </c>
      <c r="E135" s="148" t="s">
        <v>1225</v>
      </c>
      <c r="F135" s="149" t="s">
        <v>1226</v>
      </c>
      <c r="G135" s="150" t="s">
        <v>219</v>
      </c>
      <c r="H135" s="151">
        <v>19.8</v>
      </c>
      <c r="I135" s="152"/>
      <c r="J135" s="151">
        <f>ROUND(I135*H135,3)</f>
        <v>0</v>
      </c>
      <c r="K135" s="153"/>
      <c r="L135" s="30"/>
      <c r="M135" s="154" t="s">
        <v>1</v>
      </c>
      <c r="N135" s="155" t="s">
        <v>41</v>
      </c>
      <c r="O135" s="55"/>
      <c r="P135" s="156">
        <f>O135*H135</f>
        <v>0</v>
      </c>
      <c r="Q135" s="156">
        <v>0</v>
      </c>
      <c r="R135" s="156">
        <f>Q135*H135</f>
        <v>0</v>
      </c>
      <c r="S135" s="156">
        <v>0</v>
      </c>
      <c r="T135" s="157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8" t="s">
        <v>185</v>
      </c>
      <c r="AT135" s="158" t="s">
        <v>181</v>
      </c>
      <c r="AU135" s="158" t="s">
        <v>87</v>
      </c>
      <c r="AY135" s="14" t="s">
        <v>179</v>
      </c>
      <c r="BE135" s="159">
        <f>IF(N135="základná",J135,0)</f>
        <v>0</v>
      </c>
      <c r="BF135" s="159">
        <f>IF(N135="znížená",J135,0)</f>
        <v>0</v>
      </c>
      <c r="BG135" s="159">
        <f>IF(N135="zákl. prenesená",J135,0)</f>
        <v>0</v>
      </c>
      <c r="BH135" s="159">
        <f>IF(N135="zníž. prenesená",J135,0)</f>
        <v>0</v>
      </c>
      <c r="BI135" s="159">
        <f>IF(N135="nulová",J135,0)</f>
        <v>0</v>
      </c>
      <c r="BJ135" s="14" t="s">
        <v>87</v>
      </c>
      <c r="BK135" s="160">
        <f>ROUND(I135*H135,3)</f>
        <v>0</v>
      </c>
      <c r="BL135" s="14" t="s">
        <v>185</v>
      </c>
      <c r="BM135" s="158" t="s">
        <v>7</v>
      </c>
    </row>
    <row r="136" spans="1:65" s="12" customFormat="1" ht="22.9" customHeight="1">
      <c r="B136" s="133"/>
      <c r="D136" s="134" t="s">
        <v>74</v>
      </c>
      <c r="E136" s="144" t="s">
        <v>185</v>
      </c>
      <c r="F136" s="144" t="s">
        <v>1160</v>
      </c>
      <c r="I136" s="136"/>
      <c r="J136" s="145">
        <f>BK136</f>
        <v>0</v>
      </c>
      <c r="L136" s="133"/>
      <c r="M136" s="138"/>
      <c r="N136" s="139"/>
      <c r="O136" s="139"/>
      <c r="P136" s="140">
        <f>P137</f>
        <v>0</v>
      </c>
      <c r="Q136" s="139"/>
      <c r="R136" s="140">
        <f>R137</f>
        <v>0</v>
      </c>
      <c r="S136" s="139"/>
      <c r="T136" s="141">
        <f>T137</f>
        <v>0</v>
      </c>
      <c r="AR136" s="134" t="s">
        <v>82</v>
      </c>
      <c r="AT136" s="142" t="s">
        <v>74</v>
      </c>
      <c r="AU136" s="142" t="s">
        <v>82</v>
      </c>
      <c r="AY136" s="134" t="s">
        <v>179</v>
      </c>
      <c r="BK136" s="143">
        <f>BK137</f>
        <v>0</v>
      </c>
    </row>
    <row r="137" spans="1:65" s="2" customFormat="1" ht="37.9" customHeight="1">
      <c r="A137" s="29"/>
      <c r="B137" s="146"/>
      <c r="C137" s="147" t="s">
        <v>198</v>
      </c>
      <c r="D137" s="147" t="s">
        <v>181</v>
      </c>
      <c r="E137" s="148" t="s">
        <v>1161</v>
      </c>
      <c r="F137" s="149" t="s">
        <v>1162</v>
      </c>
      <c r="G137" s="150" t="s">
        <v>184</v>
      </c>
      <c r="H137" s="151">
        <v>25.1</v>
      </c>
      <c r="I137" s="152"/>
      <c r="J137" s="151">
        <f>ROUND(I137*H137,3)</f>
        <v>0</v>
      </c>
      <c r="K137" s="153"/>
      <c r="L137" s="30"/>
      <c r="M137" s="154" t="s">
        <v>1</v>
      </c>
      <c r="N137" s="155" t="s">
        <v>41</v>
      </c>
      <c r="O137" s="55"/>
      <c r="P137" s="156">
        <f>O137*H137</f>
        <v>0</v>
      </c>
      <c r="Q137" s="156">
        <v>0</v>
      </c>
      <c r="R137" s="156">
        <f>Q137*H137</f>
        <v>0</v>
      </c>
      <c r="S137" s="156">
        <v>0</v>
      </c>
      <c r="T137" s="157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8" t="s">
        <v>185</v>
      </c>
      <c r="AT137" s="158" t="s">
        <v>181</v>
      </c>
      <c r="AU137" s="158" t="s">
        <v>87</v>
      </c>
      <c r="AY137" s="14" t="s">
        <v>179</v>
      </c>
      <c r="BE137" s="159">
        <f>IF(N137="základná",J137,0)</f>
        <v>0</v>
      </c>
      <c r="BF137" s="159">
        <f>IF(N137="znížená",J137,0)</f>
        <v>0</v>
      </c>
      <c r="BG137" s="159">
        <f>IF(N137="zákl. prenesená",J137,0)</f>
        <v>0</v>
      </c>
      <c r="BH137" s="159">
        <f>IF(N137="zníž. prenesená",J137,0)</f>
        <v>0</v>
      </c>
      <c r="BI137" s="159">
        <f>IF(N137="nulová",J137,0)</f>
        <v>0</v>
      </c>
      <c r="BJ137" s="14" t="s">
        <v>87</v>
      </c>
      <c r="BK137" s="160">
        <f>ROUND(I137*H137,3)</f>
        <v>0</v>
      </c>
      <c r="BL137" s="14" t="s">
        <v>185</v>
      </c>
      <c r="BM137" s="158" t="s">
        <v>220</v>
      </c>
    </row>
    <row r="138" spans="1:65" s="12" customFormat="1" ht="22.9" customHeight="1">
      <c r="B138" s="133"/>
      <c r="D138" s="134" t="s">
        <v>74</v>
      </c>
      <c r="E138" s="144" t="s">
        <v>194</v>
      </c>
      <c r="F138" s="144" t="s">
        <v>1169</v>
      </c>
      <c r="I138" s="136"/>
      <c r="J138" s="145">
        <f>BK138</f>
        <v>0</v>
      </c>
      <c r="L138" s="133"/>
      <c r="M138" s="138"/>
      <c r="N138" s="139"/>
      <c r="O138" s="139"/>
      <c r="P138" s="140">
        <f>SUM(P139:P159)</f>
        <v>0</v>
      </c>
      <c r="Q138" s="139"/>
      <c r="R138" s="140">
        <f>SUM(R139:R159)</f>
        <v>0</v>
      </c>
      <c r="S138" s="139"/>
      <c r="T138" s="141">
        <f>SUM(T139:T159)</f>
        <v>0</v>
      </c>
      <c r="AR138" s="134" t="s">
        <v>82</v>
      </c>
      <c r="AT138" s="142" t="s">
        <v>74</v>
      </c>
      <c r="AU138" s="142" t="s">
        <v>82</v>
      </c>
      <c r="AY138" s="134" t="s">
        <v>179</v>
      </c>
      <c r="BK138" s="143">
        <f>SUM(BK139:BK159)</f>
        <v>0</v>
      </c>
    </row>
    <row r="139" spans="1:65" s="2" customFormat="1" ht="37.9" customHeight="1">
      <c r="A139" s="29"/>
      <c r="B139" s="146"/>
      <c r="C139" s="147" t="s">
        <v>216</v>
      </c>
      <c r="D139" s="147" t="s">
        <v>181</v>
      </c>
      <c r="E139" s="148" t="s">
        <v>1227</v>
      </c>
      <c r="F139" s="149" t="s">
        <v>1228</v>
      </c>
      <c r="G139" s="150" t="s">
        <v>478</v>
      </c>
      <c r="H139" s="151">
        <v>251</v>
      </c>
      <c r="I139" s="152"/>
      <c r="J139" s="151">
        <f t="shared" ref="J139:J159" si="10">ROUND(I139*H139,3)</f>
        <v>0</v>
      </c>
      <c r="K139" s="153"/>
      <c r="L139" s="30"/>
      <c r="M139" s="154" t="s">
        <v>1</v>
      </c>
      <c r="N139" s="155" t="s">
        <v>41</v>
      </c>
      <c r="O139" s="55"/>
      <c r="P139" s="156">
        <f t="shared" ref="P139:P159" si="11">O139*H139</f>
        <v>0</v>
      </c>
      <c r="Q139" s="156">
        <v>0</v>
      </c>
      <c r="R139" s="156">
        <f t="shared" ref="R139:R159" si="12">Q139*H139</f>
        <v>0</v>
      </c>
      <c r="S139" s="156">
        <v>0</v>
      </c>
      <c r="T139" s="157">
        <f t="shared" ref="T139:T159" si="13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8" t="s">
        <v>185</v>
      </c>
      <c r="AT139" s="158" t="s">
        <v>181</v>
      </c>
      <c r="AU139" s="158" t="s">
        <v>87</v>
      </c>
      <c r="AY139" s="14" t="s">
        <v>179</v>
      </c>
      <c r="BE139" s="159">
        <f t="shared" ref="BE139:BE159" si="14">IF(N139="základná",J139,0)</f>
        <v>0</v>
      </c>
      <c r="BF139" s="159">
        <f t="shared" ref="BF139:BF159" si="15">IF(N139="znížená",J139,0)</f>
        <v>0</v>
      </c>
      <c r="BG139" s="159">
        <f t="shared" ref="BG139:BG159" si="16">IF(N139="zákl. prenesená",J139,0)</f>
        <v>0</v>
      </c>
      <c r="BH139" s="159">
        <f t="shared" ref="BH139:BH159" si="17">IF(N139="zníž. prenesená",J139,0)</f>
        <v>0</v>
      </c>
      <c r="BI139" s="159">
        <f t="shared" ref="BI139:BI159" si="18">IF(N139="nulová",J139,0)</f>
        <v>0</v>
      </c>
      <c r="BJ139" s="14" t="s">
        <v>87</v>
      </c>
      <c r="BK139" s="160">
        <f t="shared" ref="BK139:BK159" si="19">ROUND(I139*H139,3)</f>
        <v>0</v>
      </c>
      <c r="BL139" s="14" t="s">
        <v>185</v>
      </c>
      <c r="BM139" s="158" t="s">
        <v>223</v>
      </c>
    </row>
    <row r="140" spans="1:65" s="2" customFormat="1" ht="24.2" customHeight="1">
      <c r="A140" s="29"/>
      <c r="B140" s="146"/>
      <c r="C140" s="147" t="s">
        <v>205</v>
      </c>
      <c r="D140" s="147" t="s">
        <v>181</v>
      </c>
      <c r="E140" s="148" t="s">
        <v>1229</v>
      </c>
      <c r="F140" s="149" t="s">
        <v>1230</v>
      </c>
      <c r="G140" s="150" t="s">
        <v>253</v>
      </c>
      <c r="H140" s="151">
        <v>2</v>
      </c>
      <c r="I140" s="152"/>
      <c r="J140" s="151">
        <f t="shared" si="10"/>
        <v>0</v>
      </c>
      <c r="K140" s="153"/>
      <c r="L140" s="30"/>
      <c r="M140" s="154" t="s">
        <v>1</v>
      </c>
      <c r="N140" s="155" t="s">
        <v>41</v>
      </c>
      <c r="O140" s="55"/>
      <c r="P140" s="156">
        <f t="shared" si="11"/>
        <v>0</v>
      </c>
      <c r="Q140" s="156">
        <v>0</v>
      </c>
      <c r="R140" s="156">
        <f t="shared" si="12"/>
        <v>0</v>
      </c>
      <c r="S140" s="156">
        <v>0</v>
      </c>
      <c r="T140" s="157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8" t="s">
        <v>185</v>
      </c>
      <c r="AT140" s="158" t="s">
        <v>181</v>
      </c>
      <c r="AU140" s="158" t="s">
        <v>87</v>
      </c>
      <c r="AY140" s="14" t="s">
        <v>179</v>
      </c>
      <c r="BE140" s="159">
        <f t="shared" si="14"/>
        <v>0</v>
      </c>
      <c r="BF140" s="159">
        <f t="shared" si="15"/>
        <v>0</v>
      </c>
      <c r="BG140" s="159">
        <f t="shared" si="16"/>
        <v>0</v>
      </c>
      <c r="BH140" s="159">
        <f t="shared" si="17"/>
        <v>0</v>
      </c>
      <c r="BI140" s="159">
        <f t="shared" si="18"/>
        <v>0</v>
      </c>
      <c r="BJ140" s="14" t="s">
        <v>87</v>
      </c>
      <c r="BK140" s="160">
        <f t="shared" si="19"/>
        <v>0</v>
      </c>
      <c r="BL140" s="14" t="s">
        <v>185</v>
      </c>
      <c r="BM140" s="158" t="s">
        <v>228</v>
      </c>
    </row>
    <row r="141" spans="1:65" s="2" customFormat="1" ht="14.45" customHeight="1">
      <c r="A141" s="29"/>
      <c r="B141" s="146"/>
      <c r="C141" s="161" t="s">
        <v>233</v>
      </c>
      <c r="D141" s="161" t="s">
        <v>281</v>
      </c>
      <c r="E141" s="162" t="s">
        <v>1231</v>
      </c>
      <c r="F141" s="163" t="s">
        <v>1232</v>
      </c>
      <c r="G141" s="164" t="s">
        <v>253</v>
      </c>
      <c r="H141" s="165">
        <v>2</v>
      </c>
      <c r="I141" s="166"/>
      <c r="J141" s="165">
        <f t="shared" si="10"/>
        <v>0</v>
      </c>
      <c r="K141" s="167"/>
      <c r="L141" s="168"/>
      <c r="M141" s="169" t="s">
        <v>1</v>
      </c>
      <c r="N141" s="170" t="s">
        <v>41</v>
      </c>
      <c r="O141" s="55"/>
      <c r="P141" s="156">
        <f t="shared" si="11"/>
        <v>0</v>
      </c>
      <c r="Q141" s="156">
        <v>0</v>
      </c>
      <c r="R141" s="156">
        <f t="shared" si="12"/>
        <v>0</v>
      </c>
      <c r="S141" s="156">
        <v>0</v>
      </c>
      <c r="T141" s="157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8" t="s">
        <v>194</v>
      </c>
      <c r="AT141" s="158" t="s">
        <v>281</v>
      </c>
      <c r="AU141" s="158" t="s">
        <v>87</v>
      </c>
      <c r="AY141" s="14" t="s">
        <v>179</v>
      </c>
      <c r="BE141" s="159">
        <f t="shared" si="14"/>
        <v>0</v>
      </c>
      <c r="BF141" s="159">
        <f t="shared" si="15"/>
        <v>0</v>
      </c>
      <c r="BG141" s="159">
        <f t="shared" si="16"/>
        <v>0</v>
      </c>
      <c r="BH141" s="159">
        <f t="shared" si="17"/>
        <v>0</v>
      </c>
      <c r="BI141" s="159">
        <f t="shared" si="18"/>
        <v>0</v>
      </c>
      <c r="BJ141" s="14" t="s">
        <v>87</v>
      </c>
      <c r="BK141" s="160">
        <f t="shared" si="19"/>
        <v>0</v>
      </c>
      <c r="BL141" s="14" t="s">
        <v>185</v>
      </c>
      <c r="BM141" s="158" t="s">
        <v>231</v>
      </c>
    </row>
    <row r="142" spans="1:65" s="2" customFormat="1" ht="24.2" customHeight="1">
      <c r="A142" s="29"/>
      <c r="B142" s="146"/>
      <c r="C142" s="147" t="s">
        <v>201</v>
      </c>
      <c r="D142" s="147" t="s">
        <v>181</v>
      </c>
      <c r="E142" s="148" t="s">
        <v>1233</v>
      </c>
      <c r="F142" s="149" t="s">
        <v>1234</v>
      </c>
      <c r="G142" s="150" t="s">
        <v>253</v>
      </c>
      <c r="H142" s="151">
        <v>1</v>
      </c>
      <c r="I142" s="152"/>
      <c r="J142" s="151">
        <f t="shared" si="10"/>
        <v>0</v>
      </c>
      <c r="K142" s="153"/>
      <c r="L142" s="30"/>
      <c r="M142" s="154" t="s">
        <v>1</v>
      </c>
      <c r="N142" s="155" t="s">
        <v>41</v>
      </c>
      <c r="O142" s="55"/>
      <c r="P142" s="156">
        <f t="shared" si="11"/>
        <v>0</v>
      </c>
      <c r="Q142" s="156">
        <v>0</v>
      </c>
      <c r="R142" s="156">
        <f t="shared" si="12"/>
        <v>0</v>
      </c>
      <c r="S142" s="156">
        <v>0</v>
      </c>
      <c r="T142" s="157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8" t="s">
        <v>185</v>
      </c>
      <c r="AT142" s="158" t="s">
        <v>181</v>
      </c>
      <c r="AU142" s="158" t="s">
        <v>87</v>
      </c>
      <c r="AY142" s="14" t="s">
        <v>179</v>
      </c>
      <c r="BE142" s="159">
        <f t="shared" si="14"/>
        <v>0</v>
      </c>
      <c r="BF142" s="159">
        <f t="shared" si="15"/>
        <v>0</v>
      </c>
      <c r="BG142" s="159">
        <f t="shared" si="16"/>
        <v>0</v>
      </c>
      <c r="BH142" s="159">
        <f t="shared" si="17"/>
        <v>0</v>
      </c>
      <c r="BI142" s="159">
        <f t="shared" si="18"/>
        <v>0</v>
      </c>
      <c r="BJ142" s="14" t="s">
        <v>87</v>
      </c>
      <c r="BK142" s="160">
        <f t="shared" si="19"/>
        <v>0</v>
      </c>
      <c r="BL142" s="14" t="s">
        <v>185</v>
      </c>
      <c r="BM142" s="158" t="s">
        <v>236</v>
      </c>
    </row>
    <row r="143" spans="1:65" s="2" customFormat="1" ht="24.2" customHeight="1">
      <c r="A143" s="29"/>
      <c r="B143" s="146"/>
      <c r="C143" s="161" t="s">
        <v>224</v>
      </c>
      <c r="D143" s="161" t="s">
        <v>281</v>
      </c>
      <c r="E143" s="162" t="s">
        <v>1235</v>
      </c>
      <c r="F143" s="163" t="s">
        <v>1236</v>
      </c>
      <c r="G143" s="164" t="s">
        <v>478</v>
      </c>
      <c r="H143" s="165">
        <v>251</v>
      </c>
      <c r="I143" s="166"/>
      <c r="J143" s="165">
        <f t="shared" si="10"/>
        <v>0</v>
      </c>
      <c r="K143" s="167"/>
      <c r="L143" s="168"/>
      <c r="M143" s="169" t="s">
        <v>1</v>
      </c>
      <c r="N143" s="170" t="s">
        <v>41</v>
      </c>
      <c r="O143" s="55"/>
      <c r="P143" s="156">
        <f t="shared" si="11"/>
        <v>0</v>
      </c>
      <c r="Q143" s="156">
        <v>0</v>
      </c>
      <c r="R143" s="156">
        <f t="shared" si="12"/>
        <v>0</v>
      </c>
      <c r="S143" s="156">
        <v>0</v>
      </c>
      <c r="T143" s="157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8" t="s">
        <v>194</v>
      </c>
      <c r="AT143" s="158" t="s">
        <v>281</v>
      </c>
      <c r="AU143" s="158" t="s">
        <v>87</v>
      </c>
      <c r="AY143" s="14" t="s">
        <v>179</v>
      </c>
      <c r="BE143" s="159">
        <f t="shared" si="14"/>
        <v>0</v>
      </c>
      <c r="BF143" s="159">
        <f t="shared" si="15"/>
        <v>0</v>
      </c>
      <c r="BG143" s="159">
        <f t="shared" si="16"/>
        <v>0</v>
      </c>
      <c r="BH143" s="159">
        <f t="shared" si="17"/>
        <v>0</v>
      </c>
      <c r="BI143" s="159">
        <f t="shared" si="18"/>
        <v>0</v>
      </c>
      <c r="BJ143" s="14" t="s">
        <v>87</v>
      </c>
      <c r="BK143" s="160">
        <f t="shared" si="19"/>
        <v>0</v>
      </c>
      <c r="BL143" s="14" t="s">
        <v>185</v>
      </c>
      <c r="BM143" s="158" t="s">
        <v>239</v>
      </c>
    </row>
    <row r="144" spans="1:65" s="2" customFormat="1" ht="24.2" customHeight="1">
      <c r="A144" s="29"/>
      <c r="B144" s="146"/>
      <c r="C144" s="147" t="s">
        <v>208</v>
      </c>
      <c r="D144" s="147" t="s">
        <v>181</v>
      </c>
      <c r="E144" s="148" t="s">
        <v>1237</v>
      </c>
      <c r="F144" s="149" t="s">
        <v>1238</v>
      </c>
      <c r="G144" s="150" t="s">
        <v>253</v>
      </c>
      <c r="H144" s="151">
        <v>1</v>
      </c>
      <c r="I144" s="152"/>
      <c r="J144" s="151">
        <f t="shared" si="10"/>
        <v>0</v>
      </c>
      <c r="K144" s="153"/>
      <c r="L144" s="30"/>
      <c r="M144" s="154" t="s">
        <v>1</v>
      </c>
      <c r="N144" s="155" t="s">
        <v>41</v>
      </c>
      <c r="O144" s="55"/>
      <c r="P144" s="156">
        <f t="shared" si="11"/>
        <v>0</v>
      </c>
      <c r="Q144" s="156">
        <v>0</v>
      </c>
      <c r="R144" s="156">
        <f t="shared" si="12"/>
        <v>0</v>
      </c>
      <c r="S144" s="156">
        <v>0</v>
      </c>
      <c r="T144" s="157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8" t="s">
        <v>185</v>
      </c>
      <c r="AT144" s="158" t="s">
        <v>181</v>
      </c>
      <c r="AU144" s="158" t="s">
        <v>87</v>
      </c>
      <c r="AY144" s="14" t="s">
        <v>179</v>
      </c>
      <c r="BE144" s="159">
        <f t="shared" si="14"/>
        <v>0</v>
      </c>
      <c r="BF144" s="159">
        <f t="shared" si="15"/>
        <v>0</v>
      </c>
      <c r="BG144" s="159">
        <f t="shared" si="16"/>
        <v>0</v>
      </c>
      <c r="BH144" s="159">
        <f t="shared" si="17"/>
        <v>0</v>
      </c>
      <c r="BI144" s="159">
        <f t="shared" si="18"/>
        <v>0</v>
      </c>
      <c r="BJ144" s="14" t="s">
        <v>87</v>
      </c>
      <c r="BK144" s="160">
        <f t="shared" si="19"/>
        <v>0</v>
      </c>
      <c r="BL144" s="14" t="s">
        <v>185</v>
      </c>
      <c r="BM144" s="158" t="s">
        <v>243</v>
      </c>
    </row>
    <row r="145" spans="1:65" s="2" customFormat="1" ht="14.45" customHeight="1">
      <c r="A145" s="29"/>
      <c r="B145" s="146"/>
      <c r="C145" s="161" t="s">
        <v>240</v>
      </c>
      <c r="D145" s="161" t="s">
        <v>281</v>
      </c>
      <c r="E145" s="162" t="s">
        <v>1239</v>
      </c>
      <c r="F145" s="163" t="s">
        <v>1240</v>
      </c>
      <c r="G145" s="164" t="s">
        <v>253</v>
      </c>
      <c r="H145" s="165">
        <v>1</v>
      </c>
      <c r="I145" s="166"/>
      <c r="J145" s="165">
        <f t="shared" si="10"/>
        <v>0</v>
      </c>
      <c r="K145" s="167"/>
      <c r="L145" s="168"/>
      <c r="M145" s="169" t="s">
        <v>1</v>
      </c>
      <c r="N145" s="170" t="s">
        <v>41</v>
      </c>
      <c r="O145" s="55"/>
      <c r="P145" s="156">
        <f t="shared" si="11"/>
        <v>0</v>
      </c>
      <c r="Q145" s="156">
        <v>0</v>
      </c>
      <c r="R145" s="156">
        <f t="shared" si="12"/>
        <v>0</v>
      </c>
      <c r="S145" s="156">
        <v>0</v>
      </c>
      <c r="T145" s="157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8" t="s">
        <v>194</v>
      </c>
      <c r="AT145" s="158" t="s">
        <v>281</v>
      </c>
      <c r="AU145" s="158" t="s">
        <v>87</v>
      </c>
      <c r="AY145" s="14" t="s">
        <v>179</v>
      </c>
      <c r="BE145" s="159">
        <f t="shared" si="14"/>
        <v>0</v>
      </c>
      <c r="BF145" s="159">
        <f t="shared" si="15"/>
        <v>0</v>
      </c>
      <c r="BG145" s="159">
        <f t="shared" si="16"/>
        <v>0</v>
      </c>
      <c r="BH145" s="159">
        <f t="shared" si="17"/>
        <v>0</v>
      </c>
      <c r="BI145" s="159">
        <f t="shared" si="18"/>
        <v>0</v>
      </c>
      <c r="BJ145" s="14" t="s">
        <v>87</v>
      </c>
      <c r="BK145" s="160">
        <f t="shared" si="19"/>
        <v>0</v>
      </c>
      <c r="BL145" s="14" t="s">
        <v>185</v>
      </c>
      <c r="BM145" s="158" t="s">
        <v>246</v>
      </c>
    </row>
    <row r="146" spans="1:65" s="2" customFormat="1" ht="14.45" customHeight="1">
      <c r="A146" s="29"/>
      <c r="B146" s="146"/>
      <c r="C146" s="161" t="s">
        <v>212</v>
      </c>
      <c r="D146" s="161" t="s">
        <v>281</v>
      </c>
      <c r="E146" s="162" t="s">
        <v>1241</v>
      </c>
      <c r="F146" s="163" t="s">
        <v>1242</v>
      </c>
      <c r="G146" s="164" t="s">
        <v>253</v>
      </c>
      <c r="H146" s="165">
        <v>1</v>
      </c>
      <c r="I146" s="166"/>
      <c r="J146" s="165">
        <f t="shared" si="10"/>
        <v>0</v>
      </c>
      <c r="K146" s="167"/>
      <c r="L146" s="168"/>
      <c r="M146" s="169" t="s">
        <v>1</v>
      </c>
      <c r="N146" s="170" t="s">
        <v>41</v>
      </c>
      <c r="O146" s="55"/>
      <c r="P146" s="156">
        <f t="shared" si="11"/>
        <v>0</v>
      </c>
      <c r="Q146" s="156">
        <v>0</v>
      </c>
      <c r="R146" s="156">
        <f t="shared" si="12"/>
        <v>0</v>
      </c>
      <c r="S146" s="156">
        <v>0</v>
      </c>
      <c r="T146" s="157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8" t="s">
        <v>194</v>
      </c>
      <c r="AT146" s="158" t="s">
        <v>281</v>
      </c>
      <c r="AU146" s="158" t="s">
        <v>87</v>
      </c>
      <c r="AY146" s="14" t="s">
        <v>179</v>
      </c>
      <c r="BE146" s="159">
        <f t="shared" si="14"/>
        <v>0</v>
      </c>
      <c r="BF146" s="159">
        <f t="shared" si="15"/>
        <v>0</v>
      </c>
      <c r="BG146" s="159">
        <f t="shared" si="16"/>
        <v>0</v>
      </c>
      <c r="BH146" s="159">
        <f t="shared" si="17"/>
        <v>0</v>
      </c>
      <c r="BI146" s="159">
        <f t="shared" si="18"/>
        <v>0</v>
      </c>
      <c r="BJ146" s="14" t="s">
        <v>87</v>
      </c>
      <c r="BK146" s="160">
        <f t="shared" si="19"/>
        <v>0</v>
      </c>
      <c r="BL146" s="14" t="s">
        <v>185</v>
      </c>
      <c r="BM146" s="158" t="s">
        <v>250</v>
      </c>
    </row>
    <row r="147" spans="1:65" s="2" customFormat="1" ht="24.2" customHeight="1">
      <c r="A147" s="29"/>
      <c r="B147" s="146"/>
      <c r="C147" s="147" t="s">
        <v>285</v>
      </c>
      <c r="D147" s="147" t="s">
        <v>181</v>
      </c>
      <c r="E147" s="148" t="s">
        <v>1243</v>
      </c>
      <c r="F147" s="149" t="s">
        <v>1244</v>
      </c>
      <c r="G147" s="150" t="s">
        <v>478</v>
      </c>
      <c r="H147" s="151">
        <v>251</v>
      </c>
      <c r="I147" s="152"/>
      <c r="J147" s="151">
        <f t="shared" si="10"/>
        <v>0</v>
      </c>
      <c r="K147" s="153"/>
      <c r="L147" s="30"/>
      <c r="M147" s="154" t="s">
        <v>1</v>
      </c>
      <c r="N147" s="155" t="s">
        <v>41</v>
      </c>
      <c r="O147" s="55"/>
      <c r="P147" s="156">
        <f t="shared" si="11"/>
        <v>0</v>
      </c>
      <c r="Q147" s="156">
        <v>0</v>
      </c>
      <c r="R147" s="156">
        <f t="shared" si="12"/>
        <v>0</v>
      </c>
      <c r="S147" s="156">
        <v>0</v>
      </c>
      <c r="T147" s="157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8" t="s">
        <v>185</v>
      </c>
      <c r="AT147" s="158" t="s">
        <v>181</v>
      </c>
      <c r="AU147" s="158" t="s">
        <v>87</v>
      </c>
      <c r="AY147" s="14" t="s">
        <v>179</v>
      </c>
      <c r="BE147" s="159">
        <f t="shared" si="14"/>
        <v>0</v>
      </c>
      <c r="BF147" s="159">
        <f t="shared" si="15"/>
        <v>0</v>
      </c>
      <c r="BG147" s="159">
        <f t="shared" si="16"/>
        <v>0</v>
      </c>
      <c r="BH147" s="159">
        <f t="shared" si="17"/>
        <v>0</v>
      </c>
      <c r="BI147" s="159">
        <f t="shared" si="18"/>
        <v>0</v>
      </c>
      <c r="BJ147" s="14" t="s">
        <v>87</v>
      </c>
      <c r="BK147" s="160">
        <f t="shared" si="19"/>
        <v>0</v>
      </c>
      <c r="BL147" s="14" t="s">
        <v>185</v>
      </c>
      <c r="BM147" s="158" t="s">
        <v>254</v>
      </c>
    </row>
    <row r="148" spans="1:65" s="2" customFormat="1" ht="24.2" customHeight="1">
      <c r="A148" s="29"/>
      <c r="B148" s="146"/>
      <c r="C148" s="147" t="s">
        <v>231</v>
      </c>
      <c r="D148" s="147" t="s">
        <v>181</v>
      </c>
      <c r="E148" s="148" t="s">
        <v>1245</v>
      </c>
      <c r="F148" s="149" t="s">
        <v>1246</v>
      </c>
      <c r="G148" s="150" t="s">
        <v>478</v>
      </c>
      <c r="H148" s="151">
        <v>251</v>
      </c>
      <c r="I148" s="152"/>
      <c r="J148" s="151">
        <f t="shared" si="10"/>
        <v>0</v>
      </c>
      <c r="K148" s="153"/>
      <c r="L148" s="30"/>
      <c r="M148" s="154" t="s">
        <v>1</v>
      </c>
      <c r="N148" s="155" t="s">
        <v>41</v>
      </c>
      <c r="O148" s="55"/>
      <c r="P148" s="156">
        <f t="shared" si="11"/>
        <v>0</v>
      </c>
      <c r="Q148" s="156">
        <v>0</v>
      </c>
      <c r="R148" s="156">
        <f t="shared" si="12"/>
        <v>0</v>
      </c>
      <c r="S148" s="156">
        <v>0</v>
      </c>
      <c r="T148" s="157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8" t="s">
        <v>185</v>
      </c>
      <c r="AT148" s="158" t="s">
        <v>181</v>
      </c>
      <c r="AU148" s="158" t="s">
        <v>87</v>
      </c>
      <c r="AY148" s="14" t="s">
        <v>179</v>
      </c>
      <c r="BE148" s="159">
        <f t="shared" si="14"/>
        <v>0</v>
      </c>
      <c r="BF148" s="159">
        <f t="shared" si="15"/>
        <v>0</v>
      </c>
      <c r="BG148" s="159">
        <f t="shared" si="16"/>
        <v>0</v>
      </c>
      <c r="BH148" s="159">
        <f t="shared" si="17"/>
        <v>0</v>
      </c>
      <c r="BI148" s="159">
        <f t="shared" si="18"/>
        <v>0</v>
      </c>
      <c r="BJ148" s="14" t="s">
        <v>87</v>
      </c>
      <c r="BK148" s="160">
        <f t="shared" si="19"/>
        <v>0</v>
      </c>
      <c r="BL148" s="14" t="s">
        <v>185</v>
      </c>
      <c r="BM148" s="158" t="s">
        <v>258</v>
      </c>
    </row>
    <row r="149" spans="1:65" s="2" customFormat="1" ht="24.2" customHeight="1">
      <c r="A149" s="29"/>
      <c r="B149" s="146"/>
      <c r="C149" s="147" t="s">
        <v>236</v>
      </c>
      <c r="D149" s="147" t="s">
        <v>181</v>
      </c>
      <c r="E149" s="148" t="s">
        <v>1247</v>
      </c>
      <c r="F149" s="149" t="s">
        <v>1248</v>
      </c>
      <c r="G149" s="150" t="s">
        <v>253</v>
      </c>
      <c r="H149" s="151">
        <v>1</v>
      </c>
      <c r="I149" s="152"/>
      <c r="J149" s="151">
        <f t="shared" si="10"/>
        <v>0</v>
      </c>
      <c r="K149" s="153"/>
      <c r="L149" s="30"/>
      <c r="M149" s="154" t="s">
        <v>1</v>
      </c>
      <c r="N149" s="155" t="s">
        <v>41</v>
      </c>
      <c r="O149" s="55"/>
      <c r="P149" s="156">
        <f t="shared" si="11"/>
        <v>0</v>
      </c>
      <c r="Q149" s="156">
        <v>0</v>
      </c>
      <c r="R149" s="156">
        <f t="shared" si="12"/>
        <v>0</v>
      </c>
      <c r="S149" s="156">
        <v>0</v>
      </c>
      <c r="T149" s="157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8" t="s">
        <v>185</v>
      </c>
      <c r="AT149" s="158" t="s">
        <v>181</v>
      </c>
      <c r="AU149" s="158" t="s">
        <v>87</v>
      </c>
      <c r="AY149" s="14" t="s">
        <v>179</v>
      </c>
      <c r="BE149" s="159">
        <f t="shared" si="14"/>
        <v>0</v>
      </c>
      <c r="BF149" s="159">
        <f t="shared" si="15"/>
        <v>0</v>
      </c>
      <c r="BG149" s="159">
        <f t="shared" si="16"/>
        <v>0</v>
      </c>
      <c r="BH149" s="159">
        <f t="shared" si="17"/>
        <v>0</v>
      </c>
      <c r="BI149" s="159">
        <f t="shared" si="18"/>
        <v>0</v>
      </c>
      <c r="BJ149" s="14" t="s">
        <v>87</v>
      </c>
      <c r="BK149" s="160">
        <f t="shared" si="19"/>
        <v>0</v>
      </c>
      <c r="BL149" s="14" t="s">
        <v>185</v>
      </c>
      <c r="BM149" s="158" t="s">
        <v>261</v>
      </c>
    </row>
    <row r="150" spans="1:65" s="2" customFormat="1" ht="24.2" customHeight="1">
      <c r="A150" s="29"/>
      <c r="B150" s="146"/>
      <c r="C150" s="161" t="s">
        <v>292</v>
      </c>
      <c r="D150" s="161" t="s">
        <v>281</v>
      </c>
      <c r="E150" s="162" t="s">
        <v>1249</v>
      </c>
      <c r="F150" s="163" t="s">
        <v>1250</v>
      </c>
      <c r="G150" s="164" t="s">
        <v>253</v>
      </c>
      <c r="H150" s="165">
        <v>1</v>
      </c>
      <c r="I150" s="166"/>
      <c r="J150" s="165">
        <f t="shared" si="10"/>
        <v>0</v>
      </c>
      <c r="K150" s="167"/>
      <c r="L150" s="168"/>
      <c r="M150" s="169" t="s">
        <v>1</v>
      </c>
      <c r="N150" s="170" t="s">
        <v>41</v>
      </c>
      <c r="O150" s="55"/>
      <c r="P150" s="156">
        <f t="shared" si="11"/>
        <v>0</v>
      </c>
      <c r="Q150" s="156">
        <v>0</v>
      </c>
      <c r="R150" s="156">
        <f t="shared" si="12"/>
        <v>0</v>
      </c>
      <c r="S150" s="156">
        <v>0</v>
      </c>
      <c r="T150" s="157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8" t="s">
        <v>194</v>
      </c>
      <c r="AT150" s="158" t="s">
        <v>281</v>
      </c>
      <c r="AU150" s="158" t="s">
        <v>87</v>
      </c>
      <c r="AY150" s="14" t="s">
        <v>179</v>
      </c>
      <c r="BE150" s="159">
        <f t="shared" si="14"/>
        <v>0</v>
      </c>
      <c r="BF150" s="159">
        <f t="shared" si="15"/>
        <v>0</v>
      </c>
      <c r="BG150" s="159">
        <f t="shared" si="16"/>
        <v>0</v>
      </c>
      <c r="BH150" s="159">
        <f t="shared" si="17"/>
        <v>0</v>
      </c>
      <c r="BI150" s="159">
        <f t="shared" si="18"/>
        <v>0</v>
      </c>
      <c r="BJ150" s="14" t="s">
        <v>87</v>
      </c>
      <c r="BK150" s="160">
        <f t="shared" si="19"/>
        <v>0</v>
      </c>
      <c r="BL150" s="14" t="s">
        <v>185</v>
      </c>
      <c r="BM150" s="158" t="s">
        <v>265</v>
      </c>
    </row>
    <row r="151" spans="1:65" s="2" customFormat="1" ht="14.45" customHeight="1">
      <c r="A151" s="29"/>
      <c r="B151" s="146"/>
      <c r="C151" s="147" t="s">
        <v>247</v>
      </c>
      <c r="D151" s="147" t="s">
        <v>181</v>
      </c>
      <c r="E151" s="148" t="s">
        <v>1251</v>
      </c>
      <c r="F151" s="149" t="s">
        <v>1252</v>
      </c>
      <c r="G151" s="150" t="s">
        <v>253</v>
      </c>
      <c r="H151" s="151">
        <v>1</v>
      </c>
      <c r="I151" s="152"/>
      <c r="J151" s="151">
        <f t="shared" si="10"/>
        <v>0</v>
      </c>
      <c r="K151" s="153"/>
      <c r="L151" s="30"/>
      <c r="M151" s="154" t="s">
        <v>1</v>
      </c>
      <c r="N151" s="155" t="s">
        <v>41</v>
      </c>
      <c r="O151" s="55"/>
      <c r="P151" s="156">
        <f t="shared" si="11"/>
        <v>0</v>
      </c>
      <c r="Q151" s="156">
        <v>0</v>
      </c>
      <c r="R151" s="156">
        <f t="shared" si="12"/>
        <v>0</v>
      </c>
      <c r="S151" s="156">
        <v>0</v>
      </c>
      <c r="T151" s="157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8" t="s">
        <v>185</v>
      </c>
      <c r="AT151" s="158" t="s">
        <v>181</v>
      </c>
      <c r="AU151" s="158" t="s">
        <v>87</v>
      </c>
      <c r="AY151" s="14" t="s">
        <v>179</v>
      </c>
      <c r="BE151" s="159">
        <f t="shared" si="14"/>
        <v>0</v>
      </c>
      <c r="BF151" s="159">
        <f t="shared" si="15"/>
        <v>0</v>
      </c>
      <c r="BG151" s="159">
        <f t="shared" si="16"/>
        <v>0</v>
      </c>
      <c r="BH151" s="159">
        <f t="shared" si="17"/>
        <v>0</v>
      </c>
      <c r="BI151" s="159">
        <f t="shared" si="18"/>
        <v>0</v>
      </c>
      <c r="BJ151" s="14" t="s">
        <v>87</v>
      </c>
      <c r="BK151" s="160">
        <f t="shared" si="19"/>
        <v>0</v>
      </c>
      <c r="BL151" s="14" t="s">
        <v>185</v>
      </c>
      <c r="BM151" s="158" t="s">
        <v>268</v>
      </c>
    </row>
    <row r="152" spans="1:65" s="2" customFormat="1" ht="14.45" customHeight="1">
      <c r="A152" s="29"/>
      <c r="B152" s="146"/>
      <c r="C152" s="161" t="s">
        <v>7</v>
      </c>
      <c r="D152" s="161" t="s">
        <v>281</v>
      </c>
      <c r="E152" s="162" t="s">
        <v>1253</v>
      </c>
      <c r="F152" s="163" t="s">
        <v>1254</v>
      </c>
      <c r="G152" s="164" t="s">
        <v>253</v>
      </c>
      <c r="H152" s="165">
        <v>1</v>
      </c>
      <c r="I152" s="166"/>
      <c r="J152" s="165">
        <f t="shared" si="10"/>
        <v>0</v>
      </c>
      <c r="K152" s="167"/>
      <c r="L152" s="168"/>
      <c r="M152" s="169" t="s">
        <v>1</v>
      </c>
      <c r="N152" s="170" t="s">
        <v>41</v>
      </c>
      <c r="O152" s="55"/>
      <c r="P152" s="156">
        <f t="shared" si="11"/>
        <v>0</v>
      </c>
      <c r="Q152" s="156">
        <v>0</v>
      </c>
      <c r="R152" s="156">
        <f t="shared" si="12"/>
        <v>0</v>
      </c>
      <c r="S152" s="156">
        <v>0</v>
      </c>
      <c r="T152" s="157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8" t="s">
        <v>194</v>
      </c>
      <c r="AT152" s="158" t="s">
        <v>281</v>
      </c>
      <c r="AU152" s="158" t="s">
        <v>87</v>
      </c>
      <c r="AY152" s="14" t="s">
        <v>179</v>
      </c>
      <c r="BE152" s="159">
        <f t="shared" si="14"/>
        <v>0</v>
      </c>
      <c r="BF152" s="159">
        <f t="shared" si="15"/>
        <v>0</v>
      </c>
      <c r="BG152" s="159">
        <f t="shared" si="16"/>
        <v>0</v>
      </c>
      <c r="BH152" s="159">
        <f t="shared" si="17"/>
        <v>0</v>
      </c>
      <c r="BI152" s="159">
        <f t="shared" si="18"/>
        <v>0</v>
      </c>
      <c r="BJ152" s="14" t="s">
        <v>87</v>
      </c>
      <c r="BK152" s="160">
        <f t="shared" si="19"/>
        <v>0</v>
      </c>
      <c r="BL152" s="14" t="s">
        <v>185</v>
      </c>
      <c r="BM152" s="158" t="s">
        <v>272</v>
      </c>
    </row>
    <row r="153" spans="1:65" s="2" customFormat="1" ht="14.45" customHeight="1">
      <c r="A153" s="29"/>
      <c r="B153" s="146"/>
      <c r="C153" s="161" t="s">
        <v>255</v>
      </c>
      <c r="D153" s="161" t="s">
        <v>281</v>
      </c>
      <c r="E153" s="162" t="s">
        <v>1255</v>
      </c>
      <c r="F153" s="163" t="s">
        <v>1256</v>
      </c>
      <c r="G153" s="164" t="s">
        <v>253</v>
      </c>
      <c r="H153" s="165">
        <v>1</v>
      </c>
      <c r="I153" s="166"/>
      <c r="J153" s="165">
        <f t="shared" si="10"/>
        <v>0</v>
      </c>
      <c r="K153" s="167"/>
      <c r="L153" s="168"/>
      <c r="M153" s="169" t="s">
        <v>1</v>
      </c>
      <c r="N153" s="170" t="s">
        <v>41</v>
      </c>
      <c r="O153" s="55"/>
      <c r="P153" s="156">
        <f t="shared" si="11"/>
        <v>0</v>
      </c>
      <c r="Q153" s="156">
        <v>0</v>
      </c>
      <c r="R153" s="156">
        <f t="shared" si="12"/>
        <v>0</v>
      </c>
      <c r="S153" s="156">
        <v>0</v>
      </c>
      <c r="T153" s="157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8" t="s">
        <v>194</v>
      </c>
      <c r="AT153" s="158" t="s">
        <v>281</v>
      </c>
      <c r="AU153" s="158" t="s">
        <v>87</v>
      </c>
      <c r="AY153" s="14" t="s">
        <v>179</v>
      </c>
      <c r="BE153" s="159">
        <f t="shared" si="14"/>
        <v>0</v>
      </c>
      <c r="BF153" s="159">
        <f t="shared" si="15"/>
        <v>0</v>
      </c>
      <c r="BG153" s="159">
        <f t="shared" si="16"/>
        <v>0</v>
      </c>
      <c r="BH153" s="159">
        <f t="shared" si="17"/>
        <v>0</v>
      </c>
      <c r="BI153" s="159">
        <f t="shared" si="18"/>
        <v>0</v>
      </c>
      <c r="BJ153" s="14" t="s">
        <v>87</v>
      </c>
      <c r="BK153" s="160">
        <f t="shared" si="19"/>
        <v>0</v>
      </c>
      <c r="BL153" s="14" t="s">
        <v>185</v>
      </c>
      <c r="BM153" s="158" t="s">
        <v>275</v>
      </c>
    </row>
    <row r="154" spans="1:65" s="2" customFormat="1" ht="14.45" customHeight="1">
      <c r="A154" s="29"/>
      <c r="B154" s="146"/>
      <c r="C154" s="161" t="s">
        <v>220</v>
      </c>
      <c r="D154" s="161" t="s">
        <v>281</v>
      </c>
      <c r="E154" s="162" t="s">
        <v>1257</v>
      </c>
      <c r="F154" s="163" t="s">
        <v>1258</v>
      </c>
      <c r="G154" s="164" t="s">
        <v>253</v>
      </c>
      <c r="H154" s="165">
        <v>1</v>
      </c>
      <c r="I154" s="166"/>
      <c r="J154" s="165">
        <f t="shared" si="10"/>
        <v>0</v>
      </c>
      <c r="K154" s="167"/>
      <c r="L154" s="168"/>
      <c r="M154" s="169" t="s">
        <v>1</v>
      </c>
      <c r="N154" s="170" t="s">
        <v>41</v>
      </c>
      <c r="O154" s="55"/>
      <c r="P154" s="156">
        <f t="shared" si="11"/>
        <v>0</v>
      </c>
      <c r="Q154" s="156">
        <v>0</v>
      </c>
      <c r="R154" s="156">
        <f t="shared" si="12"/>
        <v>0</v>
      </c>
      <c r="S154" s="156">
        <v>0</v>
      </c>
      <c r="T154" s="157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8" t="s">
        <v>194</v>
      </c>
      <c r="AT154" s="158" t="s">
        <v>281</v>
      </c>
      <c r="AU154" s="158" t="s">
        <v>87</v>
      </c>
      <c r="AY154" s="14" t="s">
        <v>179</v>
      </c>
      <c r="BE154" s="159">
        <f t="shared" si="14"/>
        <v>0</v>
      </c>
      <c r="BF154" s="159">
        <f t="shared" si="15"/>
        <v>0</v>
      </c>
      <c r="BG154" s="159">
        <f t="shared" si="16"/>
        <v>0</v>
      </c>
      <c r="BH154" s="159">
        <f t="shared" si="17"/>
        <v>0</v>
      </c>
      <c r="BI154" s="159">
        <f t="shared" si="18"/>
        <v>0</v>
      </c>
      <c r="BJ154" s="14" t="s">
        <v>87</v>
      </c>
      <c r="BK154" s="160">
        <f t="shared" si="19"/>
        <v>0</v>
      </c>
      <c r="BL154" s="14" t="s">
        <v>185</v>
      </c>
      <c r="BM154" s="158" t="s">
        <v>280</v>
      </c>
    </row>
    <row r="155" spans="1:65" s="2" customFormat="1" ht="14.45" customHeight="1">
      <c r="A155" s="29"/>
      <c r="B155" s="146"/>
      <c r="C155" s="161" t="s">
        <v>262</v>
      </c>
      <c r="D155" s="161" t="s">
        <v>281</v>
      </c>
      <c r="E155" s="162" t="s">
        <v>1259</v>
      </c>
      <c r="F155" s="163" t="s">
        <v>1260</v>
      </c>
      <c r="G155" s="164" t="s">
        <v>253</v>
      </c>
      <c r="H155" s="165">
        <v>1</v>
      </c>
      <c r="I155" s="166"/>
      <c r="J155" s="165">
        <f t="shared" si="10"/>
        <v>0</v>
      </c>
      <c r="K155" s="167"/>
      <c r="L155" s="168"/>
      <c r="M155" s="169" t="s">
        <v>1</v>
      </c>
      <c r="N155" s="170" t="s">
        <v>41</v>
      </c>
      <c r="O155" s="55"/>
      <c r="P155" s="156">
        <f t="shared" si="11"/>
        <v>0</v>
      </c>
      <c r="Q155" s="156">
        <v>0</v>
      </c>
      <c r="R155" s="156">
        <f t="shared" si="12"/>
        <v>0</v>
      </c>
      <c r="S155" s="156">
        <v>0</v>
      </c>
      <c r="T155" s="157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8" t="s">
        <v>194</v>
      </c>
      <c r="AT155" s="158" t="s">
        <v>281</v>
      </c>
      <c r="AU155" s="158" t="s">
        <v>87</v>
      </c>
      <c r="AY155" s="14" t="s">
        <v>179</v>
      </c>
      <c r="BE155" s="159">
        <f t="shared" si="14"/>
        <v>0</v>
      </c>
      <c r="BF155" s="159">
        <f t="shared" si="15"/>
        <v>0</v>
      </c>
      <c r="BG155" s="159">
        <f t="shared" si="16"/>
        <v>0</v>
      </c>
      <c r="BH155" s="159">
        <f t="shared" si="17"/>
        <v>0</v>
      </c>
      <c r="BI155" s="159">
        <f t="shared" si="18"/>
        <v>0</v>
      </c>
      <c r="BJ155" s="14" t="s">
        <v>87</v>
      </c>
      <c r="BK155" s="160">
        <f t="shared" si="19"/>
        <v>0</v>
      </c>
      <c r="BL155" s="14" t="s">
        <v>185</v>
      </c>
      <c r="BM155" s="158" t="s">
        <v>284</v>
      </c>
    </row>
    <row r="156" spans="1:65" s="2" customFormat="1" ht="14.45" customHeight="1">
      <c r="A156" s="29"/>
      <c r="B156" s="146"/>
      <c r="C156" s="161" t="s">
        <v>223</v>
      </c>
      <c r="D156" s="161" t="s">
        <v>281</v>
      </c>
      <c r="E156" s="162" t="s">
        <v>1261</v>
      </c>
      <c r="F156" s="163" t="s">
        <v>1262</v>
      </c>
      <c r="G156" s="164" t="s">
        <v>253</v>
      </c>
      <c r="H156" s="165">
        <v>1</v>
      </c>
      <c r="I156" s="166"/>
      <c r="J156" s="165">
        <f t="shared" si="10"/>
        <v>0</v>
      </c>
      <c r="K156" s="167"/>
      <c r="L156" s="168"/>
      <c r="M156" s="169" t="s">
        <v>1</v>
      </c>
      <c r="N156" s="170" t="s">
        <v>41</v>
      </c>
      <c r="O156" s="55"/>
      <c r="P156" s="156">
        <f t="shared" si="11"/>
        <v>0</v>
      </c>
      <c r="Q156" s="156">
        <v>0</v>
      </c>
      <c r="R156" s="156">
        <f t="shared" si="12"/>
        <v>0</v>
      </c>
      <c r="S156" s="156">
        <v>0</v>
      </c>
      <c r="T156" s="157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8" t="s">
        <v>194</v>
      </c>
      <c r="AT156" s="158" t="s">
        <v>281</v>
      </c>
      <c r="AU156" s="158" t="s">
        <v>87</v>
      </c>
      <c r="AY156" s="14" t="s">
        <v>179</v>
      </c>
      <c r="BE156" s="159">
        <f t="shared" si="14"/>
        <v>0</v>
      </c>
      <c r="BF156" s="159">
        <f t="shared" si="15"/>
        <v>0</v>
      </c>
      <c r="BG156" s="159">
        <f t="shared" si="16"/>
        <v>0</v>
      </c>
      <c r="BH156" s="159">
        <f t="shared" si="17"/>
        <v>0</v>
      </c>
      <c r="BI156" s="159">
        <f t="shared" si="18"/>
        <v>0</v>
      </c>
      <c r="BJ156" s="14" t="s">
        <v>87</v>
      </c>
      <c r="BK156" s="160">
        <f t="shared" si="19"/>
        <v>0</v>
      </c>
      <c r="BL156" s="14" t="s">
        <v>185</v>
      </c>
      <c r="BM156" s="158" t="s">
        <v>288</v>
      </c>
    </row>
    <row r="157" spans="1:65" s="2" customFormat="1" ht="24.2" customHeight="1">
      <c r="A157" s="29"/>
      <c r="B157" s="146"/>
      <c r="C157" s="161" t="s">
        <v>269</v>
      </c>
      <c r="D157" s="161" t="s">
        <v>281</v>
      </c>
      <c r="E157" s="162" t="s">
        <v>1263</v>
      </c>
      <c r="F157" s="163" t="s">
        <v>1264</v>
      </c>
      <c r="G157" s="164" t="s">
        <v>253</v>
      </c>
      <c r="H157" s="165">
        <v>1</v>
      </c>
      <c r="I157" s="166"/>
      <c r="J157" s="165">
        <f t="shared" si="10"/>
        <v>0</v>
      </c>
      <c r="K157" s="167"/>
      <c r="L157" s="168"/>
      <c r="M157" s="169" t="s">
        <v>1</v>
      </c>
      <c r="N157" s="170" t="s">
        <v>41</v>
      </c>
      <c r="O157" s="55"/>
      <c r="P157" s="156">
        <f t="shared" si="11"/>
        <v>0</v>
      </c>
      <c r="Q157" s="156">
        <v>0</v>
      </c>
      <c r="R157" s="156">
        <f t="shared" si="12"/>
        <v>0</v>
      </c>
      <c r="S157" s="156">
        <v>0</v>
      </c>
      <c r="T157" s="157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8" t="s">
        <v>194</v>
      </c>
      <c r="AT157" s="158" t="s">
        <v>281</v>
      </c>
      <c r="AU157" s="158" t="s">
        <v>87</v>
      </c>
      <c r="AY157" s="14" t="s">
        <v>179</v>
      </c>
      <c r="BE157" s="159">
        <f t="shared" si="14"/>
        <v>0</v>
      </c>
      <c r="BF157" s="159">
        <f t="shared" si="15"/>
        <v>0</v>
      </c>
      <c r="BG157" s="159">
        <f t="shared" si="16"/>
        <v>0</v>
      </c>
      <c r="BH157" s="159">
        <f t="shared" si="17"/>
        <v>0</v>
      </c>
      <c r="BI157" s="159">
        <f t="shared" si="18"/>
        <v>0</v>
      </c>
      <c r="BJ157" s="14" t="s">
        <v>87</v>
      </c>
      <c r="BK157" s="160">
        <f t="shared" si="19"/>
        <v>0</v>
      </c>
      <c r="BL157" s="14" t="s">
        <v>185</v>
      </c>
      <c r="BM157" s="158" t="s">
        <v>291</v>
      </c>
    </row>
    <row r="158" spans="1:65" s="2" customFormat="1" ht="37.9" customHeight="1">
      <c r="A158" s="29"/>
      <c r="B158" s="146"/>
      <c r="C158" s="161" t="s">
        <v>228</v>
      </c>
      <c r="D158" s="161" t="s">
        <v>281</v>
      </c>
      <c r="E158" s="162" t="s">
        <v>1265</v>
      </c>
      <c r="F158" s="163" t="s">
        <v>1266</v>
      </c>
      <c r="G158" s="164" t="s">
        <v>253</v>
      </c>
      <c r="H158" s="165">
        <v>1</v>
      </c>
      <c r="I158" s="166"/>
      <c r="J158" s="165">
        <f t="shared" si="10"/>
        <v>0</v>
      </c>
      <c r="K158" s="167"/>
      <c r="L158" s="168"/>
      <c r="M158" s="169" t="s">
        <v>1</v>
      </c>
      <c r="N158" s="170" t="s">
        <v>41</v>
      </c>
      <c r="O158" s="55"/>
      <c r="P158" s="156">
        <f t="shared" si="11"/>
        <v>0</v>
      </c>
      <c r="Q158" s="156">
        <v>0</v>
      </c>
      <c r="R158" s="156">
        <f t="shared" si="12"/>
        <v>0</v>
      </c>
      <c r="S158" s="156">
        <v>0</v>
      </c>
      <c r="T158" s="157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8" t="s">
        <v>194</v>
      </c>
      <c r="AT158" s="158" t="s">
        <v>281</v>
      </c>
      <c r="AU158" s="158" t="s">
        <v>87</v>
      </c>
      <c r="AY158" s="14" t="s">
        <v>179</v>
      </c>
      <c r="BE158" s="159">
        <f t="shared" si="14"/>
        <v>0</v>
      </c>
      <c r="BF158" s="159">
        <f t="shared" si="15"/>
        <v>0</v>
      </c>
      <c r="BG158" s="159">
        <f t="shared" si="16"/>
        <v>0</v>
      </c>
      <c r="BH158" s="159">
        <f t="shared" si="17"/>
        <v>0</v>
      </c>
      <c r="BI158" s="159">
        <f t="shared" si="18"/>
        <v>0</v>
      </c>
      <c r="BJ158" s="14" t="s">
        <v>87</v>
      </c>
      <c r="BK158" s="160">
        <f t="shared" si="19"/>
        <v>0</v>
      </c>
      <c r="BL158" s="14" t="s">
        <v>185</v>
      </c>
      <c r="BM158" s="158" t="s">
        <v>295</v>
      </c>
    </row>
    <row r="159" spans="1:65" s="2" customFormat="1" ht="14.45" customHeight="1">
      <c r="A159" s="29"/>
      <c r="B159" s="146"/>
      <c r="C159" s="147" t="s">
        <v>299</v>
      </c>
      <c r="D159" s="147" t="s">
        <v>181</v>
      </c>
      <c r="E159" s="148" t="s">
        <v>1267</v>
      </c>
      <c r="F159" s="149" t="s">
        <v>1268</v>
      </c>
      <c r="G159" s="150" t="s">
        <v>478</v>
      </c>
      <c r="H159" s="151">
        <v>251</v>
      </c>
      <c r="I159" s="152"/>
      <c r="J159" s="151">
        <f t="shared" si="10"/>
        <v>0</v>
      </c>
      <c r="K159" s="153"/>
      <c r="L159" s="30"/>
      <c r="M159" s="154" t="s">
        <v>1</v>
      </c>
      <c r="N159" s="155" t="s">
        <v>41</v>
      </c>
      <c r="O159" s="55"/>
      <c r="P159" s="156">
        <f t="shared" si="11"/>
        <v>0</v>
      </c>
      <c r="Q159" s="156">
        <v>0</v>
      </c>
      <c r="R159" s="156">
        <f t="shared" si="12"/>
        <v>0</v>
      </c>
      <c r="S159" s="156">
        <v>0</v>
      </c>
      <c r="T159" s="157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8" t="s">
        <v>185</v>
      </c>
      <c r="AT159" s="158" t="s">
        <v>181</v>
      </c>
      <c r="AU159" s="158" t="s">
        <v>87</v>
      </c>
      <c r="AY159" s="14" t="s">
        <v>179</v>
      </c>
      <c r="BE159" s="159">
        <f t="shared" si="14"/>
        <v>0</v>
      </c>
      <c r="BF159" s="159">
        <f t="shared" si="15"/>
        <v>0</v>
      </c>
      <c r="BG159" s="159">
        <f t="shared" si="16"/>
        <v>0</v>
      </c>
      <c r="BH159" s="159">
        <f t="shared" si="17"/>
        <v>0</v>
      </c>
      <c r="BI159" s="159">
        <f t="shared" si="18"/>
        <v>0</v>
      </c>
      <c r="BJ159" s="14" t="s">
        <v>87</v>
      </c>
      <c r="BK159" s="160">
        <f t="shared" si="19"/>
        <v>0</v>
      </c>
      <c r="BL159" s="14" t="s">
        <v>185</v>
      </c>
      <c r="BM159" s="158" t="s">
        <v>298</v>
      </c>
    </row>
    <row r="160" spans="1:65" s="12" customFormat="1" ht="22.9" customHeight="1">
      <c r="B160" s="133"/>
      <c r="D160" s="134" t="s">
        <v>74</v>
      </c>
      <c r="E160" s="144" t="s">
        <v>423</v>
      </c>
      <c r="F160" s="144" t="s">
        <v>1206</v>
      </c>
      <c r="I160" s="136"/>
      <c r="J160" s="145">
        <f>BK160</f>
        <v>0</v>
      </c>
      <c r="L160" s="133"/>
      <c r="M160" s="138"/>
      <c r="N160" s="139"/>
      <c r="O160" s="139"/>
      <c r="P160" s="140">
        <f>P161</f>
        <v>0</v>
      </c>
      <c r="Q160" s="139"/>
      <c r="R160" s="140">
        <f>R161</f>
        <v>0</v>
      </c>
      <c r="S160" s="139"/>
      <c r="T160" s="141">
        <f>T161</f>
        <v>0</v>
      </c>
      <c r="AR160" s="134" t="s">
        <v>82</v>
      </c>
      <c r="AT160" s="142" t="s">
        <v>74</v>
      </c>
      <c r="AU160" s="142" t="s">
        <v>82</v>
      </c>
      <c r="AY160" s="134" t="s">
        <v>179</v>
      </c>
      <c r="BK160" s="143">
        <f>BK161</f>
        <v>0</v>
      </c>
    </row>
    <row r="161" spans="1:65" s="2" customFormat="1" ht="24.2" customHeight="1">
      <c r="A161" s="29"/>
      <c r="B161" s="146"/>
      <c r="C161" s="147" t="s">
        <v>239</v>
      </c>
      <c r="D161" s="147" t="s">
        <v>181</v>
      </c>
      <c r="E161" s="148" t="s">
        <v>1269</v>
      </c>
      <c r="F161" s="149" t="s">
        <v>1208</v>
      </c>
      <c r="G161" s="150" t="s">
        <v>227</v>
      </c>
      <c r="H161" s="151">
        <v>57.058999999999997</v>
      </c>
      <c r="I161" s="152"/>
      <c r="J161" s="151">
        <f>ROUND(I161*H161,3)</f>
        <v>0</v>
      </c>
      <c r="K161" s="153"/>
      <c r="L161" s="30"/>
      <c r="M161" s="171" t="s">
        <v>1</v>
      </c>
      <c r="N161" s="172" t="s">
        <v>41</v>
      </c>
      <c r="O161" s="173"/>
      <c r="P161" s="174">
        <f>O161*H161</f>
        <v>0</v>
      </c>
      <c r="Q161" s="174">
        <v>0</v>
      </c>
      <c r="R161" s="174">
        <f>Q161*H161</f>
        <v>0</v>
      </c>
      <c r="S161" s="174">
        <v>0</v>
      </c>
      <c r="T161" s="175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8" t="s">
        <v>185</v>
      </c>
      <c r="AT161" s="158" t="s">
        <v>181</v>
      </c>
      <c r="AU161" s="158" t="s">
        <v>87</v>
      </c>
      <c r="AY161" s="14" t="s">
        <v>179</v>
      </c>
      <c r="BE161" s="159">
        <f>IF(N161="základná",J161,0)</f>
        <v>0</v>
      </c>
      <c r="BF161" s="159">
        <f>IF(N161="znížená",J161,0)</f>
        <v>0</v>
      </c>
      <c r="BG161" s="159">
        <f>IF(N161="zákl. prenesená",J161,0)</f>
        <v>0</v>
      </c>
      <c r="BH161" s="159">
        <f>IF(N161="zníž. prenesená",J161,0)</f>
        <v>0</v>
      </c>
      <c r="BI161" s="159">
        <f>IF(N161="nulová",J161,0)</f>
        <v>0</v>
      </c>
      <c r="BJ161" s="14" t="s">
        <v>87</v>
      </c>
      <c r="BK161" s="160">
        <f>ROUND(I161*H161,3)</f>
        <v>0</v>
      </c>
      <c r="BL161" s="14" t="s">
        <v>185</v>
      </c>
      <c r="BM161" s="158" t="s">
        <v>302</v>
      </c>
    </row>
    <row r="162" spans="1:65" s="2" customFormat="1" ht="6.95" customHeight="1">
      <c r="A162" s="29"/>
      <c r="B162" s="44"/>
      <c r="C162" s="45"/>
      <c r="D162" s="45"/>
      <c r="E162" s="45"/>
      <c r="F162" s="45"/>
      <c r="G162" s="45"/>
      <c r="H162" s="45"/>
      <c r="I162" s="45"/>
      <c r="J162" s="45"/>
      <c r="K162" s="45"/>
      <c r="L162" s="30"/>
      <c r="M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</sheetData>
  <autoFilter ref="C121:K16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16</vt:i4>
      </vt:variant>
      <vt:variant>
        <vt:lpstr>Pomenované rozsahy</vt:lpstr>
      </vt:variant>
      <vt:variant>
        <vt:i4>32</vt:i4>
      </vt:variant>
    </vt:vector>
  </HeadingPairs>
  <TitlesOfParts>
    <vt:vector size="48" baseType="lpstr">
      <vt:lpstr>Rekapitulácia stavby</vt:lpstr>
      <vt:lpstr>01.1 - SO 01 ČOV Stavebná...</vt:lpstr>
      <vt:lpstr>01.2 - SO 01 Nádrž pre bu...</vt:lpstr>
      <vt:lpstr>01.3 - SO 01 Elektroinšta...</vt:lpstr>
      <vt:lpstr>01.4 - SO 01 Zdravotechni...</vt:lpstr>
      <vt:lpstr>02 - SO 02 Spevnené plochy</vt:lpstr>
      <vt:lpstr>03 - SO 03 Oplotenie</vt:lpstr>
      <vt:lpstr>04 - SO 04 Potrubné prepo...</vt:lpstr>
      <vt:lpstr>05 - SO 05 Vodovodná príp...</vt:lpstr>
      <vt:lpstr>06.1 - SO 06 VN prípojka</vt:lpstr>
      <vt:lpstr>06.2 - SO 06 VN Trafostan...</vt:lpstr>
      <vt:lpstr>07.1 - PP, Uvedenie do pr...</vt:lpstr>
      <vt:lpstr>07.2 - ČS + MP</vt:lpstr>
      <vt:lpstr>07.3 - Biologický stupeň</vt:lpstr>
      <vt:lpstr>07.4 - Kalové hospodárstvo</vt:lpstr>
      <vt:lpstr>08 - PJ102 Strojno techno...</vt:lpstr>
      <vt:lpstr>'01.1 - SO 01 ČOV Stavebná...'!Názvy_tlače</vt:lpstr>
      <vt:lpstr>'01.2 - SO 01 Nádrž pre bu...'!Názvy_tlače</vt:lpstr>
      <vt:lpstr>'01.3 - SO 01 Elektroinšta...'!Názvy_tlače</vt:lpstr>
      <vt:lpstr>'01.4 - SO 01 Zdravotechni...'!Názvy_tlače</vt:lpstr>
      <vt:lpstr>'02 - SO 02 Spevnené plochy'!Názvy_tlače</vt:lpstr>
      <vt:lpstr>'03 - SO 03 Oplotenie'!Názvy_tlače</vt:lpstr>
      <vt:lpstr>'04 - SO 04 Potrubné prepo...'!Názvy_tlače</vt:lpstr>
      <vt:lpstr>'05 - SO 05 Vodovodná príp...'!Názvy_tlače</vt:lpstr>
      <vt:lpstr>'06.1 - SO 06 VN prípojka'!Názvy_tlače</vt:lpstr>
      <vt:lpstr>'06.2 - SO 06 VN Trafostan...'!Názvy_tlače</vt:lpstr>
      <vt:lpstr>'07.1 - PP, Uvedenie do pr...'!Názvy_tlače</vt:lpstr>
      <vt:lpstr>'07.2 - ČS + MP'!Názvy_tlače</vt:lpstr>
      <vt:lpstr>'07.3 - Biologický stupeň'!Názvy_tlače</vt:lpstr>
      <vt:lpstr>'07.4 - Kalové hospodárstvo'!Názvy_tlače</vt:lpstr>
      <vt:lpstr>'08 - PJ102 Strojno techno...'!Názvy_tlače</vt:lpstr>
      <vt:lpstr>'Rekapitulácia stavby'!Názvy_tlače</vt:lpstr>
      <vt:lpstr>'01.1 - SO 01 ČOV Stavebná...'!Oblasť_tlače</vt:lpstr>
      <vt:lpstr>'01.2 - SO 01 Nádrž pre bu...'!Oblasť_tlače</vt:lpstr>
      <vt:lpstr>'01.3 - SO 01 Elektroinšta...'!Oblasť_tlače</vt:lpstr>
      <vt:lpstr>'01.4 - SO 01 Zdravotechni...'!Oblasť_tlače</vt:lpstr>
      <vt:lpstr>'02 - SO 02 Spevnené plochy'!Oblasť_tlače</vt:lpstr>
      <vt:lpstr>'03 - SO 03 Oplotenie'!Oblasť_tlače</vt:lpstr>
      <vt:lpstr>'04 - SO 04 Potrubné prepo...'!Oblasť_tlače</vt:lpstr>
      <vt:lpstr>'05 - SO 05 Vodovodná príp...'!Oblasť_tlače</vt:lpstr>
      <vt:lpstr>'06.1 - SO 06 VN prípojka'!Oblasť_tlače</vt:lpstr>
      <vt:lpstr>'06.2 - SO 06 VN Trafostan...'!Oblasť_tlače</vt:lpstr>
      <vt:lpstr>'07.1 - PP, Uvedenie do pr...'!Oblasť_tlače</vt:lpstr>
      <vt:lpstr>'07.2 - ČS + MP'!Oblasť_tlače</vt:lpstr>
      <vt:lpstr>'07.3 - Biologický stupeň'!Oblasť_tlače</vt:lpstr>
      <vt:lpstr>'07.4 - Kalové hospodárstvo'!Oblasť_tlače</vt:lpstr>
      <vt:lpstr>'08 - PJ102 Strojno techno...'!Oblasť_tlače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SOKOLSKA-HP\sokolska</dc:creator>
  <cp:lastModifiedBy>Viktor</cp:lastModifiedBy>
  <dcterms:created xsi:type="dcterms:W3CDTF">2021-05-19T11:12:08Z</dcterms:created>
  <dcterms:modified xsi:type="dcterms:W3CDTF">2022-08-06T14:56:32Z</dcterms:modified>
</cp:coreProperties>
</file>