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0" yWindow="0" windowWidth="0" windowHeight="0"/>
  </bookViews>
  <sheets>
    <sheet name="Rekapitulace stavby" sheetId="1" r:id="rId1"/>
    <sheet name="00 - Vedlejší náklady sta..." sheetId="2" r:id="rId2"/>
    <sheet name="01 - Přípravné práce" sheetId="3" r:id="rId3"/>
    <sheet name="02 - Zemní práce" sheetId="4" r:id="rId4"/>
    <sheet name="03 - Odvodnění pláně stezky" sheetId="5" r:id="rId5"/>
    <sheet name="04 - Ochrana sítí" sheetId="6" r:id="rId6"/>
    <sheet name="05 - Stezka ACO" sheetId="7" r:id="rId7"/>
    <sheet name="06 - Odpočinková plocha s..." sheetId="8" r:id="rId8"/>
    <sheet name="07 - Dopravní značení" sheetId="9" r:id="rId9"/>
    <sheet name="08 - Dokončovací práce" sheetId="10" r:id="rId10"/>
    <sheet name="01 - Přípravné práce_01" sheetId="11" r:id="rId11"/>
    <sheet name="02 - Zemní práce_01" sheetId="12" r:id="rId12"/>
    <sheet name="03 - Veřejné osvětlení" sheetId="13" r:id="rId13"/>
    <sheet name="04 - Dokončovací práce" sheetId="14" r:id="rId14"/>
    <sheet name="Pokyny pro vyplnění" sheetId="15" r:id="rId15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'00 - Vedlejší náklady sta...'!$C$86:$K$114</definedName>
    <definedName name="_xlnm.Print_Area" localSheetId="1">'00 - Vedlejší náklady sta...'!$C$4:$J$39,'00 - Vedlejší náklady sta...'!$C$45:$J$68,'00 - Vedlejší náklady sta...'!$C$74:$K$114</definedName>
    <definedName name="_xlnm.Print_Titles" localSheetId="1">'00 - Vedlejší náklady sta...'!$86:$86</definedName>
    <definedName name="_xlnm._FilterDatabase" localSheetId="2" hidden="1">'01 - Přípravné práce'!$C$86:$K$107</definedName>
    <definedName name="_xlnm.Print_Area" localSheetId="2">'01 - Přípravné práce'!$C$4:$J$41,'01 - Přípravné práce'!$C$47:$J$66,'01 - Přípravné práce'!$C$72:$K$107</definedName>
    <definedName name="_xlnm.Print_Titles" localSheetId="2">'01 - Přípravné práce'!$86:$86</definedName>
    <definedName name="_xlnm._FilterDatabase" localSheetId="3" hidden="1">'02 - Zemní práce'!$C$86:$K$114</definedName>
    <definedName name="_xlnm.Print_Area" localSheetId="3">'02 - Zemní práce'!$C$4:$J$41,'02 - Zemní práce'!$C$47:$J$66,'02 - Zemní práce'!$C$72:$K$114</definedName>
    <definedName name="_xlnm.Print_Titles" localSheetId="3">'02 - Zemní práce'!$86:$86</definedName>
    <definedName name="_xlnm._FilterDatabase" localSheetId="4" hidden="1">'03 - Odvodnění pláně stezky'!$C$88:$K$111</definedName>
    <definedName name="_xlnm.Print_Area" localSheetId="4">'03 - Odvodnění pláně stezky'!$C$4:$J$41,'03 - Odvodnění pláně stezky'!$C$47:$J$68,'03 - Odvodnění pláně stezky'!$C$74:$K$111</definedName>
    <definedName name="_xlnm.Print_Titles" localSheetId="4">'03 - Odvodnění pláně stezky'!$88:$88</definedName>
    <definedName name="_xlnm._FilterDatabase" localSheetId="5" hidden="1">'04 - Ochrana sítí'!$C$88:$K$103</definedName>
    <definedName name="_xlnm.Print_Area" localSheetId="5">'04 - Ochrana sítí'!$C$4:$J$41,'04 - Ochrana sítí'!$C$47:$J$68,'04 - Ochrana sítí'!$C$74:$K$103</definedName>
    <definedName name="_xlnm.Print_Titles" localSheetId="5">'04 - Ochrana sítí'!$88:$88</definedName>
    <definedName name="_xlnm._FilterDatabase" localSheetId="6" hidden="1">'05 - Stezka ACO'!$C$87:$K$121</definedName>
    <definedName name="_xlnm.Print_Area" localSheetId="6">'05 - Stezka ACO'!$C$4:$J$41,'05 - Stezka ACO'!$C$47:$J$67,'05 - Stezka ACO'!$C$73:$K$121</definedName>
    <definedName name="_xlnm.Print_Titles" localSheetId="6">'05 - Stezka ACO'!$87:$87</definedName>
    <definedName name="_xlnm._FilterDatabase" localSheetId="7" hidden="1">'06 - Odpočinková plocha s...'!$C$89:$K$132</definedName>
    <definedName name="_xlnm.Print_Area" localSheetId="7">'06 - Odpočinková plocha s...'!$C$4:$J$41,'06 - Odpočinková plocha s...'!$C$47:$J$69,'06 - Odpočinková plocha s...'!$C$75:$K$132</definedName>
    <definedName name="_xlnm.Print_Titles" localSheetId="7">'06 - Odpočinková plocha s...'!$89:$89</definedName>
    <definedName name="_xlnm._FilterDatabase" localSheetId="8" hidden="1">'07 - Dopravní značení'!$C$86:$K$103</definedName>
    <definedName name="_xlnm.Print_Area" localSheetId="8">'07 - Dopravní značení'!$C$4:$J$41,'07 - Dopravní značení'!$C$47:$J$66,'07 - Dopravní značení'!$C$72:$K$103</definedName>
    <definedName name="_xlnm.Print_Titles" localSheetId="8">'07 - Dopravní značení'!$86:$86</definedName>
    <definedName name="_xlnm._FilterDatabase" localSheetId="9" hidden="1">'08 - Dokončovací práce'!$C$87:$K$102</definedName>
    <definedName name="_xlnm.Print_Area" localSheetId="9">'08 - Dokončovací práce'!$C$4:$J$41,'08 - Dokončovací práce'!$C$47:$J$67,'08 - Dokončovací práce'!$C$73:$K$102</definedName>
    <definedName name="_xlnm.Print_Titles" localSheetId="9">'08 - Dokončovací práce'!$87:$87</definedName>
    <definedName name="_xlnm._FilterDatabase" localSheetId="10" hidden="1">'01 - Přípravné práce_01'!$C$86:$K$92</definedName>
    <definedName name="_xlnm.Print_Area" localSheetId="10">'01 - Přípravné práce_01'!$C$4:$J$41,'01 - Přípravné práce_01'!$C$47:$J$66,'01 - Přípravné práce_01'!$C$72:$K$92</definedName>
    <definedName name="_xlnm.Print_Titles" localSheetId="10">'01 - Přípravné práce_01'!$86:$86</definedName>
    <definedName name="_xlnm._FilterDatabase" localSheetId="11" hidden="1">'02 - Zemní práce_01'!$C$86:$K$107</definedName>
    <definedName name="_xlnm.Print_Area" localSheetId="11">'02 - Zemní práce_01'!$C$4:$J$41,'02 - Zemní práce_01'!$C$47:$J$66,'02 - Zemní práce_01'!$C$72:$K$107</definedName>
    <definedName name="_xlnm.Print_Titles" localSheetId="11">'02 - Zemní práce_01'!$86:$86</definedName>
    <definedName name="_xlnm._FilterDatabase" localSheetId="12" hidden="1">'03 - Veřejné osvětlení'!$C$93:$K$173</definedName>
    <definedName name="_xlnm.Print_Area" localSheetId="12">'03 - Veřejné osvětlení'!$C$4:$J$41,'03 - Veřejné osvětlení'!$C$47:$J$73,'03 - Veřejné osvětlení'!$C$79:$K$173</definedName>
    <definedName name="_xlnm.Print_Titles" localSheetId="12">'03 - Veřejné osvětlení'!$93:$93</definedName>
    <definedName name="_xlnm._FilterDatabase" localSheetId="13" hidden="1">'04 - Dokončovací práce'!$C$89:$K$108</definedName>
    <definedName name="_xlnm.Print_Area" localSheetId="13">'04 - Dokončovací práce'!$C$4:$J$41,'04 - Dokončovací práce'!$C$47:$J$69,'04 - Dokončovací práce'!$C$75:$K$108</definedName>
    <definedName name="_xlnm.Print_Titles" localSheetId="13">'04 - Dokončovací práce'!$89:$89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9"/>
  <c r="J38"/>
  <c i="1" r="AY69"/>
  <c i="14" r="J37"/>
  <c i="1" r="AX69"/>
  <c i="14" r="BI104"/>
  <c r="BH104"/>
  <c r="BG104"/>
  <c r="BF104"/>
  <c r="T104"/>
  <c r="T103"/>
  <c r="T102"/>
  <c r="R104"/>
  <c r="R103"/>
  <c r="R102"/>
  <c r="P104"/>
  <c r="P103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T92"/>
  <c r="R93"/>
  <c r="R92"/>
  <c r="P93"/>
  <c r="P92"/>
  <c r="J87"/>
  <c r="F84"/>
  <c r="E82"/>
  <c r="J59"/>
  <c r="F56"/>
  <c r="E54"/>
  <c r="J23"/>
  <c r="E23"/>
  <c r="J58"/>
  <c r="J22"/>
  <c r="J20"/>
  <c r="E20"/>
  <c r="F87"/>
  <c r="J19"/>
  <c r="J17"/>
  <c r="E17"/>
  <c r="F86"/>
  <c r="J16"/>
  <c r="J14"/>
  <c r="J84"/>
  <c r="E7"/>
  <c r="E50"/>
  <c i="13" r="J39"/>
  <c r="J38"/>
  <c i="1" r="AY68"/>
  <c i="13" r="J37"/>
  <c i="1" r="AX68"/>
  <c i="13"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1"/>
  <c r="F88"/>
  <c r="E86"/>
  <c r="J59"/>
  <c r="F56"/>
  <c r="E54"/>
  <c r="J23"/>
  <c r="E23"/>
  <c r="J90"/>
  <c r="J22"/>
  <c r="J20"/>
  <c r="E20"/>
  <c r="F91"/>
  <c r="J19"/>
  <c r="J17"/>
  <c r="E17"/>
  <c r="F90"/>
  <c r="J16"/>
  <c r="J14"/>
  <c r="J56"/>
  <c r="E7"/>
  <c r="E50"/>
  <c i="12" r="J39"/>
  <c r="J38"/>
  <c i="1" r="AY67"/>
  <c i="12" r="J37"/>
  <c i="1" r="AX67"/>
  <c i="12"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83"/>
  <c r="J16"/>
  <c r="J14"/>
  <c r="J56"/>
  <c r="E7"/>
  <c r="E75"/>
  <c i="11" r="J39"/>
  <c r="J38"/>
  <c i="1" r="AY66"/>
  <c i="11" r="J37"/>
  <c i="1" r="AX66"/>
  <c i="11" r="BI90"/>
  <c r="BH90"/>
  <c r="BG90"/>
  <c r="BF90"/>
  <c r="T90"/>
  <c r="T89"/>
  <c r="T88"/>
  <c r="T87"/>
  <c r="R90"/>
  <c r="R89"/>
  <c r="R88"/>
  <c r="R87"/>
  <c r="P90"/>
  <c r="P89"/>
  <c r="P88"/>
  <c r="P87"/>
  <c i="1" r="AU66"/>
  <c i="11" r="J84"/>
  <c r="F81"/>
  <c r="E79"/>
  <c r="J59"/>
  <c r="F56"/>
  <c r="E54"/>
  <c r="J23"/>
  <c r="E23"/>
  <c r="J58"/>
  <c r="J22"/>
  <c r="J20"/>
  <c r="E20"/>
  <c r="F84"/>
  <c r="J19"/>
  <c r="J17"/>
  <c r="E17"/>
  <c r="F83"/>
  <c r="J16"/>
  <c r="J14"/>
  <c r="J81"/>
  <c r="E7"/>
  <c r="E50"/>
  <c i="10" r="J39"/>
  <c r="J38"/>
  <c i="1" r="AY64"/>
  <c i="10" r="J37"/>
  <c i="1" r="AX64"/>
  <c i="10"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F82"/>
  <c r="E80"/>
  <c r="J59"/>
  <c r="F56"/>
  <c r="E54"/>
  <c r="J23"/>
  <c r="E23"/>
  <c r="J84"/>
  <c r="J22"/>
  <c r="J20"/>
  <c r="E20"/>
  <c r="F59"/>
  <c r="J19"/>
  <c r="J17"/>
  <c r="E17"/>
  <c r="F58"/>
  <c r="J16"/>
  <c r="J14"/>
  <c r="J82"/>
  <c r="E7"/>
  <c r="E50"/>
  <c i="9" r="J39"/>
  <c r="J38"/>
  <c i="1" r="AY63"/>
  <c i="9" r="J37"/>
  <c i="1" r="AX63"/>
  <c i="9"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83"/>
  <c r="J16"/>
  <c r="J14"/>
  <c r="J56"/>
  <c r="E7"/>
  <c r="E75"/>
  <c i="8" r="J39"/>
  <c r="J38"/>
  <c i="1" r="AY62"/>
  <c i="8" r="J37"/>
  <c i="1" r="AX62"/>
  <c i="8"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T92"/>
  <c r="R93"/>
  <c r="R92"/>
  <c r="P93"/>
  <c r="P92"/>
  <c r="J87"/>
  <c r="F84"/>
  <c r="E82"/>
  <c r="J59"/>
  <c r="F56"/>
  <c r="E54"/>
  <c r="J23"/>
  <c r="E23"/>
  <c r="J86"/>
  <c r="J22"/>
  <c r="J20"/>
  <c r="E20"/>
  <c r="F87"/>
  <c r="J19"/>
  <c r="J17"/>
  <c r="E17"/>
  <c r="F58"/>
  <c r="J16"/>
  <c r="J14"/>
  <c r="J84"/>
  <c r="E7"/>
  <c r="E78"/>
  <c i="7" r="J39"/>
  <c r="J38"/>
  <c i="1" r="AY61"/>
  <c i="7" r="J37"/>
  <c i="1" r="AX61"/>
  <c i="7" r="BI121"/>
  <c r="BH121"/>
  <c r="BG121"/>
  <c r="BF121"/>
  <c r="T121"/>
  <c r="T120"/>
  <c r="R121"/>
  <c r="R120"/>
  <c r="P121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5"/>
  <c r="F82"/>
  <c r="E80"/>
  <c r="J59"/>
  <c r="F56"/>
  <c r="E54"/>
  <c r="J23"/>
  <c r="E23"/>
  <c r="J84"/>
  <c r="J22"/>
  <c r="J20"/>
  <c r="E20"/>
  <c r="F59"/>
  <c r="J19"/>
  <c r="J17"/>
  <c r="E17"/>
  <c r="F58"/>
  <c r="J16"/>
  <c r="J14"/>
  <c r="J82"/>
  <c r="E7"/>
  <c r="E76"/>
  <c i="6" r="J39"/>
  <c r="J38"/>
  <c i="1" r="AY60"/>
  <c i="6" r="J37"/>
  <c i="1" r="AX60"/>
  <c i="6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T91"/>
  <c r="R92"/>
  <c r="R91"/>
  <c r="P92"/>
  <c r="P91"/>
  <c r="J86"/>
  <c r="F83"/>
  <c r="E81"/>
  <c r="J59"/>
  <c r="F56"/>
  <c r="E54"/>
  <c r="J23"/>
  <c r="E23"/>
  <c r="J85"/>
  <c r="J22"/>
  <c r="J20"/>
  <c r="E20"/>
  <c r="F86"/>
  <c r="J19"/>
  <c r="J17"/>
  <c r="E17"/>
  <c r="F85"/>
  <c r="J16"/>
  <c r="J14"/>
  <c r="J83"/>
  <c r="E7"/>
  <c r="E50"/>
  <c i="5" r="J39"/>
  <c r="J38"/>
  <c i="1" r="AY59"/>
  <c i="5" r="J37"/>
  <c i="1" r="AX59"/>
  <c i="5"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F83"/>
  <c r="E81"/>
  <c r="J59"/>
  <c r="F56"/>
  <c r="E54"/>
  <c r="J23"/>
  <c r="E23"/>
  <c r="J85"/>
  <c r="J22"/>
  <c r="J20"/>
  <c r="E20"/>
  <c r="F59"/>
  <c r="J19"/>
  <c r="J17"/>
  <c r="E17"/>
  <c r="F85"/>
  <c r="J16"/>
  <c r="J14"/>
  <c r="J83"/>
  <c r="E7"/>
  <c r="E77"/>
  <c i="4" r="J39"/>
  <c r="J38"/>
  <c i="1" r="AY58"/>
  <c i="4" r="J37"/>
  <c i="1" r="AX58"/>
  <c i="4"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83"/>
  <c r="J16"/>
  <c r="J14"/>
  <c r="J81"/>
  <c r="E7"/>
  <c r="E75"/>
  <c i="3" r="J39"/>
  <c r="J38"/>
  <c i="1" r="AY57"/>
  <c i="3" r="J37"/>
  <c i="1" r="AX57"/>
  <c i="3"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83"/>
  <c r="J16"/>
  <c r="J14"/>
  <c r="J81"/>
  <c r="E7"/>
  <c r="E50"/>
  <c i="2" r="J37"/>
  <c r="J36"/>
  <c i="1" r="AY55"/>
  <c i="2" r="J35"/>
  <c i="1" r="AX55"/>
  <c i="2" r="BI114"/>
  <c r="BH114"/>
  <c r="BG114"/>
  <c r="BF114"/>
  <c r="T114"/>
  <c r="T113"/>
  <c r="T112"/>
  <c r="R114"/>
  <c r="R113"/>
  <c r="R112"/>
  <c r="P114"/>
  <c r="P113"/>
  <c r="P112"/>
  <c r="BI111"/>
  <c r="BH111"/>
  <c r="BG111"/>
  <c r="BF111"/>
  <c r="T111"/>
  <c r="T110"/>
  <c r="T109"/>
  <c r="R111"/>
  <c r="R110"/>
  <c r="R109"/>
  <c r="P111"/>
  <c r="P110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BI93"/>
  <c r="BH93"/>
  <c r="BG93"/>
  <c r="BF93"/>
  <c r="T93"/>
  <c r="R93"/>
  <c r="P93"/>
  <c r="BI90"/>
  <c r="BH90"/>
  <c r="BG90"/>
  <c r="BF90"/>
  <c r="T90"/>
  <c r="R90"/>
  <c r="P90"/>
  <c r="BI89"/>
  <c r="BH89"/>
  <c r="BG89"/>
  <c r="BF89"/>
  <c r="T89"/>
  <c r="R89"/>
  <c r="P89"/>
  <c r="J84"/>
  <c r="F81"/>
  <c r="E79"/>
  <c r="J55"/>
  <c r="F52"/>
  <c r="E50"/>
  <c r="J21"/>
  <c r="E21"/>
  <c r="J54"/>
  <c r="J20"/>
  <c r="J18"/>
  <c r="E18"/>
  <c r="F84"/>
  <c r="J17"/>
  <c r="J15"/>
  <c r="E15"/>
  <c r="F83"/>
  <c r="J14"/>
  <c r="J12"/>
  <c r="J52"/>
  <c r="E7"/>
  <c r="E77"/>
  <c i="1" r="L50"/>
  <c r="AM50"/>
  <c r="AM49"/>
  <c r="L49"/>
  <c r="AM47"/>
  <c r="L47"/>
  <c r="L45"/>
  <c r="L44"/>
  <c i="2" r="J106"/>
  <c r="BK103"/>
  <c r="BK108"/>
  <c r="BK100"/>
  <c r="J114"/>
  <c r="J108"/>
  <c i="3" r="BK96"/>
  <c r="J103"/>
  <c i="4" r="J109"/>
  <c r="J99"/>
  <c r="BK111"/>
  <c i="5" r="BK107"/>
  <c r="BK97"/>
  <c r="J100"/>
  <c i="6" r="BK98"/>
  <c r="J95"/>
  <c i="7" r="J94"/>
  <c r="BK105"/>
  <c r="J114"/>
  <c i="8" r="BK128"/>
  <c r="BK113"/>
  <c r="BK132"/>
  <c r="J118"/>
  <c r="BK97"/>
  <c i="9" r="BK92"/>
  <c i="10" r="J100"/>
  <c r="BK100"/>
  <c i="11" r="F38"/>
  <c i="1" r="BC66"/>
  <c i="12" r="J99"/>
  <c r="BK102"/>
  <c i="13" r="BK161"/>
  <c r="J128"/>
  <c r="BK120"/>
  <c r="BK96"/>
  <c r="J148"/>
  <c r="J131"/>
  <c r="BK167"/>
  <c r="BK154"/>
  <c r="J115"/>
  <c i="14" r="BK99"/>
  <c i="2" r="J103"/>
  <c r="BK96"/>
  <c r="BK101"/>
  <c i="1" r="AS56"/>
  <c i="3" r="J96"/>
  <c i="4" r="J106"/>
  <c r="BK109"/>
  <c i="5" r="BK110"/>
  <c r="J110"/>
  <c r="J92"/>
  <c i="6" r="BK102"/>
  <c i="7" r="BK108"/>
  <c r="J98"/>
  <c r="J111"/>
  <c r="BK117"/>
  <c i="8" r="BK130"/>
  <c r="J107"/>
  <c r="J130"/>
  <c r="J115"/>
  <c r="J93"/>
  <c i="9" r="J90"/>
  <c r="J96"/>
  <c i="10" r="BK97"/>
  <c r="BK94"/>
  <c i="11" r="F39"/>
  <c i="1" r="BD66"/>
  <c i="12" r="BK96"/>
  <c r="J93"/>
  <c i="13" r="BK145"/>
  <c r="BK102"/>
  <c r="J167"/>
  <c r="J154"/>
  <c r="J123"/>
  <c r="J102"/>
  <c r="J151"/>
  <c r="J120"/>
  <c i="14" r="BK96"/>
  <c i="2" r="BK114"/>
  <c r="BK90"/>
  <c r="J102"/>
  <c r="J93"/>
  <c r="BK111"/>
  <c r="J107"/>
  <c i="3" r="BK90"/>
  <c r="BK99"/>
  <c i="4" r="J102"/>
  <c r="J90"/>
  <c r="BK96"/>
  <c i="5" r="BK105"/>
  <c r="BK92"/>
  <c r="J94"/>
  <c i="6" r="J100"/>
  <c i="7" r="J117"/>
  <c r="J108"/>
  <c r="BK94"/>
  <c r="BK98"/>
  <c i="8" r="J124"/>
  <c r="J103"/>
  <c r="J128"/>
  <c r="J113"/>
  <c i="9" r="J98"/>
  <c r="F37"/>
  <c i="12" r="J90"/>
  <c r="BK90"/>
  <c i="13" r="BK151"/>
  <c r="J124"/>
  <c r="BK108"/>
  <c r="BK164"/>
  <c r="J139"/>
  <c r="J99"/>
  <c r="BK159"/>
  <c r="BK123"/>
  <c r="J108"/>
  <c i="14" r="J93"/>
  <c i="2" r="J105"/>
  <c r="BK93"/>
  <c r="J96"/>
  <c i="1" r="AS65"/>
  <c i="3" r="J99"/>
  <c r="J101"/>
  <c r="J90"/>
  <c i="4" r="J93"/>
  <c r="BK106"/>
  <c r="BK93"/>
  <c i="5" r="BK94"/>
  <c r="J103"/>
  <c i="6" r="BK100"/>
  <c r="J98"/>
  <c i="7" r="J105"/>
  <c r="BK114"/>
  <c r="BK91"/>
  <c r="J101"/>
  <c i="8" r="BK118"/>
  <c r="J100"/>
  <c r="BK124"/>
  <c r="BK107"/>
  <c i="9" r="J101"/>
  <c r="BK101"/>
  <c r="J94"/>
  <c i="10" r="BK91"/>
  <c i="11" r="J90"/>
  <c r="F37"/>
  <c i="1" r="BB66"/>
  <c i="12" r="BK99"/>
  <c i="13" r="BK156"/>
  <c r="BK131"/>
  <c r="BK172"/>
  <c r="J161"/>
  <c r="BK128"/>
  <c r="J103"/>
  <c r="J156"/>
  <c r="BK135"/>
  <c i="14" r="BK104"/>
  <c r="J104"/>
  <c i="2" r="BK105"/>
  <c r="J101"/>
  <c r="J89"/>
  <c r="BK89"/>
  <c r="J111"/>
  <c i="3" r="BK101"/>
  <c r="BK105"/>
  <c i="4" r="J113"/>
  <c r="J96"/>
  <c r="BK102"/>
  <c r="BK90"/>
  <c i="5" r="BK103"/>
  <c r="J105"/>
  <c i="6" r="J102"/>
  <c r="BK92"/>
  <c r="J92"/>
  <c i="7" r="J121"/>
  <c r="J103"/>
  <c r="BK103"/>
  <c i="8" r="J132"/>
  <c r="J121"/>
  <c r="J97"/>
  <c r="BK127"/>
  <c r="BK103"/>
  <c i="9" r="BK96"/>
  <c r="J92"/>
  <c i="10" r="J94"/>
  <c r="J91"/>
  <c i="11" r="F36"/>
  <c i="1" r="BA66"/>
  <c i="12" r="BK93"/>
  <c r="J96"/>
  <c i="13" r="BK170"/>
  <c r="BK142"/>
  <c r="BK103"/>
  <c r="J159"/>
  <c r="J145"/>
  <c r="BK124"/>
  <c r="J164"/>
  <c r="BK148"/>
  <c r="BK99"/>
  <c i="14" r="J99"/>
  <c i="2" r="BK106"/>
  <c r="J100"/>
  <c r="BK102"/>
  <c r="J90"/>
  <c r="BK107"/>
  <c i="3" r="J105"/>
  <c r="BK103"/>
  <c r="J93"/>
  <c r="BK93"/>
  <c i="4" r="J111"/>
  <c r="BK113"/>
  <c r="BK99"/>
  <c i="5" r="BK100"/>
  <c r="J107"/>
  <c r="J97"/>
  <c i="6" r="BK95"/>
  <c i="7" r="BK121"/>
  <c r="J91"/>
  <c r="BK101"/>
  <c r="BK111"/>
  <c i="8" r="J127"/>
  <c r="BK115"/>
  <c r="BK93"/>
  <c r="BK121"/>
  <c r="BK100"/>
  <c i="9" r="BK94"/>
  <c r="BK98"/>
  <c r="BK90"/>
  <c i="10" r="J97"/>
  <c i="11" r="BK90"/>
  <c i="12" r="BK105"/>
  <c r="J102"/>
  <c r="J105"/>
  <c i="13" r="J172"/>
  <c r="BK139"/>
  <c r="BK115"/>
  <c r="J170"/>
  <c r="J135"/>
  <c r="J112"/>
  <c r="J96"/>
  <c r="J142"/>
  <c r="BK112"/>
  <c i="14" r="J96"/>
  <c r="BK93"/>
  <c i="2" l="1" r="P88"/>
  <c r="R88"/>
  <c r="P104"/>
  <c r="P99"/>
  <c r="T104"/>
  <c r="T99"/>
  <c i="3" r="P89"/>
  <c r="P88"/>
  <c r="P87"/>
  <c i="1" r="AU57"/>
  <c i="3" r="R89"/>
  <c r="R88"/>
  <c r="R87"/>
  <c i="4" r="P89"/>
  <c r="P88"/>
  <c r="P87"/>
  <c i="1" r="AU58"/>
  <c i="4" r="R89"/>
  <c r="R88"/>
  <c r="R87"/>
  <c i="5" r="R91"/>
  <c r="BK102"/>
  <c r="J102"/>
  <c r="J66"/>
  <c r="P102"/>
  <c r="T102"/>
  <c i="6" r="P94"/>
  <c r="P90"/>
  <c r="P89"/>
  <c i="1" r="AU60"/>
  <c i="6" r="BK99"/>
  <c r="J99"/>
  <c r="J67"/>
  <c r="P99"/>
  <c r="R99"/>
  <c i="7" r="P90"/>
  <c r="P89"/>
  <c r="P88"/>
  <c i="1" r="AU61"/>
  <c i="7" r="R90"/>
  <c r="R89"/>
  <c r="R88"/>
  <c i="8" r="BK96"/>
  <c r="J96"/>
  <c r="J66"/>
  <c r="R96"/>
  <c r="P112"/>
  <c r="T112"/>
  <c i="9" r="BK89"/>
  <c r="J89"/>
  <c r="J65"/>
  <c r="R89"/>
  <c r="R88"/>
  <c r="R87"/>
  <c i="10" r="BK90"/>
  <c r="J90"/>
  <c r="J65"/>
  <c r="R90"/>
  <c r="BK96"/>
  <c r="J96"/>
  <c r="J66"/>
  <c r="R96"/>
  <c i="12" r="BK89"/>
  <c r="J89"/>
  <c r="J65"/>
  <c r="R89"/>
  <c r="R88"/>
  <c r="R87"/>
  <c i="13" r="P95"/>
  <c r="T95"/>
  <c r="BK111"/>
  <c r="J111"/>
  <c r="J65"/>
  <c r="R111"/>
  <c r="P119"/>
  <c r="R119"/>
  <c r="BK127"/>
  <c r="J127"/>
  <c r="J68"/>
  <c r="R127"/>
  <c r="BK138"/>
  <c r="J138"/>
  <c r="J70"/>
  <c r="R138"/>
  <c r="P144"/>
  <c r="P143"/>
  <c r="R144"/>
  <c r="R143"/>
  <c i="14" r="BK95"/>
  <c r="J95"/>
  <c r="J66"/>
  <c r="R95"/>
  <c r="R91"/>
  <c r="R90"/>
  <c i="2" r="BK88"/>
  <c r="J88"/>
  <c r="J60"/>
  <c r="T88"/>
  <c r="BK104"/>
  <c r="J104"/>
  <c r="J63"/>
  <c r="R104"/>
  <c r="R99"/>
  <c i="3" r="BK89"/>
  <c r="J89"/>
  <c r="J65"/>
  <c r="T89"/>
  <c r="T88"/>
  <c r="T87"/>
  <c i="4" r="BK89"/>
  <c r="J89"/>
  <c r="J65"/>
  <c r="T89"/>
  <c r="T88"/>
  <c r="T87"/>
  <c i="5" r="BK91"/>
  <c r="J91"/>
  <c r="J65"/>
  <c r="P91"/>
  <c r="P90"/>
  <c r="P89"/>
  <c i="1" r="AU59"/>
  <c i="5" r="T91"/>
  <c r="T90"/>
  <c r="T89"/>
  <c r="R102"/>
  <c i="6" r="BK94"/>
  <c r="J94"/>
  <c r="J66"/>
  <c r="R94"/>
  <c r="R90"/>
  <c r="R89"/>
  <c r="T94"/>
  <c r="T99"/>
  <c i="7" r="BK90"/>
  <c r="J90"/>
  <c r="J65"/>
  <c r="T90"/>
  <c r="T89"/>
  <c r="T88"/>
  <c i="8" r="P96"/>
  <c r="P91"/>
  <c r="P90"/>
  <c i="1" r="AU62"/>
  <c i="8" r="T96"/>
  <c r="T91"/>
  <c r="T90"/>
  <c r="BK112"/>
  <c r="J112"/>
  <c r="J67"/>
  <c r="R112"/>
  <c i="9" r="P89"/>
  <c r="P88"/>
  <c r="P87"/>
  <c i="1" r="AU63"/>
  <c i="9" r="T89"/>
  <c r="T88"/>
  <c r="T87"/>
  <c i="10" r="P90"/>
  <c r="T90"/>
  <c r="P96"/>
  <c r="T96"/>
  <c i="12" r="P89"/>
  <c r="P88"/>
  <c r="P87"/>
  <c i="1" r="AU67"/>
  <c i="12" r="T89"/>
  <c r="T88"/>
  <c r="T87"/>
  <c i="13" r="BK95"/>
  <c r="J95"/>
  <c r="J64"/>
  <c r="R95"/>
  <c r="P111"/>
  <c r="T111"/>
  <c r="BK119"/>
  <c r="J119"/>
  <c r="J67"/>
  <c r="T119"/>
  <c r="P127"/>
  <c r="T127"/>
  <c r="P138"/>
  <c r="T138"/>
  <c r="BK144"/>
  <c r="J144"/>
  <c r="J72"/>
  <c r="T144"/>
  <c r="T143"/>
  <c i="14" r="P95"/>
  <c r="P91"/>
  <c r="P90"/>
  <c i="1" r="AU69"/>
  <c i="14" r="T95"/>
  <c r="T91"/>
  <c r="T90"/>
  <c i="2" r="BK95"/>
  <c r="J95"/>
  <c r="J61"/>
  <c i="5" r="BK109"/>
  <c r="J109"/>
  <c r="J67"/>
  <c i="7" r="BK120"/>
  <c r="J120"/>
  <c r="J66"/>
  <c i="11" r="BK89"/>
  <c r="J89"/>
  <c r="J65"/>
  <c i="13" r="BK134"/>
  <c r="J134"/>
  <c r="J69"/>
  <c i="14" r="BK92"/>
  <c r="J92"/>
  <c r="J65"/>
  <c i="2" r="BK99"/>
  <c r="J99"/>
  <c r="J62"/>
  <c r="BK110"/>
  <c r="J110"/>
  <c r="J65"/>
  <c r="BK113"/>
  <c r="J113"/>
  <c r="J67"/>
  <c i="6" r="BK91"/>
  <c r="J91"/>
  <c r="J65"/>
  <c i="8" r="BK92"/>
  <c r="J92"/>
  <c r="J65"/>
  <c r="BK131"/>
  <c r="J131"/>
  <c r="J68"/>
  <c i="14" r="BK103"/>
  <c r="J103"/>
  <c r="J68"/>
  <c r="F58"/>
  <c r="F59"/>
  <c r="E78"/>
  <c r="J86"/>
  <c r="BE93"/>
  <c r="BE96"/>
  <c r="BE99"/>
  <c r="BE104"/>
  <c r="J56"/>
  <c i="12" r="BK88"/>
  <c r="J88"/>
  <c r="J64"/>
  <c i="13" r="J58"/>
  <c r="E82"/>
  <c r="J88"/>
  <c r="BE96"/>
  <c r="BE108"/>
  <c r="BE115"/>
  <c r="BE120"/>
  <c r="BE145"/>
  <c r="BE172"/>
  <c r="F58"/>
  <c r="BE103"/>
  <c r="BE123"/>
  <c r="BE124"/>
  <c r="BE131"/>
  <c r="BE142"/>
  <c r="BE148"/>
  <c r="BE151"/>
  <c r="BE156"/>
  <c r="BE161"/>
  <c r="BE170"/>
  <c r="F59"/>
  <c r="BE99"/>
  <c r="BE102"/>
  <c r="BE112"/>
  <c r="BE128"/>
  <c r="BE135"/>
  <c r="BE139"/>
  <c r="BE154"/>
  <c r="BE159"/>
  <c r="BE164"/>
  <c r="BE167"/>
  <c i="12" r="E50"/>
  <c r="F58"/>
  <c r="F59"/>
  <c r="J81"/>
  <c r="BE90"/>
  <c r="BE96"/>
  <c r="BE105"/>
  <c r="J58"/>
  <c r="BE93"/>
  <c r="BE99"/>
  <c r="BE102"/>
  <c i="11" r="F58"/>
  <c r="F59"/>
  <c r="E75"/>
  <c r="J83"/>
  <c r="BE90"/>
  <c r="J56"/>
  <c i="10" r="J58"/>
  <c r="E76"/>
  <c r="F84"/>
  <c r="F85"/>
  <c r="BE91"/>
  <c r="J56"/>
  <c r="BE94"/>
  <c r="BE97"/>
  <c r="BE100"/>
  <c i="9" r="E50"/>
  <c r="F58"/>
  <c r="J58"/>
  <c r="J81"/>
  <c r="BE96"/>
  <c r="BE98"/>
  <c r="BE101"/>
  <c r="F59"/>
  <c r="BE90"/>
  <c r="BE92"/>
  <c r="BE94"/>
  <c i="1" r="BB63"/>
  <c i="8" r="F59"/>
  <c r="F86"/>
  <c r="BE100"/>
  <c r="BE103"/>
  <c r="BE107"/>
  <c r="BE115"/>
  <c r="BE124"/>
  <c r="BE128"/>
  <c r="BE132"/>
  <c r="E50"/>
  <c r="J56"/>
  <c r="J58"/>
  <c r="BE93"/>
  <c r="BE97"/>
  <c r="BE113"/>
  <c r="BE118"/>
  <c r="BE121"/>
  <c r="BE127"/>
  <c r="BE130"/>
  <c i="7" r="E50"/>
  <c r="J56"/>
  <c r="F84"/>
  <c r="F85"/>
  <c r="BE94"/>
  <c r="BE108"/>
  <c r="BE98"/>
  <c r="BE103"/>
  <c r="BE111"/>
  <c r="BE117"/>
  <c r="BE121"/>
  <c r="J58"/>
  <c r="BE91"/>
  <c r="BE101"/>
  <c r="BE105"/>
  <c r="BE114"/>
  <c i="6" r="J56"/>
  <c r="J58"/>
  <c r="F59"/>
  <c r="E77"/>
  <c r="BE95"/>
  <c r="BE102"/>
  <c r="F58"/>
  <c r="BE92"/>
  <c r="BE98"/>
  <c r="BE100"/>
  <c i="5" r="F58"/>
  <c r="J58"/>
  <c r="F86"/>
  <c r="BE100"/>
  <c r="BE103"/>
  <c r="BE110"/>
  <c r="E50"/>
  <c r="J56"/>
  <c r="BE92"/>
  <c r="BE94"/>
  <c r="BE97"/>
  <c r="BE105"/>
  <c r="BE107"/>
  <c i="4" r="J56"/>
  <c r="J58"/>
  <c r="F59"/>
  <c r="BE90"/>
  <c r="BE96"/>
  <c r="BE99"/>
  <c r="BE102"/>
  <c r="BE109"/>
  <c r="BE111"/>
  <c r="E50"/>
  <c r="F58"/>
  <c r="BE93"/>
  <c r="BE106"/>
  <c r="BE113"/>
  <c i="3" r="J56"/>
  <c r="F58"/>
  <c r="F59"/>
  <c r="E75"/>
  <c r="BE90"/>
  <c r="BE96"/>
  <c r="BE103"/>
  <c r="J58"/>
  <c r="BE93"/>
  <c r="BE99"/>
  <c r="BE101"/>
  <c r="BE105"/>
  <c i="2" r="BE101"/>
  <c r="BE107"/>
  <c r="BE108"/>
  <c r="BE111"/>
  <c r="F54"/>
  <c r="F55"/>
  <c r="J81"/>
  <c r="J83"/>
  <c r="BE93"/>
  <c r="BE96"/>
  <c r="BE100"/>
  <c r="BE102"/>
  <c r="BE114"/>
  <c r="E48"/>
  <c r="BE89"/>
  <c r="BE90"/>
  <c r="BE103"/>
  <c r="BE105"/>
  <c r="BE106"/>
  <c r="F37"/>
  <c i="1" r="BD55"/>
  <c i="3" r="F38"/>
  <c i="1" r="BC57"/>
  <c i="5" r="F37"/>
  <c i="1" r="BB59"/>
  <c i="6" r="F39"/>
  <c i="1" r="BD60"/>
  <c i="7" r="F36"/>
  <c i="1" r="BA61"/>
  <c i="8" r="J36"/>
  <c i="1" r="AW62"/>
  <c i="10" r="F39"/>
  <c i="1" r="BD64"/>
  <c i="12" r="F36"/>
  <c i="1" r="BA67"/>
  <c i="13" r="J36"/>
  <c i="1" r="AW68"/>
  <c i="14" r="F37"/>
  <c i="1" r="BB69"/>
  <c i="2" r="J34"/>
  <c i="1" r="AW55"/>
  <c i="3" r="F37"/>
  <c i="1" r="BB57"/>
  <c i="4" r="J36"/>
  <c i="1" r="AW58"/>
  <c i="6" r="F36"/>
  <c i="1" r="BA60"/>
  <c i="7" r="F39"/>
  <c i="1" r="BD61"/>
  <c i="8" r="F36"/>
  <c i="1" r="BA62"/>
  <c i="8" r="F38"/>
  <c i="1" r="BC62"/>
  <c i="11" r="J36"/>
  <c i="1" r="AW66"/>
  <c i="12" r="F39"/>
  <c i="1" r="BD67"/>
  <c i="14" r="F38"/>
  <c i="1" r="BC69"/>
  <c i="14" r="F39"/>
  <c i="1" r="BD69"/>
  <c i="2" r="F34"/>
  <c i="1" r="BA55"/>
  <c i="3" r="F36"/>
  <c i="1" r="BA57"/>
  <c i="4" r="F37"/>
  <c i="1" r="BB58"/>
  <c i="5" r="F39"/>
  <c i="1" r="BD59"/>
  <c i="7" r="J36"/>
  <c i="1" r="AW61"/>
  <c i="8" r="F39"/>
  <c i="1" r="BD62"/>
  <c i="9" r="F38"/>
  <c i="1" r="BC63"/>
  <c i="11" r="F35"/>
  <c i="1" r="AZ66"/>
  <c i="12" r="F38"/>
  <c i="1" r="BC67"/>
  <c i="13" r="F39"/>
  <c i="1" r="BD68"/>
  <c i="2" r="F35"/>
  <c i="1" r="BB55"/>
  <c i="3" r="F39"/>
  <c i="1" r="BD57"/>
  <c i="4" r="F39"/>
  <c i="1" r="BD58"/>
  <c i="5" r="J36"/>
  <c i="1" r="AW59"/>
  <c i="6" r="F38"/>
  <c i="1" r="BC60"/>
  <c i="7" r="F37"/>
  <c i="1" r="BB61"/>
  <c i="9" r="F39"/>
  <c i="1" r="BD63"/>
  <c i="10" r="F36"/>
  <c i="1" r="BA64"/>
  <c i="12" r="F37"/>
  <c i="1" r="BB67"/>
  <c i="13" r="F38"/>
  <c i="1" r="BC68"/>
  <c r="AS54"/>
  <c i="3" r="J36"/>
  <c i="1" r="AW57"/>
  <c i="4" r="F38"/>
  <c i="1" r="BC58"/>
  <c i="5" r="F36"/>
  <c i="1" r="BA59"/>
  <c i="6" r="F37"/>
  <c i="1" r="BB60"/>
  <c i="7" r="F38"/>
  <c i="1" r="BC61"/>
  <c i="9" r="F36"/>
  <c i="1" r="BA63"/>
  <c i="9" r="J36"/>
  <c i="1" r="AW63"/>
  <c i="10" r="F37"/>
  <c i="1" r="BB64"/>
  <c i="12" r="J36"/>
  <c i="1" r="AW67"/>
  <c i="13" r="F36"/>
  <c i="1" r="BA68"/>
  <c i="14" r="J36"/>
  <c i="1" r="AW69"/>
  <c i="2" r="F36"/>
  <c i="1" r="BC55"/>
  <c i="4" r="F36"/>
  <c i="1" r="BA58"/>
  <c i="5" r="F38"/>
  <c i="1" r="BC59"/>
  <c i="6" r="J36"/>
  <c i="1" r="AW60"/>
  <c i="8" r="F37"/>
  <c i="1" r="BB62"/>
  <c i="10" r="J36"/>
  <c i="1" r="AW64"/>
  <c i="10" r="F38"/>
  <c i="1" r="BC64"/>
  <c i="13" r="F37"/>
  <c i="1" r="BB68"/>
  <c i="14" r="F36"/>
  <c i="1" r="BA69"/>
  <c i="6" l="1" r="T90"/>
  <c r="T89"/>
  <c i="8" r="R91"/>
  <c r="R90"/>
  <c i="13" r="T118"/>
  <c i="10" r="P89"/>
  <c r="P88"/>
  <c i="1" r="AU64"/>
  <c i="13" r="P118"/>
  <c r="T94"/>
  <c i="5" r="R90"/>
  <c r="R89"/>
  <c i="2" r="P87"/>
  <c i="1" r="AU55"/>
  <c i="10" r="T89"/>
  <c r="T88"/>
  <c i="2" r="T87"/>
  <c i="13" r="R118"/>
  <c r="R94"/>
  <c r="P94"/>
  <c i="1" r="AU68"/>
  <c i="10" r="R89"/>
  <c r="R88"/>
  <c i="2" r="R87"/>
  <c i="3" r="BK88"/>
  <c r="J88"/>
  <c r="J64"/>
  <c i="4" r="BK88"/>
  <c r="J88"/>
  <c r="J64"/>
  <c i="5" r="BK90"/>
  <c r="J90"/>
  <c r="J64"/>
  <c i="6" r="BK90"/>
  <c r="J90"/>
  <c r="J64"/>
  <c i="8" r="BK91"/>
  <c r="J91"/>
  <c r="J64"/>
  <c i="9" r="BK88"/>
  <c r="J88"/>
  <c r="J64"/>
  <c i="11" r="BK88"/>
  <c r="J88"/>
  <c r="J64"/>
  <c i="13" r="BK143"/>
  <c r="J143"/>
  <c r="J71"/>
  <c i="14" r="BK91"/>
  <c r="J91"/>
  <c r="J64"/>
  <c r="BK102"/>
  <c r="J102"/>
  <c r="J67"/>
  <c i="2" r="BK109"/>
  <c r="J109"/>
  <c r="J64"/>
  <c r="BK112"/>
  <c r="J112"/>
  <c r="J66"/>
  <c i="7" r="BK89"/>
  <c r="J89"/>
  <c r="J64"/>
  <c i="10" r="BK89"/>
  <c r="J89"/>
  <c r="J64"/>
  <c i="13" r="BK118"/>
  <c r="J118"/>
  <c r="J66"/>
  <c i="12" r="BK87"/>
  <c r="J87"/>
  <c i="2" r="J33"/>
  <c i="1" r="AV55"/>
  <c r="AT55"/>
  <c i="5" r="F35"/>
  <c i="1" r="AZ59"/>
  <c i="8" r="F35"/>
  <c i="1" r="AZ62"/>
  <c r="BD56"/>
  <c i="12" r="F35"/>
  <c i="1" r="AZ67"/>
  <c r="BA65"/>
  <c r="AW65"/>
  <c r="AU56"/>
  <c i="4" r="F35"/>
  <c i="1" r="AZ58"/>
  <c i="6" r="J35"/>
  <c i="1" r="AV60"/>
  <c r="AT60"/>
  <c i="10" r="F35"/>
  <c i="1" r="AZ64"/>
  <c i="12" r="J35"/>
  <c i="1" r="AV67"/>
  <c r="AT67"/>
  <c i="14" r="J35"/>
  <c i="1" r="AV69"/>
  <c r="AT69"/>
  <c r="AU65"/>
  <c i="3" r="F35"/>
  <c i="1" r="AZ57"/>
  <c i="6" r="F35"/>
  <c i="1" r="AZ60"/>
  <c i="7" r="J35"/>
  <c i="1" r="AV61"/>
  <c r="AT61"/>
  <c r="BB56"/>
  <c r="AX56"/>
  <c i="12" r="J32"/>
  <c i="1" r="AG67"/>
  <c i="13" r="J35"/>
  <c i="1" r="AV68"/>
  <c r="AT68"/>
  <c i="3" r="J35"/>
  <c i="1" r="AV57"/>
  <c r="AT57"/>
  <c i="7" r="F35"/>
  <c i="1" r="AZ61"/>
  <c i="9" r="J35"/>
  <c i="1" r="AV63"/>
  <c r="AT63"/>
  <c r="BA56"/>
  <c r="BC65"/>
  <c r="AY65"/>
  <c r="BB65"/>
  <c r="AX65"/>
  <c i="4" r="J35"/>
  <c i="1" r="AV58"/>
  <c r="AT58"/>
  <c i="9" r="F35"/>
  <c i="1" r="AZ63"/>
  <c i="10" r="J35"/>
  <c i="1" r="AV64"/>
  <c r="AT64"/>
  <c i="11" r="J35"/>
  <c i="1" r="AV66"/>
  <c r="AT66"/>
  <c i="14" r="F35"/>
  <c i="1" r="AZ69"/>
  <c r="BD65"/>
  <c i="2" r="F33"/>
  <c i="1" r="AZ55"/>
  <c i="5" r="J35"/>
  <c i="1" r="AV59"/>
  <c r="AT59"/>
  <c i="8" r="J35"/>
  <c i="1" r="AV62"/>
  <c r="AT62"/>
  <c r="BC56"/>
  <c r="AY56"/>
  <c i="13" r="F35"/>
  <c i="1" r="AZ68"/>
  <c i="2" l="1" r="BK87"/>
  <c r="J87"/>
  <c r="J59"/>
  <c i="13" r="BK94"/>
  <c r="J94"/>
  <c r="J63"/>
  <c i="3" r="BK87"/>
  <c r="J87"/>
  <c r="J63"/>
  <c i="8" r="BK90"/>
  <c r="J90"/>
  <c r="J63"/>
  <c i="9" r="BK87"/>
  <c r="J87"/>
  <c r="J63"/>
  <c i="11" r="BK87"/>
  <c r="J87"/>
  <c i="14" r="BK90"/>
  <c r="J90"/>
  <c r="J63"/>
  <c i="4" r="BK87"/>
  <c r="J87"/>
  <c r="J63"/>
  <c i="5" r="BK89"/>
  <c r="J89"/>
  <c r="J63"/>
  <c i="6" r="BK89"/>
  <c r="J89"/>
  <c r="J63"/>
  <c i="7" r="BK88"/>
  <c r="J88"/>
  <c i="10" r="BK88"/>
  <c r="J88"/>
  <c r="J63"/>
  <c i="1" r="AN67"/>
  <c i="12" r="J63"/>
  <c r="J41"/>
  <c i="11" r="J32"/>
  <c i="1" r="AG66"/>
  <c r="AW56"/>
  <c r="BD54"/>
  <c r="W33"/>
  <c r="AZ56"/>
  <c r="AV56"/>
  <c i="2" r="J30"/>
  <c i="1" r="AG55"/>
  <c r="AN55"/>
  <c r="AU54"/>
  <c i="7" r="J32"/>
  <c i="1" r="AG61"/>
  <c r="AZ65"/>
  <c r="AV65"/>
  <c r="AT65"/>
  <c r="BB54"/>
  <c r="W31"/>
  <c r="BA54"/>
  <c r="W30"/>
  <c r="BC54"/>
  <c r="W32"/>
  <c i="2" l="1" r="J39"/>
  <c i="7" r="J41"/>
  <c i="11" r="J41"/>
  <c i="7" r="J63"/>
  <c i="11" r="J63"/>
  <c i="1" r="AN61"/>
  <c r="AN66"/>
  <c i="14" r="J32"/>
  <c i="1" r="AG69"/>
  <c i="8" r="J32"/>
  <c i="1" r="AG62"/>
  <c r="AW54"/>
  <c r="AK30"/>
  <c i="6" r="J32"/>
  <c i="1" r="AG60"/>
  <c i="10" r="J32"/>
  <c i="1" r="AG64"/>
  <c r="AZ54"/>
  <c r="W29"/>
  <c i="3" r="J32"/>
  <c i="1" r="AG57"/>
  <c r="AX54"/>
  <c i="4" r="J32"/>
  <c i="1" r="AG58"/>
  <c i="13" r="J32"/>
  <c i="1" r="AG68"/>
  <c i="5" r="J32"/>
  <c i="1" r="AG59"/>
  <c r="AY54"/>
  <c i="9" r="J32"/>
  <c i="1" r="AG63"/>
  <c r="AT56"/>
  <c i="4" l="1" r="J41"/>
  <c i="8" r="J41"/>
  <c i="9" r="J41"/>
  <c i="10" r="J41"/>
  <c i="14" r="J41"/>
  <c i="3" r="J41"/>
  <c i="5" r="J41"/>
  <c i="6" r="J41"/>
  <c i="13" r="J41"/>
  <c i="1" r="AN58"/>
  <c r="AN64"/>
  <c r="AN68"/>
  <c r="AN57"/>
  <c r="AN59"/>
  <c r="AN60"/>
  <c r="AN62"/>
  <c r="AN63"/>
  <c r="AN69"/>
  <c r="AG65"/>
  <c r="AV54"/>
  <c r="AK29"/>
  <c r="AG56"/>
  <c r="AG54"/>
  <c r="AK26"/>
  <c l="1" r="AN65"/>
  <c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<sst xmlns="http://schemas.openxmlformats.org/spreadsheetml/2006/main">
  <si>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</si>
  <si>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</si>
  <si>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</si>
  <si>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</si>
  <si>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</si>
  <si>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{96db476f-963c-47a1-b5b9-664eeff0096b}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</si>
  <si>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</si>
  <si>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</si>
  <si>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</si>
  <si>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</si>
  <si>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</si>
  <si>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</si>
  <si>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</si>
  <si>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</si>
  <si>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</si>
  <si>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</si>
  <si>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</si>
  <si>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06-27 - Revitalizace rybníka Stráž v Pelhřimově část 1b</t>
  </si>
  <si>
    <t>KSO:</t>
  </si>
  <si>
    <t/>
  </si>
  <si>
    <t>CC-CZ:</t>
  </si>
  <si>
    <t>Místo:</t>
  </si>
  <si>
    <t>Pelhřimov</t>
  </si>
  <si>
    <t>Datum:</t>
  </si>
  <si>
    <t>15. 6. 2022</t>
  </si>
  <si>
    <t>Zadavatel:</t>
  </si>
  <si>
    <t>IČ:</t>
  </si>
  <si>
    <t>Město Pelhřimov</t>
  </si>
  <si>
    <t>DIČ:</t>
  </si>
  <si>
    <t>Uchazeč:</t>
  </si>
  <si>
    <t>Vyplň údaj</t>
  </si>
  <si>
    <t>Projektant:</t>
  </si>
  <si>
    <t>VDG Projektování s.r.o.</t>
  </si>
  <si>
    <t>True</t>
  </si>
  <si>
    <t>Zpracovatel:</t>
  </si>
  <si>
    <t>Ing. Vítězslav Pavel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</si>
  <si>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</si>
  <si>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</si>
  <si>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</si>
  <si>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</si>
  <si>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</si>
  <si>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</si>
  <si>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</si>
  <si>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</si>
  <si>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</si>
  <si>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</si>
  <si>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</si>
  <si>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</si>
  <si>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</si>
  <si>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</si>
  <si>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</si>
  <si>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</si>
  <si>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</si>
  <si>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</si>
  <si>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</si>
  <si>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</si>
  <si>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</si>
  <si>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</si>
  <si>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</si>
  <si>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</si>
  <si>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</si>
  <si>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</si>
  <si>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</si>
  <si>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</si>
  <si>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</si>
  <si>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</si>
  <si>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</si>
  <si>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</si>
  <si>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</si>
  <si>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</si>
  <si>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</si>
  <si>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</si>
  <si>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</si>
  <si>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</si>
  <si>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</si>
  <si>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</si>
  <si>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</si>
  <si>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</si>
  <si>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náklady stavby-zařízení staveniště</t>
  </si>
  <si>
    <t>STA</t>
  </si>
  <si>
    <t>1</t>
  </si>
  <si>
    <t>{96162489-be4e-4612-9226-efcce036a3a8}</t>
  </si>
  <si>
    <t>2</t>
  </si>
  <si>
    <t>01</t>
  </si>
  <si>
    <t>Stezka</t>
  </si>
  <si>
    <t>{6b75d754-e9bc-4ddd-aa9e-5c316f3d727d}</t>
  </si>
  <si>
    <t>Přípravné práce</t>
  </si>
  <si>
    <t>Soupis</t>
  </si>
  <si>
    <t>{e9ed737d-c173-427b-b12a-36a748110a4f}</t>
  </si>
  <si>
    <t>02</t>
  </si>
  <si>
    <t>Zemní práce</t>
  </si>
  <si>
    <t>{01ab2496-e5c2-4ed6-b727-290c950d6ac7}</t>
  </si>
  <si>
    <t>03</t>
  </si>
  <si>
    <t>Odvodnění pláně stezky</t>
  </si>
  <si>
    <t>{2c0e757a-3c46-467e-9b45-af7eccb9f6b7}</t>
  </si>
  <si>
    <t>04</t>
  </si>
  <si>
    <t>Ochrana sítí</t>
  </si>
  <si>
    <t>{f5dc5359-f554-403e-a7af-9aa47136d0f0}</t>
  </si>
  <si>
    <t>05</t>
  </si>
  <si>
    <t>Stezka ACO</t>
  </si>
  <si>
    <t>{44121dab-f1f9-4e0a-a02f-11ec94176a33}</t>
  </si>
  <si>
    <t>06</t>
  </si>
  <si>
    <t>Odpočinková plocha s lavičkami</t>
  </si>
  <si>
    <t>{127e2e51-8f03-4646-b0eb-ddde42c13b7d}</t>
  </si>
  <si>
    <t>07</t>
  </si>
  <si>
    <t>Dopravní značení</t>
  </si>
  <si>
    <t>{35d4f1ac-3069-4b7b-b1c2-1b47bbe2958b}</t>
  </si>
  <si>
    <t>08</t>
  </si>
  <si>
    <t>Dokončovací práce</t>
  </si>
  <si>
    <t>{99babd37-b207-4830-a102-302827c7efef}</t>
  </si>
  <si>
    <t>Veřejné osvětlení</t>
  </si>
  <si>
    <t>{00ecc791-7a83-4710-a71f-830ac0d7d038}</t>
  </si>
  <si>
    <t>{2c7f9cbf-3ca6-4f90-a663-e6c3fa03aa28}</t>
  </si>
  <si>
    <t>{63ea6408-ef08-4973-a177-3e15bf9e974b}</t>
  </si>
  <si>
    <t>{77b300d0-a1bc-4e6c-9c4b-e4ee46f693a4}</t>
  </si>
  <si>
    <t>{79f65c16-6ff9-4568-b78d-ba85c5d9b827}</t>
  </si>
  <si>
    <t>KRYCÍ LIST SOUPISU PRACÍ</t>
  </si>
  <si>
    <t>Objekt:</t>
  </si>
  <si>
    <t>00 - Vedlejší náklady stavby-zařízení staveniště</t>
  </si>
  <si>
    <t>Ing.Vítězslav Pavel</t>
  </si>
  <si>
    <t>REKAPITULACE ČLENĚNÍ SOUPISU PRACÍ</t>
  </si>
  <si>
    <t>Kód dílu - Popis</t>
  </si>
  <si>
    <t>Cena celkem [CZK]</t>
  </si>
  <si>
    <t>-1</t>
  </si>
  <si>
    <t xml:space="preserve">0000 - * ZEMNÍ PRÁCE                                         </t>
  </si>
  <si>
    <t xml:space="preserve">0400 - Stav. díl 4 - vodorovné konstrukce                                         </t>
  </si>
  <si>
    <t>HSV - Práce a dodávky HSV</t>
  </si>
  <si>
    <t xml:space="preserve">    9 - Ostatní konstrukce a práce-bourání</t>
  </si>
  <si>
    <t>000 - Nepojmenované práce</t>
  </si>
  <si>
    <t xml:space="preserve">    0 - Vedlejší rozpočtové náklady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</si>
  <si>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</si>
  <si>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</si>
  <si>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</si>
  <si>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</si>
  <si>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</si>
  <si>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</si>
  <si>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</si>
  <si>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</si>
  <si>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</si>
  <si>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</si>
  <si>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</si>
  <si>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</si>
  <si>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</si>
  <si>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</si>
  <si>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</si>
  <si>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0000</t>
  </si>
  <si>
    <t xml:space="preserve">* ZEMNÍ PRÁCE                                         </t>
  </si>
  <si>
    <t>ROZPOCET</t>
  </si>
  <si>
    <t>M</t>
  </si>
  <si>
    <t xml:space="preserve">       -55</t>
  </si>
  <si>
    <t>náklady na ochranu stávajících inženýrských sítí</t>
  </si>
  <si>
    <t>soubor</t>
  </si>
  <si>
    <t>R</t>
  </si>
  <si>
    <t>262144</t>
  </si>
  <si>
    <t>-750492611</t>
  </si>
  <si>
    <t>155</t>
  </si>
  <si>
    <t>likvidace odpadů</t>
  </si>
  <si>
    <t>Kus</t>
  </si>
  <si>
    <t>111446443</t>
  </si>
  <si>
    <t>VV</t>
  </si>
  <si>
    <t>"likvidace odpadů ze stavby - obaly, palety, bedny apod."</t>
  </si>
  <si>
    <t>3</t>
  </si>
  <si>
    <t>156</t>
  </si>
  <si>
    <t>oprava poškození na přístupových cestách</t>
  </si>
  <si>
    <t>-265753346</t>
  </si>
  <si>
    <t>0400</t>
  </si>
  <si>
    <t xml:space="preserve">Stav. díl 4 - vodorovné konstrukce                                         </t>
  </si>
  <si>
    <t>4</t>
  </si>
  <si>
    <t>Bezpečnostní a hygienická opatření na stavbě</t>
  </si>
  <si>
    <t>8</t>
  </si>
  <si>
    <t>-1426783472</t>
  </si>
  <si>
    <t>"označení staveniště,oplocení apod."</t>
  </si>
  <si>
    <t>HSV</t>
  </si>
  <si>
    <t>Práce a dodávky HSV</t>
  </si>
  <si>
    <t>5</t>
  </si>
  <si>
    <t>K</t>
  </si>
  <si>
    <t>030733</t>
  </si>
  <si>
    <t xml:space="preserve">Staveništní buňka, Doprava usazení a pronájem staveništní buňky, _x000d_
bere se jako celek 1 ks 					_x000d_
</t>
  </si>
  <si>
    <t>kus</t>
  </si>
  <si>
    <t>16384</t>
  </si>
  <si>
    <t>250126395</t>
  </si>
  <si>
    <t>6</t>
  </si>
  <si>
    <t>030734</t>
  </si>
  <si>
    <t xml:space="preserve">Mobilní WC, _x000d_
Doprava, usazení, pronájem a provoz 1 ks mobilního WC, _x000d_
bere se jako celek 1 ks 					_x000d_
</t>
  </si>
  <si>
    <t>-871167263</t>
  </si>
  <si>
    <t>7</t>
  </si>
  <si>
    <t>030736</t>
  </si>
  <si>
    <t xml:space="preserve">Likvidace staveniště - _x000d_
Likvidace staveniště, odvoz zbytků stavebního materiálu,	_x000d_
uvedení pozemku do původního stavu _x000d_
bere se jako celek 1 ks 					_x000d_
</t>
  </si>
  <si>
    <t>1511738467</t>
  </si>
  <si>
    <t>030738</t>
  </si>
  <si>
    <t>Mimostaveništní doprava, kompletační činnost, fotodokumentace</t>
  </si>
  <si>
    <t>1024</t>
  </si>
  <si>
    <t>109135267</t>
  </si>
  <si>
    <t>9</t>
  </si>
  <si>
    <t>Ostatní konstrukce a práce-bourání</t>
  </si>
  <si>
    <t>44441</t>
  </si>
  <si>
    <t>projekt skutečného provedení</t>
  </si>
  <si>
    <t>-483475060</t>
  </si>
  <si>
    <t>10</t>
  </si>
  <si>
    <t>12</t>
  </si>
  <si>
    <t>zaměření skutečného stavu</t>
  </si>
  <si>
    <t>-1569035673</t>
  </si>
  <si>
    <t>11</t>
  </si>
  <si>
    <t>14</t>
  </si>
  <si>
    <t>podklady pro kolaudaci</t>
  </si>
  <si>
    <t>933411544</t>
  </si>
  <si>
    <t>17</t>
  </si>
  <si>
    <t>Pasportizace příjezdových komunikací</t>
  </si>
  <si>
    <t>-272094079</t>
  </si>
  <si>
    <t>000</t>
  </si>
  <si>
    <t>Nepojmenované práce</t>
  </si>
  <si>
    <t>Vedlejší rozpočtové náklady</t>
  </si>
  <si>
    <t>13</t>
  </si>
  <si>
    <t>R12</t>
  </si>
  <si>
    <t>Vytyčení podzemních vedení (elektrika, veřejné osvětlení, telefon, kanalizace, plyn)</t>
  </si>
  <si>
    <t>512</t>
  </si>
  <si>
    <t>1694758878</t>
  </si>
  <si>
    <t>VRN</t>
  </si>
  <si>
    <t>VRN1</t>
  </si>
  <si>
    <t>Průzkumné, geodetické a projektové práce</t>
  </si>
  <si>
    <t>012103000.1</t>
  </si>
  <si>
    <t>Geodetické práce před výstavbou</t>
  </si>
  <si>
    <t>-105034054</t>
  </si>
  <si>
    <t>01 - Stezka</t>
  </si>
  <si>
    <t>Soupis:</t>
  </si>
  <si>
    <t>01 - Přípravné práce</t>
  </si>
  <si>
    <t xml:space="preserve">    1 - Zemní práce</t>
  </si>
  <si>
    <t>Štěpkování dřevních zbytků</t>
  </si>
  <si>
    <t>m2</t>
  </si>
  <si>
    <t>1588960019</t>
  </si>
  <si>
    <t>"štěpkování křovin"</t>
  </si>
  <si>
    <t>20</t>
  </si>
  <si>
    <t>111151431</t>
  </si>
  <si>
    <t>Odstranění stařiny přes 500 m2 s naložením a odvozem do 20 km v rovině nebo svahu do 1:5</t>
  </si>
  <si>
    <t>CS ÚRS 2018 01</t>
  </si>
  <si>
    <t>-1326781632</t>
  </si>
  <si>
    <t>310*4</t>
  </si>
  <si>
    <t>"odstranění stařiny z prostoru stezky"</t>
  </si>
  <si>
    <t>111201101</t>
  </si>
  <si>
    <t>Odstranění křovin a stromů průměru kmene do 100 mm i s kořeny z celkové plochy do 1000 m2</t>
  </si>
  <si>
    <t>CS ÚRS 2019 01</t>
  </si>
  <si>
    <t>-1414768822</t>
  </si>
  <si>
    <t>"odstranění keřů"</t>
  </si>
  <si>
    <t>112151014</t>
  </si>
  <si>
    <t>Volné kácení stromů s rozřezáním a odvětvením D kmene do 500 mm</t>
  </si>
  <si>
    <t>-1094604996</t>
  </si>
  <si>
    <t>112201102</t>
  </si>
  <si>
    <t>Odstranění pařezů D do 500 mm</t>
  </si>
  <si>
    <t>-1126069745</t>
  </si>
  <si>
    <t>112211112</t>
  </si>
  <si>
    <t>Spálení pařezu D do 0,5 m</t>
  </si>
  <si>
    <t>-491180500</t>
  </si>
  <si>
    <t>121103111</t>
  </si>
  <si>
    <t>Skrývka zemin schopných zúrodnění v rovině a ve sklonu do 1:5</t>
  </si>
  <si>
    <t>m3</t>
  </si>
  <si>
    <t>CS ÚRS 2021 01</t>
  </si>
  <si>
    <t>-1495521921</t>
  </si>
  <si>
    <t>Online PSC</t>
  </si>
  <si>
    <t>https://podminky.urs.cz/item/CS_URS_2021_01/121103111</t>
  </si>
  <si>
    <t>(310*4)*0,1"množství ornice"</t>
  </si>
  <si>
    <t>02 - Zemní práce</t>
  </si>
  <si>
    <t>113108442</t>
  </si>
  <si>
    <t>Rozrytí krytu z kameniva bez zhutnění s živičným pojivem</t>
  </si>
  <si>
    <t>CS ÚRS 2020 01</t>
  </si>
  <si>
    <t>-398375304</t>
  </si>
  <si>
    <t>"ostranění stávajícího chodníku"</t>
  </si>
  <si>
    <t>112*2,2</t>
  </si>
  <si>
    <t>122252204</t>
  </si>
  <si>
    <t>Odkopávky a prokopávky nezapažené pro silnice a dálnice v hornině třídy těžitelnosti I objem do 500 m3 strojně</t>
  </si>
  <si>
    <t>-943118213</t>
  </si>
  <si>
    <t>4*310*0,4*0,5</t>
  </si>
  <si>
    <t>"výkop kufru stezky, hloubka 400mm, 50%"</t>
  </si>
  <si>
    <t>122452204</t>
  </si>
  <si>
    <t>Odkopávky a prokopávky nezapažené pro silnice a dálnice v hornině třídy těžitelnosti II objem do 500 m3 strojně</t>
  </si>
  <si>
    <t>1659299033</t>
  </si>
  <si>
    <t>"výkop kufru 50%"</t>
  </si>
  <si>
    <t>162351104</t>
  </si>
  <si>
    <t>Vodorovné přemístění do 1000 m výkopku/sypaniny z horniny třídy těžitelnosti I, skupiny 1 až 3</t>
  </si>
  <si>
    <t>-537440411</t>
  </si>
  <si>
    <t>4*310*0,4*0,4</t>
  </si>
  <si>
    <t>"přesun výkopku"</t>
  </si>
  <si>
    <t>162751114</t>
  </si>
  <si>
    <t>Vodorovné přemístění do 7000 m výkopku/sypaniny z horniny třídy těžitelnosti I, skupiny 1 až 3</t>
  </si>
  <si>
    <t>-2045166689</t>
  </si>
  <si>
    <t>https://podminky.urs.cz/item/CS_URS_2021_01/162751114</t>
  </si>
  <si>
    <t>4*310*0,4*0,6</t>
  </si>
  <si>
    <t>167151111</t>
  </si>
  <si>
    <t>Nakládání výkopku z hornin třídy těžitelnosti I, skupiny 1 až 3 přes 100 m3</t>
  </si>
  <si>
    <t>-587344422</t>
  </si>
  <si>
    <t>4*310*0,4</t>
  </si>
  <si>
    <t>"nakládání výkopku"</t>
  </si>
  <si>
    <t>171201101</t>
  </si>
  <si>
    <t>Uložení sypaniny do násypů nezhutněných</t>
  </si>
  <si>
    <t>CS ÚRS 2016 01</t>
  </si>
  <si>
    <t>480209537</t>
  </si>
  <si>
    <t>"uložení materiálu"4*310*0,4</t>
  </si>
  <si>
    <t>181152302</t>
  </si>
  <si>
    <t>Úprava pláně pro silnice a dálnice v zářezech se zhutněním</t>
  </si>
  <si>
    <t>-1313400425</t>
  </si>
  <si>
    <t>4*310"urovnání stávajícího terénu pro pokládku vrstev cesty"</t>
  </si>
  <si>
    <t>R 06 - 03</t>
  </si>
  <si>
    <t>Statická zátěžová zkouška</t>
  </si>
  <si>
    <t>-211955610</t>
  </si>
  <si>
    <t>"zkouška hutnění"1</t>
  </si>
  <si>
    <t>03 - Odvodnění pláně stezky</t>
  </si>
  <si>
    <t xml:space="preserve">    2 - Zakládání</t>
  </si>
  <si>
    <t xml:space="preserve">    998 - Přesun hmot</t>
  </si>
  <si>
    <t>132151102</t>
  </si>
  <si>
    <t>Hloubení rýh nezapažených š do 800 mm v hornině třídy těžitelnosti I, skupiny 1 a 2 objem do 50 m3 strojně</t>
  </si>
  <si>
    <t>149024218</t>
  </si>
  <si>
    <t>310*0,3*0,2" výkop pro trativod"</t>
  </si>
  <si>
    <t>-552938082</t>
  </si>
  <si>
    <t>-855196854</t>
  </si>
  <si>
    <t>171251101</t>
  </si>
  <si>
    <t>-1699430658</t>
  </si>
  <si>
    <t>310*0,3*0,2</t>
  </si>
  <si>
    <t>Zakládání</t>
  </si>
  <si>
    <t>211531111</t>
  </si>
  <si>
    <t>Výplň odvodňovacích žeber nebo trativodů kamenivem hrubým drceným frakce 16 až 63 mm</t>
  </si>
  <si>
    <t>-919829746</t>
  </si>
  <si>
    <t>310*0,2*0,2</t>
  </si>
  <si>
    <t>28613242</t>
  </si>
  <si>
    <t>trubka drenážní korugovaná sendvičová HD-PE SN 8 perforace 360° pro liniové stavby DN 150</t>
  </si>
  <si>
    <t>m</t>
  </si>
  <si>
    <t>-1450466518</t>
  </si>
  <si>
    <t>310</t>
  </si>
  <si>
    <t>212792212</t>
  </si>
  <si>
    <t>Odvodnění mostní opěry - drenážní flexibilní plastové potrubí DN 160</t>
  </si>
  <si>
    <t>1255450399</t>
  </si>
  <si>
    <t>998</t>
  </si>
  <si>
    <t>Přesun hmot</t>
  </si>
  <si>
    <t>998312021</t>
  </si>
  <si>
    <t>Přesun hmot pro odvodnění drenáží s výplní rýh dopravní vzdálenost do 1 000 m</t>
  </si>
  <si>
    <t>t</t>
  </si>
  <si>
    <t>CS ÚRS 2022 01</t>
  </si>
  <si>
    <t>-1861231480</t>
  </si>
  <si>
    <t>https://podminky.urs.cz/item/CS_URS_2022_01/998312021</t>
  </si>
  <si>
    <t>04 - Ochrana sítí</t>
  </si>
  <si>
    <t xml:space="preserve">    8 - Trubní vedení</t>
  </si>
  <si>
    <t>129001101</t>
  </si>
  <si>
    <t>Příplatek za ztížení odkopávky nebo prokopávky v blízkosti inženýrských sítí</t>
  </si>
  <si>
    <t>-1852199851</t>
  </si>
  <si>
    <t>23*1*1</t>
  </si>
  <si>
    <t>Trubní vedení</t>
  </si>
  <si>
    <t>899914111</t>
  </si>
  <si>
    <t>Montáž ocelové chráničky D 159 x 10 mm</t>
  </si>
  <si>
    <t>909747942</t>
  </si>
  <si>
    <t>23</t>
  </si>
  <si>
    <t>"osazení chráničky na vedení CETIN"</t>
  </si>
  <si>
    <t>14011098</t>
  </si>
  <si>
    <t>trubka ocelová bezešvá hladká jakost 11 353 159x4,5mm</t>
  </si>
  <si>
    <t>578556808</t>
  </si>
  <si>
    <t>998272201</t>
  </si>
  <si>
    <t>Přesun hmot pro trubní vedení z ocelových trub svařovaných pro vodovody, plynovody, teplovody, shybky, produktovody v otevřeném výkopu dopravní vzdálenost do 15 m</t>
  </si>
  <si>
    <t>592363817</t>
  </si>
  <si>
    <t>https://podminky.urs.cz/item/CS_URS_2022_01/998272201</t>
  </si>
  <si>
    <t>998272224</t>
  </si>
  <si>
    <t>Přesun hmot pro trubní vedení z ocelových trub svařovaných Příplatek k cenám za zvětšený přesun přes vymezenou největší dopravní vzdálenost do 500 m</t>
  </si>
  <si>
    <t>-56453629</t>
  </si>
  <si>
    <t>https://podminky.urs.cz/item/CS_URS_2022_01/998272224</t>
  </si>
  <si>
    <t>05 - Stezka ACO</t>
  </si>
  <si>
    <t xml:space="preserve">    5 - Komunikace pozemní</t>
  </si>
  <si>
    <t>Komunikace pozemní</t>
  </si>
  <si>
    <t>564761111</t>
  </si>
  <si>
    <t>Podklad z kameniva hrubého drceného vel. 32-63 mm tl 200 mm</t>
  </si>
  <si>
    <t>-998287735</t>
  </si>
  <si>
    <t>"podkladní vrstva stezky"</t>
  </si>
  <si>
    <t>310*4*1,05</t>
  </si>
  <si>
    <t>564861111</t>
  </si>
  <si>
    <t>Podklad ze štěrkodrtě ŠD tl 200 mm</t>
  </si>
  <si>
    <t>53682217</t>
  </si>
  <si>
    <t>310*3,5*1,05"konstrukční vrstva vozovky 5% navýšení pro rozšíření v zatáčkách"</t>
  </si>
  <si>
    <t>Mezisoučet</t>
  </si>
  <si>
    <t>Součet</t>
  </si>
  <si>
    <t>569551111</t>
  </si>
  <si>
    <t>Zpevnění krajnic prohozenou zeminou tl 150 mm</t>
  </si>
  <si>
    <t>-1850796444</t>
  </si>
  <si>
    <t>310*0,5*2</t>
  </si>
  <si>
    <t>"dorovnání krajnic zeminou"</t>
  </si>
  <si>
    <t>573211112</t>
  </si>
  <si>
    <t>Postřik živičný spojovací z asfaltu v množství 0,70 kg/m2</t>
  </si>
  <si>
    <t>-521858426</t>
  </si>
  <si>
    <t>310*3,2*1,05"postřik na štěrk před pokládkou ACL / ACP"</t>
  </si>
  <si>
    <t>573231111</t>
  </si>
  <si>
    <t>Postřik živičný spojovací ze silniční emulze v množství 0,70 kg/m2</t>
  </si>
  <si>
    <t>759746602</t>
  </si>
  <si>
    <t>310*3,1*1,05"postřik mezi ACP a ACO"</t>
  </si>
  <si>
    <t>577134131</t>
  </si>
  <si>
    <t>Asfaltový beton vrstva obrusná ACO 11 (ABS) tř. I tl 40 mm š do 3 m z modifikovaného asfaltu</t>
  </si>
  <si>
    <t>-172916557</t>
  </si>
  <si>
    <t>310*3*1,05</t>
  </si>
  <si>
    <t>"obrusná vrstva stezky"</t>
  </si>
  <si>
    <t>577155132</t>
  </si>
  <si>
    <t>Asfaltový beton vrstva ložní ACL 16 (ABH) tl 60 mm š do 3 m z modifikovaného asfaltu</t>
  </si>
  <si>
    <t>-2001307878</t>
  </si>
  <si>
    <t>310*3,2*1,05</t>
  </si>
  <si>
    <t>"ložná vrstva stezky"</t>
  </si>
  <si>
    <t>599141111</t>
  </si>
  <si>
    <t>Vyplnění spár mezi silničními dílci živičnou zálivkou</t>
  </si>
  <si>
    <t>-1414257594</t>
  </si>
  <si>
    <t>3*3</t>
  </si>
  <si>
    <t>"zalití spáry napojení na stávající asfalt"</t>
  </si>
  <si>
    <t>919735113</t>
  </si>
  <si>
    <t>Řezání stávajícího živičného krytu hl do 150 mm</t>
  </si>
  <si>
    <t>-1398187969</t>
  </si>
  <si>
    <t>"prořezání vozovky v místě napojení / křížení"</t>
  </si>
  <si>
    <t>938909311</t>
  </si>
  <si>
    <t>Čištění vozovek metením strojně podkladu nebo krytu betonového nebo živičného</t>
  </si>
  <si>
    <t>583076860</t>
  </si>
  <si>
    <t>200*5</t>
  </si>
  <si>
    <t>"čištění povrchu vozovky příjezdové cesty"</t>
  </si>
  <si>
    <t>998225111</t>
  </si>
  <si>
    <t>Přesun hmot pro pozemní komunikace s krytem z kamene, monolitickým betonovým nebo živičným</t>
  </si>
  <si>
    <t>1502819162</t>
  </si>
  <si>
    <t>06 - Odpočinková plocha s lavičkami</t>
  </si>
  <si>
    <t xml:space="preserve">    5 - Komunikace</t>
  </si>
  <si>
    <t>291111111</t>
  </si>
  <si>
    <t>Podklad pro zpevněné plochy z kameniva drceného 0 až 63 mm</t>
  </si>
  <si>
    <t>1075680198</t>
  </si>
  <si>
    <t>3*(13*0,3)</t>
  </si>
  <si>
    <t>"podklad zpevněných ploch s lavičkami"</t>
  </si>
  <si>
    <t>Komunikace</t>
  </si>
  <si>
    <t>564211111</t>
  </si>
  <si>
    <t>Podklad nebo podsyp ze štěrkopísku ŠP tl 50 mm</t>
  </si>
  <si>
    <t>685941</t>
  </si>
  <si>
    <t>3*13</t>
  </si>
  <si>
    <t>"podklad pod kamenné odseky"</t>
  </si>
  <si>
    <t>591111111</t>
  </si>
  <si>
    <t>Kladení dlažby z kostek velkých z kamene do lože z kameniva těženého do tl 50 mm</t>
  </si>
  <si>
    <t>1808567030</t>
  </si>
  <si>
    <t>"kladení dlažby z odseků"</t>
  </si>
  <si>
    <t>22</t>
  </si>
  <si>
    <t>kostka dlažební odsek žula hnědožlutá</t>
  </si>
  <si>
    <t>727715106</t>
  </si>
  <si>
    <t>"plochy z kamenných odseků"</t>
  </si>
  <si>
    <t>39*1,01 'Přepočtené koeficientem množství</t>
  </si>
  <si>
    <t>58380374</t>
  </si>
  <si>
    <t>obrubník kamenný žulový přímý 120x250mm</t>
  </si>
  <si>
    <t>-2112979201</t>
  </si>
  <si>
    <t>P</t>
  </si>
  <si>
    <t>Poznámka k položce:_x000d_
Hmotnost: 82 kg/bm</t>
  </si>
  <si>
    <t>3*9</t>
  </si>
  <si>
    <t>"kamenný obrubník"</t>
  </si>
  <si>
    <t>27*1,01 'Přepočtené koeficientem množství</t>
  </si>
  <si>
    <t>916241112</t>
  </si>
  <si>
    <t>Osazení obrubníku kamenného ležatého bez boční opěry do lože z betonu prostého</t>
  </si>
  <si>
    <t>-383739039</t>
  </si>
  <si>
    <t>916991121</t>
  </si>
  <si>
    <t>Lože pod obrubníky, krajníky nebo obruby z dlažebních kostek z betonu prostého</t>
  </si>
  <si>
    <t>1686136584</t>
  </si>
  <si>
    <t>(3*9)*0,25*0,15</t>
  </si>
  <si>
    <t>"podklad pod obrubníky"</t>
  </si>
  <si>
    <t>74910109</t>
  </si>
  <si>
    <t>lavička s opěradlem (nekotvená) 2000x500x800mm konstrukce-beton, sedák-dřevo</t>
  </si>
  <si>
    <t>76702086</t>
  </si>
  <si>
    <t>"lavičky na odpočívacích plochách"</t>
  </si>
  <si>
    <t>74910133</t>
  </si>
  <si>
    <t xml:space="preserve">koš odpadkový litina,ocel  v 1005mm D 470mm obsah 50L</t>
  </si>
  <si>
    <t>684456722</t>
  </si>
  <si>
    <t>"odpadkové koše na odpočívacích plochách"</t>
  </si>
  <si>
    <t>74910151</t>
  </si>
  <si>
    <t>stojan na kola na 5 kol jednostranný, kov 570x1750x500mm</t>
  </si>
  <si>
    <t>890643547</t>
  </si>
  <si>
    <t>"stojan na kola pro odpočívací plochy"</t>
  </si>
  <si>
    <t>936104211</t>
  </si>
  <si>
    <t>Montáž odpadkového koše do betonové patky</t>
  </si>
  <si>
    <t>1482334855</t>
  </si>
  <si>
    <t>936124113</t>
  </si>
  <si>
    <t>Montáž lavičky stabilní kotvené šrouby na pevný podklad</t>
  </si>
  <si>
    <t>-52095777</t>
  </si>
  <si>
    <t>936174311</t>
  </si>
  <si>
    <t>Montáž stojanu na kola pro 5 kol kotevními šrouby na pevný podklad</t>
  </si>
  <si>
    <t>-2086991812</t>
  </si>
  <si>
    <t>-1580730503</t>
  </si>
  <si>
    <t>07 - Dopravní značení</t>
  </si>
  <si>
    <t xml:space="preserve">    9 - Ostatní konstrukce a práce, bourání</t>
  </si>
  <si>
    <t>Ostatní konstrukce a práce, bourání</t>
  </si>
  <si>
    <t>40445225</t>
  </si>
  <si>
    <t>sloupek pro dopravní značku Zn D 60mm v 3,5m</t>
  </si>
  <si>
    <t>-785245008</t>
  </si>
  <si>
    <t>40445240</t>
  </si>
  <si>
    <t>patka pro sloupek Al D 60mm</t>
  </si>
  <si>
    <t>1380489031</t>
  </si>
  <si>
    <t>40445256</t>
  </si>
  <si>
    <t>svorka upínací na sloupek dopravní značky D 60mm</t>
  </si>
  <si>
    <t>637208744</t>
  </si>
  <si>
    <t>40445253</t>
  </si>
  <si>
    <t>víčko plastové na sloupek D 60mm</t>
  </si>
  <si>
    <t>-544243013</t>
  </si>
  <si>
    <t>914111111</t>
  </si>
  <si>
    <t>Montáž svislé dopravní značky do velikosti 1 m2 objímkami na sloupek nebo konzolu</t>
  </si>
  <si>
    <t>-368756411</t>
  </si>
  <si>
    <t>"montáž 4 kusů dopravních značek"</t>
  </si>
  <si>
    <t>40445619</t>
  </si>
  <si>
    <t>zákazové, příkazové dopravní značky B1-B34, C1-15 500mm</t>
  </si>
  <si>
    <t>1769017882</t>
  </si>
  <si>
    <t>"2* C9a Stezka pro chodce a cyklisty + 2*C9b Konec stezky pro chodce a cyklisty "</t>
  </si>
  <si>
    <t>08 - Dokončovací práce</t>
  </si>
  <si>
    <t>162301102</t>
  </si>
  <si>
    <t>Vodorovné přemístění do 1000 m výkopku/sypaniny z horniny tř. 1 až 4</t>
  </si>
  <si>
    <t>2037968540</t>
  </si>
  <si>
    <t>(310*4)*0,1</t>
  </si>
  <si>
    <t>"přesun ornice"</t>
  </si>
  <si>
    <t>181351113</t>
  </si>
  <si>
    <t>Rozprostření ornice tl vrstvy do 200 mm pl přes 500 m2 v rovině nebo ve svahu do 1:5 strojně</t>
  </si>
  <si>
    <t>1011964874</t>
  </si>
  <si>
    <t>(310*3)*0,1*2"uložení ornice v okolí stavby"</t>
  </si>
  <si>
    <t>005724720</t>
  </si>
  <si>
    <t>osivo směs travní krajinná - rovinná</t>
  </si>
  <si>
    <t>kg</t>
  </si>
  <si>
    <t>-580385982</t>
  </si>
  <si>
    <t>"spotřeba cca 5 kg na 100m2"(310*4)*0,1*2</t>
  </si>
  <si>
    <t>248*0,05 'Přepočtené koeficientem množství</t>
  </si>
  <si>
    <t>181451121</t>
  </si>
  <si>
    <t>Založení lučního trávníku výsevem plochy přes 1000 m2 v rovině a ve svahu do 1:5</t>
  </si>
  <si>
    <t>1859420031</t>
  </si>
  <si>
    <t>(310*4)*0,1*2</t>
  </si>
  <si>
    <t>"osetí koruny hráze mimo provozní zpevnění"</t>
  </si>
  <si>
    <t>02 - Veřejné osvětlení</t>
  </si>
  <si>
    <t>881319871</t>
  </si>
  <si>
    <t>353*0,8*0,1"množství ornice"</t>
  </si>
  <si>
    <t>132251256</t>
  </si>
  <si>
    <t>Hloubení rýh nezapažených š do 2000 mm v hornině třídy těžitelnosti I, skupiny 3 objem do 5000 m3 strojně</t>
  </si>
  <si>
    <t>-911520805</t>
  </si>
  <si>
    <t>353*0,8*1,1</t>
  </si>
  <si>
    <t>"výkop pro pokládku potrubí"</t>
  </si>
  <si>
    <t>162251102</t>
  </si>
  <si>
    <t>Vodorovné přemístění do 50 m výkopku/sypaniny z horniny třídy těžitelnosti I, skupiny 1 až 3</t>
  </si>
  <si>
    <t>-1396056029</t>
  </si>
  <si>
    <t>(353*0,8*1,1)*2</t>
  </si>
  <si>
    <t>"přesun výkopku, po dokončení opětovný přesun"</t>
  </si>
  <si>
    <t>1758328272</t>
  </si>
  <si>
    <t>"nakládání výkopku, po pokládce kabelu opětovné naložení"</t>
  </si>
  <si>
    <t>171251201</t>
  </si>
  <si>
    <t>Uložení sypaniny na skládky nebo meziskládky</t>
  </si>
  <si>
    <t>-300886514</t>
  </si>
  <si>
    <t>"dočasné uložení materiálu"</t>
  </si>
  <si>
    <t>174151101</t>
  </si>
  <si>
    <t>Zásyp jam, šachet rýh nebo kolem objektů sypaninou se zhutněním</t>
  </si>
  <si>
    <t>521071427</t>
  </si>
  <si>
    <t>"zasypání zámku se zhutněním"</t>
  </si>
  <si>
    <t>181951111</t>
  </si>
  <si>
    <t>Úprava pláně v hornině třídy těžitelnosti I, skupiny 1 až 3 bez zhutnění</t>
  </si>
  <si>
    <t>16926045</t>
  </si>
  <si>
    <t>353*0,8</t>
  </si>
  <si>
    <t>"úprava dna výkopu"</t>
  </si>
  <si>
    <t>03 - Veřejné osvětlení</t>
  </si>
  <si>
    <t xml:space="preserve">0800 - Stav. díl 8 - trubní vedení                                         </t>
  </si>
  <si>
    <t xml:space="preserve">    3 - Svislé a kompletní konstrukce</t>
  </si>
  <si>
    <t xml:space="preserve">    4 - Vodorovné konstrukce</t>
  </si>
  <si>
    <t>PSV - Práce a dodávky PSV</t>
  </si>
  <si>
    <t xml:space="preserve">    741 - Elektroinstalace - silnoproud</t>
  </si>
  <si>
    <t>štěrkopísek 0/32</t>
  </si>
  <si>
    <t xml:space="preserve">m3  </t>
  </si>
  <si>
    <t>-1258927752</t>
  </si>
  <si>
    <t>"obsyp + lože"</t>
  </si>
  <si>
    <t>353*0,8*0,3</t>
  </si>
  <si>
    <t>31674067</t>
  </si>
  <si>
    <t>stožár osvětlovací sadový Pz 133/89/60 v 6,0m</t>
  </si>
  <si>
    <t>-59773356</t>
  </si>
  <si>
    <t>"stožár lapmy"</t>
  </si>
  <si>
    <t>31672001</t>
  </si>
  <si>
    <t>Výložník rovný jednoduchý k osvětlovacím stožárům sadovým vyložení 500mm</t>
  </si>
  <si>
    <t>1686888382</t>
  </si>
  <si>
    <t>-113</t>
  </si>
  <si>
    <t>Montáž lampy pouličního osvětlení</t>
  </si>
  <si>
    <t xml:space="preserve">kus </t>
  </si>
  <si>
    <t>-1343461327</t>
  </si>
  <si>
    <t>"Lampa pouličního osvětlení, led svítidlo 17W, výška 6m, osazená do betonové trubky DN 400 v betonové patce"</t>
  </si>
  <si>
    <t>"uzemnění zatřené asfaltovým nátěrem"</t>
  </si>
  <si>
    <t>"součástí je propojení, svorkovnice, pojistka"</t>
  </si>
  <si>
    <t>5011</t>
  </si>
  <si>
    <t>svítidlo Led 17W teplá bílá</t>
  </si>
  <si>
    <t>1746456246</t>
  </si>
  <si>
    <t>"svítidlo lampy pouličního osvětlení"</t>
  </si>
  <si>
    <t>0800</t>
  </si>
  <si>
    <t xml:space="preserve">Stav. díl 8 - trubní vedení                                         </t>
  </si>
  <si>
    <t>-K01</t>
  </si>
  <si>
    <t>Montáž výstražné folie</t>
  </si>
  <si>
    <t>-1534533288</t>
  </si>
  <si>
    <t>"Délka kabelu"</t>
  </si>
  <si>
    <t>353</t>
  </si>
  <si>
    <t>R01</t>
  </si>
  <si>
    <t>Červená výstražná folie</t>
  </si>
  <si>
    <t>-1587862928</t>
  </si>
  <si>
    <t>"délka kabelu"</t>
  </si>
  <si>
    <t>274354111</t>
  </si>
  <si>
    <t>Bednění základových pasů - zřízení</t>
  </si>
  <si>
    <t>-1929052470</t>
  </si>
  <si>
    <t>10*(1*1*1)</t>
  </si>
  <si>
    <t>"patka pro kotvení trubky k usazení lampy VO"</t>
  </si>
  <si>
    <t>274354211</t>
  </si>
  <si>
    <t>Bednění základových pasů - odstranění</t>
  </si>
  <si>
    <t>-1912841044</t>
  </si>
  <si>
    <t>24</t>
  </si>
  <si>
    <t>275313811</t>
  </si>
  <si>
    <t>Základové patky z betonu tř. C 25/30</t>
  </si>
  <si>
    <t>-630693993</t>
  </si>
  <si>
    <t>10*1*1*1</t>
  </si>
  <si>
    <t>"patka pro usazení trubky k montáži lamp"</t>
  </si>
  <si>
    <t>Svislé a kompletní konstrukce</t>
  </si>
  <si>
    <t>388995211</t>
  </si>
  <si>
    <t>Chránička kabelů z trub HDPE v římse DN 80</t>
  </si>
  <si>
    <t>653666946</t>
  </si>
  <si>
    <t>"chránička kabelu DN 50"</t>
  </si>
  <si>
    <t>388995212</t>
  </si>
  <si>
    <t>Chránička kabelů z trub HDPE v římse DN 110</t>
  </si>
  <si>
    <t>669175345</t>
  </si>
  <si>
    <t>"chránička DN 110 v chodníku-v místě křížení"</t>
  </si>
  <si>
    <t>4*5</t>
  </si>
  <si>
    <t>Vodorovné konstrukce</t>
  </si>
  <si>
    <t>25</t>
  </si>
  <si>
    <t>457311118</t>
  </si>
  <si>
    <t>Vyrovnávací nebo spádový beton C 30/37 včetně úpravy povrchu</t>
  </si>
  <si>
    <t>-382374072</t>
  </si>
  <si>
    <t>10*0,1*0,5*0,5</t>
  </si>
  <si>
    <t>"spádový beton uzavírající usazený stožár v potrubí"</t>
  </si>
  <si>
    <t>811391111</t>
  </si>
  <si>
    <t>Montáž potrubí z trub betonových s polodrážkou otevřený výkop sklon do 20 % DN 400</t>
  </si>
  <si>
    <t>-2144701804</t>
  </si>
  <si>
    <t>"montáž trub pro osazení sloupů lamp VO"</t>
  </si>
  <si>
    <t>59223021</t>
  </si>
  <si>
    <t>trouba betonová hrdlová DN 400</t>
  </si>
  <si>
    <t>739924889</t>
  </si>
  <si>
    <t>PSV</t>
  </si>
  <si>
    <t>Práce a dodávky PSV</t>
  </si>
  <si>
    <t>741</t>
  </si>
  <si>
    <t>Elektroinstalace - silnoproud</t>
  </si>
  <si>
    <t>35442062</t>
  </si>
  <si>
    <t>pás zemnící 30x4mm FeZn</t>
  </si>
  <si>
    <t>32</t>
  </si>
  <si>
    <t>16</t>
  </si>
  <si>
    <t>-1362589821</t>
  </si>
  <si>
    <t>"zemění lamp"</t>
  </si>
  <si>
    <t>34111076</t>
  </si>
  <si>
    <t>kabel silový s Cu jádrem 1 kV 4x10mm2</t>
  </si>
  <si>
    <t>580085838</t>
  </si>
  <si>
    <t>"délka kabelu + zasmyčkování do lamp, kabel CYKY 4Bx10mm2"</t>
  </si>
  <si>
    <t>35441073</t>
  </si>
  <si>
    <t>drát D 10mm FeZn</t>
  </si>
  <si>
    <t>1790711663</t>
  </si>
  <si>
    <t>"uzemění lamp"</t>
  </si>
  <si>
    <t>10*1,5</t>
  </si>
  <si>
    <t>35441860</t>
  </si>
  <si>
    <t>svorka FeZn k jímací tyči - 4 šrouby</t>
  </si>
  <si>
    <t>-2014456964</t>
  </si>
  <si>
    <t>741231001</t>
  </si>
  <si>
    <t>Montáž svorkovnice do rozvaděčů - řadová vodič do 2,5 mm2 se zapojením vodičů</t>
  </si>
  <si>
    <t>-1812127653</t>
  </si>
  <si>
    <t>"svorkovice lampy pouličního osvětlení"</t>
  </si>
  <si>
    <t>18</t>
  </si>
  <si>
    <t>stožárová výzbroj</t>
  </si>
  <si>
    <t>-302099143</t>
  </si>
  <si>
    <t>19</t>
  </si>
  <si>
    <t>Pojistka do stožáru VO</t>
  </si>
  <si>
    <t>-1991902040</t>
  </si>
  <si>
    <t>"pojistka s pojistkovou vložkou"</t>
  </si>
  <si>
    <t>pospojování kovových částí rozvaděčů</t>
  </si>
  <si>
    <t>1410675838</t>
  </si>
  <si>
    <t>"pospojování uzemnění a kabelů v těle lampy"</t>
  </si>
  <si>
    <t>svorkovnice</t>
  </si>
  <si>
    <t>2086625148</t>
  </si>
  <si>
    <t>"svorkovnice sloupu lampy"</t>
  </si>
  <si>
    <t>26</t>
  </si>
  <si>
    <t>998741101</t>
  </si>
  <si>
    <t>Přesun hmot pro silnoproud stanovený z hmotnosti přesunovaného materiálu vodorovná dopravní vzdálenost do 50 m v objektech výšky do 6 m</t>
  </si>
  <si>
    <t>-436303752</t>
  </si>
  <si>
    <t>https://podminky.urs.cz/item/CS_URS_2022_01/998741101</t>
  </si>
  <si>
    <t>27</t>
  </si>
  <si>
    <t>998741193</t>
  </si>
  <si>
    <t>Přesun hmot pro silnoproud stanovený z hmotnosti přesunovaného materiálu Příplatek k ceně za zvětšený přesun přes vymezenou největší dopravní vzdálenost do 500 m</t>
  </si>
  <si>
    <t>-846876350</t>
  </si>
  <si>
    <t>https://podminky.urs.cz/item/CS_URS_2022_01/998741193</t>
  </si>
  <si>
    <t>04 - Dokončovací práce</t>
  </si>
  <si>
    <t>-1250004866</t>
  </si>
  <si>
    <t>353*0,8*0,1"uložení ornice"</t>
  </si>
  <si>
    <t>395724074</t>
  </si>
  <si>
    <t>"spotřeba cca 5 kg na 100m2"28,2</t>
  </si>
  <si>
    <t>28,2*0,05 'Přepočtené koeficientem množství</t>
  </si>
  <si>
    <t>-1421876995</t>
  </si>
  <si>
    <t>28,24</t>
  </si>
  <si>
    <t>"osetí ornice"</t>
  </si>
  <si>
    <t>741810002</t>
  </si>
  <si>
    <t>Celková prohlídka elektrického rozvodu a zařízení do 500 000,- Kč</t>
  </si>
  <si>
    <t>-1854504164</t>
  </si>
  <si>
    <t>"provedení měření a zpracování revizní zprávy"</t>
  </si>
  <si>
    <t>"zaškolení pracovníků provozovatele na obsluhu zařízení"</t>
  </si>
  <si>
    <t>"dokumentace skutečného provedení"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</si>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</sst>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1103111" TargetMode="External" /><Relationship Id="rId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8741101" TargetMode="External" /><Relationship Id="rId2" Type="http://schemas.openxmlformats.org/officeDocument/2006/relationships/hyperlink" Target="https://podminky.urs.cz/item/CS_URS_2022_01/998741193" TargetMode="External" /><Relationship Id="rId3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1103111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62751114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8312021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8272201" TargetMode="External" /><Relationship Id="rId2" Type="http://schemas.openxmlformats.org/officeDocument/2006/relationships/hyperlink" Target="https://podminky.urs.cz/item/CS_URS_2022_01/998272224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8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2021_VZ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06-27 - Revitalizace rybníka Stráž v Pelhřimově část 1b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Pelhřimov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15. 6. 2022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6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Pelhřimov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VDG Projektování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Vítězslav Pavel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ROUND(AG55+AG56+AG65,2)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ROUND(AS55+AS56+AS65,2)</f>
        <v>0</v>
      </c>
      <c r="AT54" s="108">
        <f>ROUND(SUM(AV54:AW54),2)</f>
        <v>0</v>
      </c>
      <c r="AU54" s="109">
        <f>ROUND(AU55+AU56+AU65,5)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ROUND(AZ55+AZ56+AZ65,2)</f>
        <v>0</v>
      </c>
      <c r="BA54" s="108">
        <f>ROUND(BA55+BA56+BA65,2)</f>
        <v>0</v>
      </c>
      <c r="BB54" s="108">
        <f>ROUND(BB55+BB56+BB65,2)</f>
        <v>0</v>
      </c>
      <c r="BC54" s="108">
        <f>ROUND(BC55+BC56+BC65,2)</f>
        <v>0</v>
      </c>
      <c r="BD54" s="110">
        <f>ROUND(BD55+BD56+BD65,2)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4.4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Vedlejší náklady sta...'!J30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'00 - Vedlejší náklady sta...'!P87</f>
        <v>0</v>
      </c>
      <c r="AV55" s="122">
        <f>'00 - Vedlejší náklady sta...'!J33</f>
        <v>0</v>
      </c>
      <c r="AW55" s="122">
        <f>'00 - Vedlejší náklady sta...'!J34</f>
        <v>0</v>
      </c>
      <c r="AX55" s="122">
        <f>'00 - Vedlejší náklady sta...'!J35</f>
        <v>0</v>
      </c>
      <c r="AY55" s="122">
        <f>'00 - Vedlejší náklady sta...'!J36</f>
        <v>0</v>
      </c>
      <c r="AZ55" s="122">
        <f>'00 - Vedlejší náklady sta...'!F33</f>
        <v>0</v>
      </c>
      <c r="BA55" s="122">
        <f>'00 - Vedlejší náklady sta...'!F34</f>
        <v>0</v>
      </c>
      <c r="BB55" s="122">
        <f>'00 - Vedlejší náklady sta...'!F35</f>
        <v>0</v>
      </c>
      <c r="BC55" s="122">
        <f>'00 - Vedlejší náklady sta...'!F36</f>
        <v>0</v>
      </c>
      <c r="BD55" s="124">
        <f>'00 - Vedlejší náklady sta...'!F37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4.4" customHeight="1">
      <c r="A56" s="7"/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ROUND(SUM(AG57:AG64),2)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f>ROUND(SUM(AS57:AS64),2)</f>
        <v>0</v>
      </c>
      <c r="AT56" s="122">
        <f>ROUND(SUM(AV56:AW56),2)</f>
        <v>0</v>
      </c>
      <c r="AU56" s="123">
        <f>ROUND(SUM(AU57:AU64),5)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ROUND(SUM(AZ57:AZ64),2)</f>
        <v>0</v>
      </c>
      <c r="BA56" s="122">
        <f>ROUND(SUM(BA57:BA64),2)</f>
        <v>0</v>
      </c>
      <c r="BB56" s="122">
        <f>ROUND(SUM(BB57:BB64),2)</f>
        <v>0</v>
      </c>
      <c r="BC56" s="122">
        <f>ROUND(SUM(BC57:BC64),2)</f>
        <v>0</v>
      </c>
      <c r="BD56" s="124">
        <f>ROUND(SUM(BD57:BD64),2)</f>
        <v>0</v>
      </c>
      <c r="BE56" s="7"/>
      <c r="BS56" s="125" t="s">
        <v>71</v>
      </c>
      <c r="BT56" s="125" t="s">
        <v>80</v>
      </c>
      <c r="BU56" s="125" t="s">
        <v>73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4" customFormat="1" ht="14.4" customHeight="1">
      <c r="A57" s="113" t="s">
        <v>76</v>
      </c>
      <c r="B57" s="65"/>
      <c r="C57" s="127"/>
      <c r="D57" s="127"/>
      <c r="E57" s="128" t="s">
        <v>83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'01 - Přípravné práce'!J32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87</v>
      </c>
      <c r="AR57" s="67"/>
      <c r="AS57" s="131">
        <v>0</v>
      </c>
      <c r="AT57" s="132">
        <f>ROUND(SUM(AV57:AW57),2)</f>
        <v>0</v>
      </c>
      <c r="AU57" s="133">
        <f>'01 - Přípravné práce'!P87</f>
        <v>0</v>
      </c>
      <c r="AV57" s="132">
        <f>'01 - Přípravné práce'!J35</f>
        <v>0</v>
      </c>
      <c r="AW57" s="132">
        <f>'01 - Přípravné práce'!J36</f>
        <v>0</v>
      </c>
      <c r="AX57" s="132">
        <f>'01 - Přípravné práce'!J37</f>
        <v>0</v>
      </c>
      <c r="AY57" s="132">
        <f>'01 - Přípravné práce'!J38</f>
        <v>0</v>
      </c>
      <c r="AZ57" s="132">
        <f>'01 - Přípravné práce'!F35</f>
        <v>0</v>
      </c>
      <c r="BA57" s="132">
        <f>'01 - Přípravné práce'!F36</f>
        <v>0</v>
      </c>
      <c r="BB57" s="132">
        <f>'01 - Přípravné práce'!F37</f>
        <v>0</v>
      </c>
      <c r="BC57" s="132">
        <f>'01 - Přípravné práce'!F38</f>
        <v>0</v>
      </c>
      <c r="BD57" s="134">
        <f>'01 - Přípravné práce'!F39</f>
        <v>0</v>
      </c>
      <c r="BE57" s="4"/>
      <c r="BT57" s="135" t="s">
        <v>82</v>
      </c>
      <c r="BV57" s="135" t="s">
        <v>74</v>
      </c>
      <c r="BW57" s="135" t="s">
        <v>88</v>
      </c>
      <c r="BX57" s="135" t="s">
        <v>85</v>
      </c>
      <c r="CL57" s="135" t="s">
        <v>19</v>
      </c>
    </row>
    <row r="58" s="4" customFormat="1" ht="14.4" customHeight="1">
      <c r="A58" s="113" t="s">
        <v>76</v>
      </c>
      <c r="B58" s="65"/>
      <c r="C58" s="127"/>
      <c r="D58" s="127"/>
      <c r="E58" s="128" t="s">
        <v>89</v>
      </c>
      <c r="F58" s="128"/>
      <c r="G58" s="128"/>
      <c r="H58" s="128"/>
      <c r="I58" s="128"/>
      <c r="J58" s="127"/>
      <c r="K58" s="128" t="s">
        <v>90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'02 - Zemní práce'!J32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'02 - Zemní práce'!P87</f>
        <v>0</v>
      </c>
      <c r="AV58" s="132">
        <f>'02 - Zemní práce'!J35</f>
        <v>0</v>
      </c>
      <c r="AW58" s="132">
        <f>'02 - Zemní práce'!J36</f>
        <v>0</v>
      </c>
      <c r="AX58" s="132">
        <f>'02 - Zemní práce'!J37</f>
        <v>0</v>
      </c>
      <c r="AY58" s="132">
        <f>'02 - Zemní práce'!J38</f>
        <v>0</v>
      </c>
      <c r="AZ58" s="132">
        <f>'02 - Zemní práce'!F35</f>
        <v>0</v>
      </c>
      <c r="BA58" s="132">
        <f>'02 - Zemní práce'!F36</f>
        <v>0</v>
      </c>
      <c r="BB58" s="132">
        <f>'02 - Zemní práce'!F37</f>
        <v>0</v>
      </c>
      <c r="BC58" s="132">
        <f>'02 - Zemní práce'!F38</f>
        <v>0</v>
      </c>
      <c r="BD58" s="134">
        <f>'02 - Zemní práce'!F39</f>
        <v>0</v>
      </c>
      <c r="BE58" s="4"/>
      <c r="BT58" s="135" t="s">
        <v>82</v>
      </c>
      <c r="BV58" s="135" t="s">
        <v>74</v>
      </c>
      <c r="BW58" s="135" t="s">
        <v>91</v>
      </c>
      <c r="BX58" s="135" t="s">
        <v>85</v>
      </c>
      <c r="CL58" s="135" t="s">
        <v>19</v>
      </c>
    </row>
    <row r="59" s="4" customFormat="1" ht="14.4" customHeight="1">
      <c r="A59" s="113" t="s">
        <v>76</v>
      </c>
      <c r="B59" s="65"/>
      <c r="C59" s="127"/>
      <c r="D59" s="127"/>
      <c r="E59" s="128" t="s">
        <v>92</v>
      </c>
      <c r="F59" s="128"/>
      <c r="G59" s="128"/>
      <c r="H59" s="128"/>
      <c r="I59" s="128"/>
      <c r="J59" s="127"/>
      <c r="K59" s="128" t="s">
        <v>93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'03 - Odvodnění pláně stezky'!J32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'03 - Odvodnění pláně stezky'!P89</f>
        <v>0</v>
      </c>
      <c r="AV59" s="132">
        <f>'03 - Odvodnění pláně stezky'!J35</f>
        <v>0</v>
      </c>
      <c r="AW59" s="132">
        <f>'03 - Odvodnění pláně stezky'!J36</f>
        <v>0</v>
      </c>
      <c r="AX59" s="132">
        <f>'03 - Odvodnění pláně stezky'!J37</f>
        <v>0</v>
      </c>
      <c r="AY59" s="132">
        <f>'03 - Odvodnění pláně stezky'!J38</f>
        <v>0</v>
      </c>
      <c r="AZ59" s="132">
        <f>'03 - Odvodnění pláně stezky'!F35</f>
        <v>0</v>
      </c>
      <c r="BA59" s="132">
        <f>'03 - Odvodnění pláně stezky'!F36</f>
        <v>0</v>
      </c>
      <c r="BB59" s="132">
        <f>'03 - Odvodnění pláně stezky'!F37</f>
        <v>0</v>
      </c>
      <c r="BC59" s="132">
        <f>'03 - Odvodnění pláně stezky'!F38</f>
        <v>0</v>
      </c>
      <c r="BD59" s="134">
        <f>'03 - Odvodnění pláně stezky'!F39</f>
        <v>0</v>
      </c>
      <c r="BE59" s="4"/>
      <c r="BT59" s="135" t="s">
        <v>82</v>
      </c>
      <c r="BV59" s="135" t="s">
        <v>74</v>
      </c>
      <c r="BW59" s="135" t="s">
        <v>94</v>
      </c>
      <c r="BX59" s="135" t="s">
        <v>85</v>
      </c>
      <c r="CL59" s="135" t="s">
        <v>19</v>
      </c>
    </row>
    <row r="60" s="4" customFormat="1" ht="14.4" customHeight="1">
      <c r="A60" s="113" t="s">
        <v>76</v>
      </c>
      <c r="B60" s="65"/>
      <c r="C60" s="127"/>
      <c r="D60" s="127"/>
      <c r="E60" s="128" t="s">
        <v>95</v>
      </c>
      <c r="F60" s="128"/>
      <c r="G60" s="128"/>
      <c r="H60" s="128"/>
      <c r="I60" s="128"/>
      <c r="J60" s="127"/>
      <c r="K60" s="128" t="s">
        <v>96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'04 - Ochrana sítí'!J32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87</v>
      </c>
      <c r="AR60" s="67"/>
      <c r="AS60" s="131">
        <v>0</v>
      </c>
      <c r="AT60" s="132">
        <f>ROUND(SUM(AV60:AW60),2)</f>
        <v>0</v>
      </c>
      <c r="AU60" s="133">
        <f>'04 - Ochrana sítí'!P89</f>
        <v>0</v>
      </c>
      <c r="AV60" s="132">
        <f>'04 - Ochrana sítí'!J35</f>
        <v>0</v>
      </c>
      <c r="AW60" s="132">
        <f>'04 - Ochrana sítí'!J36</f>
        <v>0</v>
      </c>
      <c r="AX60" s="132">
        <f>'04 - Ochrana sítí'!J37</f>
        <v>0</v>
      </c>
      <c r="AY60" s="132">
        <f>'04 - Ochrana sítí'!J38</f>
        <v>0</v>
      </c>
      <c r="AZ60" s="132">
        <f>'04 - Ochrana sítí'!F35</f>
        <v>0</v>
      </c>
      <c r="BA60" s="132">
        <f>'04 - Ochrana sítí'!F36</f>
        <v>0</v>
      </c>
      <c r="BB60" s="132">
        <f>'04 - Ochrana sítí'!F37</f>
        <v>0</v>
      </c>
      <c r="BC60" s="132">
        <f>'04 - Ochrana sítí'!F38</f>
        <v>0</v>
      </c>
      <c r="BD60" s="134">
        <f>'04 - Ochrana sítí'!F39</f>
        <v>0</v>
      </c>
      <c r="BE60" s="4"/>
      <c r="BT60" s="135" t="s">
        <v>82</v>
      </c>
      <c r="BV60" s="135" t="s">
        <v>74</v>
      </c>
      <c r="BW60" s="135" t="s">
        <v>97</v>
      </c>
      <c r="BX60" s="135" t="s">
        <v>85</v>
      </c>
      <c r="CL60" s="135" t="s">
        <v>19</v>
      </c>
    </row>
    <row r="61" s="4" customFormat="1" ht="14.4" customHeight="1">
      <c r="A61" s="113" t="s">
        <v>76</v>
      </c>
      <c r="B61" s="65"/>
      <c r="C61" s="127"/>
      <c r="D61" s="127"/>
      <c r="E61" s="128" t="s">
        <v>98</v>
      </c>
      <c r="F61" s="128"/>
      <c r="G61" s="128"/>
      <c r="H61" s="128"/>
      <c r="I61" s="128"/>
      <c r="J61" s="127"/>
      <c r="K61" s="128" t="s">
        <v>99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'05 - Stezka ACO'!J32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87</v>
      </c>
      <c r="AR61" s="67"/>
      <c r="AS61" s="131">
        <v>0</v>
      </c>
      <c r="AT61" s="132">
        <f>ROUND(SUM(AV61:AW61),2)</f>
        <v>0</v>
      </c>
      <c r="AU61" s="133">
        <f>'05 - Stezka ACO'!P88</f>
        <v>0</v>
      </c>
      <c r="AV61" s="132">
        <f>'05 - Stezka ACO'!J35</f>
        <v>0</v>
      </c>
      <c r="AW61" s="132">
        <f>'05 - Stezka ACO'!J36</f>
        <v>0</v>
      </c>
      <c r="AX61" s="132">
        <f>'05 - Stezka ACO'!J37</f>
        <v>0</v>
      </c>
      <c r="AY61" s="132">
        <f>'05 - Stezka ACO'!J38</f>
        <v>0</v>
      </c>
      <c r="AZ61" s="132">
        <f>'05 - Stezka ACO'!F35</f>
        <v>0</v>
      </c>
      <c r="BA61" s="132">
        <f>'05 - Stezka ACO'!F36</f>
        <v>0</v>
      </c>
      <c r="BB61" s="132">
        <f>'05 - Stezka ACO'!F37</f>
        <v>0</v>
      </c>
      <c r="BC61" s="132">
        <f>'05 - Stezka ACO'!F38</f>
        <v>0</v>
      </c>
      <c r="BD61" s="134">
        <f>'05 - Stezka ACO'!F39</f>
        <v>0</v>
      </c>
      <c r="BE61" s="4"/>
      <c r="BT61" s="135" t="s">
        <v>82</v>
      </c>
      <c r="BV61" s="135" t="s">
        <v>74</v>
      </c>
      <c r="BW61" s="135" t="s">
        <v>100</v>
      </c>
      <c r="BX61" s="135" t="s">
        <v>85</v>
      </c>
      <c r="CL61" s="135" t="s">
        <v>19</v>
      </c>
    </row>
    <row r="62" s="4" customFormat="1" ht="14.4" customHeight="1">
      <c r="A62" s="113" t="s">
        <v>76</v>
      </c>
      <c r="B62" s="65"/>
      <c r="C62" s="127"/>
      <c r="D62" s="127"/>
      <c r="E62" s="128" t="s">
        <v>101</v>
      </c>
      <c r="F62" s="128"/>
      <c r="G62" s="128"/>
      <c r="H62" s="128"/>
      <c r="I62" s="128"/>
      <c r="J62" s="127"/>
      <c r="K62" s="128" t="s">
        <v>102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'06 - Odpočinková plocha s...'!J32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87</v>
      </c>
      <c r="AR62" s="67"/>
      <c r="AS62" s="131">
        <v>0</v>
      </c>
      <c r="AT62" s="132">
        <f>ROUND(SUM(AV62:AW62),2)</f>
        <v>0</v>
      </c>
      <c r="AU62" s="133">
        <f>'06 - Odpočinková plocha s...'!P90</f>
        <v>0</v>
      </c>
      <c r="AV62" s="132">
        <f>'06 - Odpočinková plocha s...'!J35</f>
        <v>0</v>
      </c>
      <c r="AW62" s="132">
        <f>'06 - Odpočinková plocha s...'!J36</f>
        <v>0</v>
      </c>
      <c r="AX62" s="132">
        <f>'06 - Odpočinková plocha s...'!J37</f>
        <v>0</v>
      </c>
      <c r="AY62" s="132">
        <f>'06 - Odpočinková plocha s...'!J38</f>
        <v>0</v>
      </c>
      <c r="AZ62" s="132">
        <f>'06 - Odpočinková plocha s...'!F35</f>
        <v>0</v>
      </c>
      <c r="BA62" s="132">
        <f>'06 - Odpočinková plocha s...'!F36</f>
        <v>0</v>
      </c>
      <c r="BB62" s="132">
        <f>'06 - Odpočinková plocha s...'!F37</f>
        <v>0</v>
      </c>
      <c r="BC62" s="132">
        <f>'06 - Odpočinková plocha s...'!F38</f>
        <v>0</v>
      </c>
      <c r="BD62" s="134">
        <f>'06 - Odpočinková plocha s...'!F39</f>
        <v>0</v>
      </c>
      <c r="BE62" s="4"/>
      <c r="BT62" s="135" t="s">
        <v>82</v>
      </c>
      <c r="BV62" s="135" t="s">
        <v>74</v>
      </c>
      <c r="BW62" s="135" t="s">
        <v>103</v>
      </c>
      <c r="BX62" s="135" t="s">
        <v>85</v>
      </c>
      <c r="CL62" s="135" t="s">
        <v>19</v>
      </c>
    </row>
    <row r="63" s="4" customFormat="1" ht="14.4" customHeight="1">
      <c r="A63" s="113" t="s">
        <v>76</v>
      </c>
      <c r="B63" s="65"/>
      <c r="C63" s="127"/>
      <c r="D63" s="127"/>
      <c r="E63" s="128" t="s">
        <v>104</v>
      </c>
      <c r="F63" s="128"/>
      <c r="G63" s="128"/>
      <c r="H63" s="128"/>
      <c r="I63" s="128"/>
      <c r="J63" s="127"/>
      <c r="K63" s="128" t="s">
        <v>105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'07 - Dopravní značení'!J32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87</v>
      </c>
      <c r="AR63" s="67"/>
      <c r="AS63" s="131">
        <v>0</v>
      </c>
      <c r="AT63" s="132">
        <f>ROUND(SUM(AV63:AW63),2)</f>
        <v>0</v>
      </c>
      <c r="AU63" s="133">
        <f>'07 - Dopravní značení'!P87</f>
        <v>0</v>
      </c>
      <c r="AV63" s="132">
        <f>'07 - Dopravní značení'!J35</f>
        <v>0</v>
      </c>
      <c r="AW63" s="132">
        <f>'07 - Dopravní značení'!J36</f>
        <v>0</v>
      </c>
      <c r="AX63" s="132">
        <f>'07 - Dopravní značení'!J37</f>
        <v>0</v>
      </c>
      <c r="AY63" s="132">
        <f>'07 - Dopravní značení'!J38</f>
        <v>0</v>
      </c>
      <c r="AZ63" s="132">
        <f>'07 - Dopravní značení'!F35</f>
        <v>0</v>
      </c>
      <c r="BA63" s="132">
        <f>'07 - Dopravní značení'!F36</f>
        <v>0</v>
      </c>
      <c r="BB63" s="132">
        <f>'07 - Dopravní značení'!F37</f>
        <v>0</v>
      </c>
      <c r="BC63" s="132">
        <f>'07 - Dopravní značení'!F38</f>
        <v>0</v>
      </c>
      <c r="BD63" s="134">
        <f>'07 - Dopravní značení'!F39</f>
        <v>0</v>
      </c>
      <c r="BE63" s="4"/>
      <c r="BT63" s="135" t="s">
        <v>82</v>
      </c>
      <c r="BV63" s="135" t="s">
        <v>74</v>
      </c>
      <c r="BW63" s="135" t="s">
        <v>106</v>
      </c>
      <c r="BX63" s="135" t="s">
        <v>85</v>
      </c>
      <c r="CL63" s="135" t="s">
        <v>19</v>
      </c>
    </row>
    <row r="64" s="4" customFormat="1" ht="14.4" customHeight="1">
      <c r="A64" s="113" t="s">
        <v>76</v>
      </c>
      <c r="B64" s="65"/>
      <c r="C64" s="127"/>
      <c r="D64" s="127"/>
      <c r="E64" s="128" t="s">
        <v>107</v>
      </c>
      <c r="F64" s="128"/>
      <c r="G64" s="128"/>
      <c r="H64" s="128"/>
      <c r="I64" s="128"/>
      <c r="J64" s="127"/>
      <c r="K64" s="128" t="s">
        <v>108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'08 - Dokončovací práce'!J32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87</v>
      </c>
      <c r="AR64" s="67"/>
      <c r="AS64" s="131">
        <v>0</v>
      </c>
      <c r="AT64" s="132">
        <f>ROUND(SUM(AV64:AW64),2)</f>
        <v>0</v>
      </c>
      <c r="AU64" s="133">
        <f>'08 - Dokončovací práce'!P88</f>
        <v>0</v>
      </c>
      <c r="AV64" s="132">
        <f>'08 - Dokončovací práce'!J35</f>
        <v>0</v>
      </c>
      <c r="AW64" s="132">
        <f>'08 - Dokončovací práce'!J36</f>
        <v>0</v>
      </c>
      <c r="AX64" s="132">
        <f>'08 - Dokončovací práce'!J37</f>
        <v>0</v>
      </c>
      <c r="AY64" s="132">
        <f>'08 - Dokončovací práce'!J38</f>
        <v>0</v>
      </c>
      <c r="AZ64" s="132">
        <f>'08 - Dokončovací práce'!F35</f>
        <v>0</v>
      </c>
      <c r="BA64" s="132">
        <f>'08 - Dokončovací práce'!F36</f>
        <v>0</v>
      </c>
      <c r="BB64" s="132">
        <f>'08 - Dokončovací práce'!F37</f>
        <v>0</v>
      </c>
      <c r="BC64" s="132">
        <f>'08 - Dokončovací práce'!F38</f>
        <v>0</v>
      </c>
      <c r="BD64" s="134">
        <f>'08 - Dokončovací práce'!F39</f>
        <v>0</v>
      </c>
      <c r="BE64" s="4"/>
      <c r="BT64" s="135" t="s">
        <v>82</v>
      </c>
      <c r="BV64" s="135" t="s">
        <v>74</v>
      </c>
      <c r="BW64" s="135" t="s">
        <v>109</v>
      </c>
      <c r="BX64" s="135" t="s">
        <v>85</v>
      </c>
      <c r="CL64" s="135" t="s">
        <v>19</v>
      </c>
    </row>
    <row r="65" s="7" customFormat="1" ht="14.4" customHeight="1">
      <c r="A65" s="7"/>
      <c r="B65" s="114"/>
      <c r="C65" s="115"/>
      <c r="D65" s="116" t="s">
        <v>89</v>
      </c>
      <c r="E65" s="116"/>
      <c r="F65" s="116"/>
      <c r="G65" s="116"/>
      <c r="H65" s="116"/>
      <c r="I65" s="117"/>
      <c r="J65" s="116" t="s">
        <v>110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26">
        <f>ROUND(SUM(AG66:AG69),2)</f>
        <v>0</v>
      </c>
      <c r="AH65" s="117"/>
      <c r="AI65" s="117"/>
      <c r="AJ65" s="117"/>
      <c r="AK65" s="117"/>
      <c r="AL65" s="117"/>
      <c r="AM65" s="117"/>
      <c r="AN65" s="118">
        <f>SUM(AG65,AT65)</f>
        <v>0</v>
      </c>
      <c r="AO65" s="117"/>
      <c r="AP65" s="117"/>
      <c r="AQ65" s="119" t="s">
        <v>79</v>
      </c>
      <c r="AR65" s="120"/>
      <c r="AS65" s="121">
        <f>ROUND(SUM(AS66:AS69),2)</f>
        <v>0</v>
      </c>
      <c r="AT65" s="122">
        <f>ROUND(SUM(AV65:AW65),2)</f>
        <v>0</v>
      </c>
      <c r="AU65" s="123">
        <f>ROUND(SUM(AU66:AU69),5)</f>
        <v>0</v>
      </c>
      <c r="AV65" s="122">
        <f>ROUND(AZ65*L29,2)</f>
        <v>0</v>
      </c>
      <c r="AW65" s="122">
        <f>ROUND(BA65*L30,2)</f>
        <v>0</v>
      </c>
      <c r="AX65" s="122">
        <f>ROUND(BB65*L29,2)</f>
        <v>0</v>
      </c>
      <c r="AY65" s="122">
        <f>ROUND(BC65*L30,2)</f>
        <v>0</v>
      </c>
      <c r="AZ65" s="122">
        <f>ROUND(SUM(AZ66:AZ69),2)</f>
        <v>0</v>
      </c>
      <c r="BA65" s="122">
        <f>ROUND(SUM(BA66:BA69),2)</f>
        <v>0</v>
      </c>
      <c r="BB65" s="122">
        <f>ROUND(SUM(BB66:BB69),2)</f>
        <v>0</v>
      </c>
      <c r="BC65" s="122">
        <f>ROUND(SUM(BC66:BC69),2)</f>
        <v>0</v>
      </c>
      <c r="BD65" s="124">
        <f>ROUND(SUM(BD66:BD69),2)</f>
        <v>0</v>
      </c>
      <c r="BE65" s="7"/>
      <c r="BS65" s="125" t="s">
        <v>71</v>
      </c>
      <c r="BT65" s="125" t="s">
        <v>80</v>
      </c>
      <c r="BU65" s="125" t="s">
        <v>73</v>
      </c>
      <c r="BV65" s="125" t="s">
        <v>74</v>
      </c>
      <c r="BW65" s="125" t="s">
        <v>111</v>
      </c>
      <c r="BX65" s="125" t="s">
        <v>5</v>
      </c>
      <c r="CL65" s="125" t="s">
        <v>19</v>
      </c>
      <c r="CM65" s="125" t="s">
        <v>82</v>
      </c>
    </row>
    <row r="66" s="4" customFormat="1" ht="14.4" customHeight="1">
      <c r="A66" s="113" t="s">
        <v>76</v>
      </c>
      <c r="B66" s="65"/>
      <c r="C66" s="127"/>
      <c r="D66" s="127"/>
      <c r="E66" s="128" t="s">
        <v>83</v>
      </c>
      <c r="F66" s="128"/>
      <c r="G66" s="128"/>
      <c r="H66" s="128"/>
      <c r="I66" s="128"/>
      <c r="J66" s="127"/>
      <c r="K66" s="128" t="s">
        <v>86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'01 - Přípravné práce_01'!J32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87</v>
      </c>
      <c r="AR66" s="67"/>
      <c r="AS66" s="131">
        <v>0</v>
      </c>
      <c r="AT66" s="132">
        <f>ROUND(SUM(AV66:AW66),2)</f>
        <v>0</v>
      </c>
      <c r="AU66" s="133">
        <f>'01 - Přípravné práce_01'!P87</f>
        <v>0</v>
      </c>
      <c r="AV66" s="132">
        <f>'01 - Přípravné práce_01'!J35</f>
        <v>0</v>
      </c>
      <c r="AW66" s="132">
        <f>'01 - Přípravné práce_01'!J36</f>
        <v>0</v>
      </c>
      <c r="AX66" s="132">
        <f>'01 - Přípravné práce_01'!J37</f>
        <v>0</v>
      </c>
      <c r="AY66" s="132">
        <f>'01 - Přípravné práce_01'!J38</f>
        <v>0</v>
      </c>
      <c r="AZ66" s="132">
        <f>'01 - Přípravné práce_01'!F35</f>
        <v>0</v>
      </c>
      <c r="BA66" s="132">
        <f>'01 - Přípravné práce_01'!F36</f>
        <v>0</v>
      </c>
      <c r="BB66" s="132">
        <f>'01 - Přípravné práce_01'!F37</f>
        <v>0</v>
      </c>
      <c r="BC66" s="132">
        <f>'01 - Přípravné práce_01'!F38</f>
        <v>0</v>
      </c>
      <c r="BD66" s="134">
        <f>'01 - Přípravné práce_01'!F39</f>
        <v>0</v>
      </c>
      <c r="BE66" s="4"/>
      <c r="BT66" s="135" t="s">
        <v>82</v>
      </c>
      <c r="BV66" s="135" t="s">
        <v>74</v>
      </c>
      <c r="BW66" s="135" t="s">
        <v>112</v>
      </c>
      <c r="BX66" s="135" t="s">
        <v>111</v>
      </c>
      <c r="CL66" s="135" t="s">
        <v>19</v>
      </c>
    </row>
    <row r="67" s="4" customFormat="1" ht="14.4" customHeight="1">
      <c r="A67" s="113" t="s">
        <v>76</v>
      </c>
      <c r="B67" s="65"/>
      <c r="C67" s="127"/>
      <c r="D67" s="127"/>
      <c r="E67" s="128" t="s">
        <v>89</v>
      </c>
      <c r="F67" s="128"/>
      <c r="G67" s="128"/>
      <c r="H67" s="128"/>
      <c r="I67" s="128"/>
      <c r="J67" s="127"/>
      <c r="K67" s="128" t="s">
        <v>90</v>
      </c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9">
        <f>'02 - Zemní práce_01'!J32</f>
        <v>0</v>
      </c>
      <c r="AH67" s="127"/>
      <c r="AI67" s="127"/>
      <c r="AJ67" s="127"/>
      <c r="AK67" s="127"/>
      <c r="AL67" s="127"/>
      <c r="AM67" s="127"/>
      <c r="AN67" s="129">
        <f>SUM(AG67,AT67)</f>
        <v>0</v>
      </c>
      <c r="AO67" s="127"/>
      <c r="AP67" s="127"/>
      <c r="AQ67" s="130" t="s">
        <v>87</v>
      </c>
      <c r="AR67" s="67"/>
      <c r="AS67" s="131">
        <v>0</v>
      </c>
      <c r="AT67" s="132">
        <f>ROUND(SUM(AV67:AW67),2)</f>
        <v>0</v>
      </c>
      <c r="AU67" s="133">
        <f>'02 - Zemní práce_01'!P87</f>
        <v>0</v>
      </c>
      <c r="AV67" s="132">
        <f>'02 - Zemní práce_01'!J35</f>
        <v>0</v>
      </c>
      <c r="AW67" s="132">
        <f>'02 - Zemní práce_01'!J36</f>
        <v>0</v>
      </c>
      <c r="AX67" s="132">
        <f>'02 - Zemní práce_01'!J37</f>
        <v>0</v>
      </c>
      <c r="AY67" s="132">
        <f>'02 - Zemní práce_01'!J38</f>
        <v>0</v>
      </c>
      <c r="AZ67" s="132">
        <f>'02 - Zemní práce_01'!F35</f>
        <v>0</v>
      </c>
      <c r="BA67" s="132">
        <f>'02 - Zemní práce_01'!F36</f>
        <v>0</v>
      </c>
      <c r="BB67" s="132">
        <f>'02 - Zemní práce_01'!F37</f>
        <v>0</v>
      </c>
      <c r="BC67" s="132">
        <f>'02 - Zemní práce_01'!F38</f>
        <v>0</v>
      </c>
      <c r="BD67" s="134">
        <f>'02 - Zemní práce_01'!F39</f>
        <v>0</v>
      </c>
      <c r="BE67" s="4"/>
      <c r="BT67" s="135" t="s">
        <v>82</v>
      </c>
      <c r="BV67" s="135" t="s">
        <v>74</v>
      </c>
      <c r="BW67" s="135" t="s">
        <v>113</v>
      </c>
      <c r="BX67" s="135" t="s">
        <v>111</v>
      </c>
      <c r="CL67" s="135" t="s">
        <v>19</v>
      </c>
    </row>
    <row r="68" s="4" customFormat="1" ht="14.4" customHeight="1">
      <c r="A68" s="113" t="s">
        <v>76</v>
      </c>
      <c r="B68" s="65"/>
      <c r="C68" s="127"/>
      <c r="D68" s="127"/>
      <c r="E68" s="128" t="s">
        <v>92</v>
      </c>
      <c r="F68" s="128"/>
      <c r="G68" s="128"/>
      <c r="H68" s="128"/>
      <c r="I68" s="128"/>
      <c r="J68" s="127"/>
      <c r="K68" s="128" t="s">
        <v>110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'03 - Veřejné osvětlení'!J32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87</v>
      </c>
      <c r="AR68" s="67"/>
      <c r="AS68" s="131">
        <v>0</v>
      </c>
      <c r="AT68" s="132">
        <f>ROUND(SUM(AV68:AW68),2)</f>
        <v>0</v>
      </c>
      <c r="AU68" s="133">
        <f>'03 - Veřejné osvětlení'!P94</f>
        <v>0</v>
      </c>
      <c r="AV68" s="132">
        <f>'03 - Veřejné osvětlení'!J35</f>
        <v>0</v>
      </c>
      <c r="AW68" s="132">
        <f>'03 - Veřejné osvětlení'!J36</f>
        <v>0</v>
      </c>
      <c r="AX68" s="132">
        <f>'03 - Veřejné osvětlení'!J37</f>
        <v>0</v>
      </c>
      <c r="AY68" s="132">
        <f>'03 - Veřejné osvětlení'!J38</f>
        <v>0</v>
      </c>
      <c r="AZ68" s="132">
        <f>'03 - Veřejné osvětlení'!F35</f>
        <v>0</v>
      </c>
      <c r="BA68" s="132">
        <f>'03 - Veřejné osvětlení'!F36</f>
        <v>0</v>
      </c>
      <c r="BB68" s="132">
        <f>'03 - Veřejné osvětlení'!F37</f>
        <v>0</v>
      </c>
      <c r="BC68" s="132">
        <f>'03 - Veřejné osvětlení'!F38</f>
        <v>0</v>
      </c>
      <c r="BD68" s="134">
        <f>'03 - Veřejné osvětlení'!F39</f>
        <v>0</v>
      </c>
      <c r="BE68" s="4"/>
      <c r="BT68" s="135" t="s">
        <v>82</v>
      </c>
      <c r="BV68" s="135" t="s">
        <v>74</v>
      </c>
      <c r="BW68" s="135" t="s">
        <v>114</v>
      </c>
      <c r="BX68" s="135" t="s">
        <v>111</v>
      </c>
      <c r="CL68" s="135" t="s">
        <v>19</v>
      </c>
    </row>
    <row r="69" s="4" customFormat="1" ht="14.4" customHeight="1">
      <c r="A69" s="113" t="s">
        <v>76</v>
      </c>
      <c r="B69" s="65"/>
      <c r="C69" s="127"/>
      <c r="D69" s="127"/>
      <c r="E69" s="128" t="s">
        <v>95</v>
      </c>
      <c r="F69" s="128"/>
      <c r="G69" s="128"/>
      <c r="H69" s="128"/>
      <c r="I69" s="128"/>
      <c r="J69" s="127"/>
      <c r="K69" s="128" t="s">
        <v>108</v>
      </c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9">
        <f>'04 - Dokončovací práce'!J32</f>
        <v>0</v>
      </c>
      <c r="AH69" s="127"/>
      <c r="AI69" s="127"/>
      <c r="AJ69" s="127"/>
      <c r="AK69" s="127"/>
      <c r="AL69" s="127"/>
      <c r="AM69" s="127"/>
      <c r="AN69" s="129">
        <f>SUM(AG69,AT69)</f>
        <v>0</v>
      </c>
      <c r="AO69" s="127"/>
      <c r="AP69" s="127"/>
      <c r="AQ69" s="130" t="s">
        <v>87</v>
      </c>
      <c r="AR69" s="67"/>
      <c r="AS69" s="136">
        <v>0</v>
      </c>
      <c r="AT69" s="137">
        <f>ROUND(SUM(AV69:AW69),2)</f>
        <v>0</v>
      </c>
      <c r="AU69" s="138">
        <f>'04 - Dokončovací práce'!P90</f>
        <v>0</v>
      </c>
      <c r="AV69" s="137">
        <f>'04 - Dokončovací práce'!J35</f>
        <v>0</v>
      </c>
      <c r="AW69" s="137">
        <f>'04 - Dokončovací práce'!J36</f>
        <v>0</v>
      </c>
      <c r="AX69" s="137">
        <f>'04 - Dokončovací práce'!J37</f>
        <v>0</v>
      </c>
      <c r="AY69" s="137">
        <f>'04 - Dokončovací práce'!J38</f>
        <v>0</v>
      </c>
      <c r="AZ69" s="137">
        <f>'04 - Dokončovací práce'!F35</f>
        <v>0</v>
      </c>
      <c r="BA69" s="137">
        <f>'04 - Dokončovací práce'!F36</f>
        <v>0</v>
      </c>
      <c r="BB69" s="137">
        <f>'04 - Dokončovací práce'!F37</f>
        <v>0</v>
      </c>
      <c r="BC69" s="137">
        <f>'04 - Dokončovací práce'!F38</f>
        <v>0</v>
      </c>
      <c r="BD69" s="139">
        <f>'04 - Dokončovací práce'!F39</f>
        <v>0</v>
      </c>
      <c r="BE69" s="4"/>
      <c r="BT69" s="135" t="s">
        <v>82</v>
      </c>
      <c r="BV69" s="135" t="s">
        <v>74</v>
      </c>
      <c r="BW69" s="135" t="s">
        <v>115</v>
      </c>
      <c r="BX69" s="135" t="s">
        <v>111</v>
      </c>
      <c r="CL69" s="135" t="s">
        <v>19</v>
      </c>
    </row>
    <row r="70" s="2" customFormat="1" ht="30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46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</row>
  </sheetData>
  <sheetProtection sheet="1" formatColumns="0" formatRows="0" objects="1" scenarios="1" spinCount="100000" saltValue="gZZfA3hc0amtULvAzBVItVZtUPFcdj6xP9MCco0FDBZtQmrPJ3/79ySS9nUGmZMouF2iskLHBKuL43ll/P9P5w==" hashValue="45S10vjsm4aoKq2Csxz9F32VM/fAweR9Ry0HcKWZTfh0/E1dIcNxs+EXONYXGvTiny5B5aaKjRWaSWc17qbb/g==" algorithmName="SHA-512" password="CC35"/>
  <mergeCells count="98">
    <mergeCell ref="C52:G52"/>
    <mergeCell ref="D56:H56"/>
    <mergeCell ref="D55:H55"/>
    <mergeCell ref="E60:I60"/>
    <mergeCell ref="E64:I64"/>
    <mergeCell ref="E58:I58"/>
    <mergeCell ref="E59:I59"/>
    <mergeCell ref="E57:I57"/>
    <mergeCell ref="E61:I61"/>
    <mergeCell ref="E62:I62"/>
    <mergeCell ref="E63:I63"/>
    <mergeCell ref="I52:AF52"/>
    <mergeCell ref="J55:AF55"/>
    <mergeCell ref="J56:AF56"/>
    <mergeCell ref="K61:AF61"/>
    <mergeCell ref="K60:AF60"/>
    <mergeCell ref="K58:AF58"/>
    <mergeCell ref="K59:AF59"/>
    <mergeCell ref="K62:AF62"/>
    <mergeCell ref="K63:AF63"/>
    <mergeCell ref="K57:AF57"/>
    <mergeCell ref="K64:AF64"/>
    <mergeCell ref="L45:AO45"/>
    <mergeCell ref="D65:H65"/>
    <mergeCell ref="J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61:AM61"/>
    <mergeCell ref="AG57:AM57"/>
    <mergeCell ref="AG52:AM52"/>
    <mergeCell ref="AG59:AM59"/>
    <mergeCell ref="AG60:AM60"/>
    <mergeCell ref="AG63:AM63"/>
    <mergeCell ref="AG56:AM56"/>
    <mergeCell ref="AG64:AM64"/>
    <mergeCell ref="AG55:AM55"/>
    <mergeCell ref="AG62:AM62"/>
    <mergeCell ref="AM50:AP50"/>
    <mergeCell ref="AM47:AN47"/>
    <mergeCell ref="AM49:AP49"/>
    <mergeCell ref="AN63:AP63"/>
    <mergeCell ref="AN62:AP62"/>
    <mergeCell ref="AN64:AP64"/>
    <mergeCell ref="AN52:AP52"/>
    <mergeCell ref="AN60:AP60"/>
    <mergeCell ref="AN55:AP55"/>
    <mergeCell ref="AN59:AP59"/>
    <mergeCell ref="AN56:AP56"/>
    <mergeCell ref="AN58:AP58"/>
    <mergeCell ref="AN61:AP61"/>
    <mergeCell ref="AN57:AP57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5" location="'00 - Vedlejší náklady sta...'!C2" display="/"/>
    <hyperlink ref="A57" location="'01 - Přípravné práce'!C2" display="/"/>
    <hyperlink ref="A58" location="'02 - Zemní práce'!C2" display="/"/>
    <hyperlink ref="A59" location="'03 - Odvodnění pláně stezky'!C2" display="/"/>
    <hyperlink ref="A60" location="'04 - Ochrana sítí'!C2" display="/"/>
    <hyperlink ref="A61" location="'05 - Stezka ACO'!C2" display="/"/>
    <hyperlink ref="A62" location="'06 - Odpočinková plocha s...'!C2" display="/"/>
    <hyperlink ref="A63" location="'07 - Dopravní značení'!C2" display="/"/>
    <hyperlink ref="A64" location="'08 - Dokončovací práce'!C2" display="/"/>
    <hyperlink ref="A66" location="'01 - Přípravné práce_01'!C2" display="/"/>
    <hyperlink ref="A67" location="'02 - Zemní práce_01'!C2" display="/"/>
    <hyperlink ref="A68" location="'03 - Veřejné osvětlení'!C2" display="/"/>
    <hyperlink ref="A69" location="'04 - Dokončovací prá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497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ROUND((SUM(BE88:BE102)),  2)</f>
        <v>0</v>
      </c>
      <c r="G35" s="40"/>
      <c r="H35" s="40"/>
      <c r="I35" s="159">
        <v>0.20999999999999999</v>
      </c>
      <c r="J35" s="158">
        <f>ROUND(((SUM(BE88:BE102))*I35),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ROUND((SUM(BF88:BF102)),  2)</f>
        <v>0</v>
      </c>
      <c r="G36" s="40"/>
      <c r="H36" s="40"/>
      <c r="I36" s="159">
        <v>0.14999999999999999</v>
      </c>
      <c r="J36" s="158">
        <f>ROUND(((SUM(BF88:BF102))*I36),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ROUND((SUM(BG88:BG102)),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ROUND((SUM(BH88:BH102)),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ROUND((SUM(BI88:BI102)),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08 - Dokončovací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475</v>
      </c>
      <c r="E66" s="184"/>
      <c r="F66" s="184"/>
      <c r="G66" s="184"/>
      <c r="H66" s="184"/>
      <c r="I66" s="184"/>
      <c r="J66" s="185">
        <f>J96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132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41"/>
      <c r="C76" s="42"/>
      <c r="D76" s="42"/>
      <c r="E76" s="171" t="str">
        <f>E7</f>
        <v>06-27 - Revitalizace rybníka Stráž v Pelhřimově část 1b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117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4.4" customHeight="1">
      <c r="A78" s="40"/>
      <c r="B78" s="41"/>
      <c r="C78" s="42"/>
      <c r="D78" s="42"/>
      <c r="E78" s="171" t="s">
        <v>223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6" customHeight="1">
      <c r="A80" s="40"/>
      <c r="B80" s="41"/>
      <c r="C80" s="42"/>
      <c r="D80" s="42"/>
      <c r="E80" s="71" t="str">
        <f>E11</f>
        <v>08 - Dokončovací práce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Pelhřimov</v>
      </c>
      <c r="G82" s="42"/>
      <c r="H82" s="42"/>
      <c r="I82" s="34" t="s">
        <v>23</v>
      </c>
      <c r="J82" s="74" t="str">
        <f>IF(J14="","",J14)</f>
        <v>15. 6. 2022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6.4" customHeight="1">
      <c r="A84" s="40"/>
      <c r="B84" s="41"/>
      <c r="C84" s="34" t="s">
        <v>25</v>
      </c>
      <c r="D84" s="42"/>
      <c r="E84" s="42"/>
      <c r="F84" s="29" t="str">
        <f>E17</f>
        <v>Město Pelhřimov</v>
      </c>
      <c r="G84" s="42"/>
      <c r="H84" s="42"/>
      <c r="I84" s="34" t="s">
        <v>31</v>
      </c>
      <c r="J84" s="38" t="str">
        <f>E23</f>
        <v>VDG Projektování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Ing. Vítězslav Pavel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133</v>
      </c>
      <c r="D87" s="190" t="s">
        <v>57</v>
      </c>
      <c r="E87" s="190" t="s">
        <v>53</v>
      </c>
      <c r="F87" s="190" t="s">
        <v>54</v>
      </c>
      <c r="G87" s="190" t="s">
        <v>134</v>
      </c>
      <c r="H87" s="190" t="s">
        <v>135</v>
      </c>
      <c r="I87" s="190" t="s">
        <v>136</v>
      </c>
      <c r="J87" s="190" t="s">
        <v>122</v>
      </c>
      <c r="K87" s="191" t="s">
        <v>137</v>
      </c>
      <c r="L87" s="192"/>
      <c r="M87" s="94" t="s">
        <v>19</v>
      </c>
      <c r="N87" s="95" t="s">
        <v>42</v>
      </c>
      <c r="O87" s="95" t="s">
        <v>138</v>
      </c>
      <c r="P87" s="95" t="s">
        <v>139</v>
      </c>
      <c r="Q87" s="95" t="s">
        <v>140</v>
      </c>
      <c r="R87" s="95" t="s">
        <v>141</v>
      </c>
      <c r="S87" s="95" t="s">
        <v>142</v>
      </c>
      <c r="T87" s="96" t="s">
        <v>143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144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0.012400000000000001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123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172</v>
      </c>
      <c r="F89" s="201" t="s">
        <v>173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P90+P96</f>
        <v>0</v>
      </c>
      <c r="Q89" s="206"/>
      <c r="R89" s="207">
        <f>R90+R96</f>
        <v>0.012400000000000001</v>
      </c>
      <c r="S89" s="206"/>
      <c r="T89" s="208">
        <f>T90+T96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72</v>
      </c>
      <c r="AY89" s="209" t="s">
        <v>147</v>
      </c>
      <c r="BK89" s="211">
        <f>BK90+BK96</f>
        <v>0</v>
      </c>
    </row>
    <row r="90" s="12" customFormat="1" ht="22.8" customHeight="1">
      <c r="A90" s="12"/>
      <c r="B90" s="198"/>
      <c r="C90" s="199"/>
      <c r="D90" s="200" t="s">
        <v>71</v>
      </c>
      <c r="E90" s="257" t="s">
        <v>80</v>
      </c>
      <c r="F90" s="257" t="s">
        <v>90</v>
      </c>
      <c r="G90" s="199"/>
      <c r="H90" s="199"/>
      <c r="I90" s="202"/>
      <c r="J90" s="258">
        <f>BK90</f>
        <v>0</v>
      </c>
      <c r="K90" s="199"/>
      <c r="L90" s="204"/>
      <c r="M90" s="205"/>
      <c r="N90" s="206"/>
      <c r="O90" s="206"/>
      <c r="P90" s="207">
        <f>SUM(P91:P95)</f>
        <v>0</v>
      </c>
      <c r="Q90" s="206"/>
      <c r="R90" s="207">
        <f>SUM(R91:R95)</f>
        <v>0</v>
      </c>
      <c r="S90" s="206"/>
      <c r="T90" s="208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71</v>
      </c>
      <c r="AU90" s="210" t="s">
        <v>80</v>
      </c>
      <c r="AY90" s="209" t="s">
        <v>147</v>
      </c>
      <c r="BK90" s="211">
        <f>SUM(BK91:BK95)</f>
        <v>0</v>
      </c>
    </row>
    <row r="91" s="2" customFormat="1" ht="14.4" customHeight="1">
      <c r="A91" s="40"/>
      <c r="B91" s="41"/>
      <c r="C91" s="248" t="s">
        <v>82</v>
      </c>
      <c r="D91" s="248" t="s">
        <v>175</v>
      </c>
      <c r="E91" s="249" t="s">
        <v>498</v>
      </c>
      <c r="F91" s="250" t="s">
        <v>499</v>
      </c>
      <c r="G91" s="251" t="s">
        <v>254</v>
      </c>
      <c r="H91" s="252">
        <v>124</v>
      </c>
      <c r="I91" s="253"/>
      <c r="J91" s="254">
        <f>ROUND(I91*H91,2)</f>
        <v>0</v>
      </c>
      <c r="K91" s="250" t="s">
        <v>234</v>
      </c>
      <c r="L91" s="46"/>
      <c r="M91" s="255" t="s">
        <v>19</v>
      </c>
      <c r="N91" s="256" t="s">
        <v>43</v>
      </c>
      <c r="O91" s="86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4" t="s">
        <v>167</v>
      </c>
      <c r="AT91" s="224" t="s">
        <v>175</v>
      </c>
      <c r="AU91" s="224" t="s">
        <v>82</v>
      </c>
      <c r="AY91" s="19" t="s">
        <v>147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9" t="s">
        <v>80</v>
      </c>
      <c r="BK91" s="225">
        <f>ROUND(I91*H91,2)</f>
        <v>0</v>
      </c>
      <c r="BL91" s="19" t="s">
        <v>167</v>
      </c>
      <c r="BM91" s="224" t="s">
        <v>500</v>
      </c>
    </row>
    <row r="92" s="13" customFormat="1">
      <c r="A92" s="13"/>
      <c r="B92" s="226"/>
      <c r="C92" s="227"/>
      <c r="D92" s="228" t="s">
        <v>159</v>
      </c>
      <c r="E92" s="229" t="s">
        <v>19</v>
      </c>
      <c r="F92" s="230" t="s">
        <v>501</v>
      </c>
      <c r="G92" s="227"/>
      <c r="H92" s="231">
        <v>124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159</v>
      </c>
      <c r="AU92" s="237" t="s">
        <v>82</v>
      </c>
      <c r="AV92" s="13" t="s">
        <v>82</v>
      </c>
      <c r="AW92" s="13" t="s">
        <v>33</v>
      </c>
      <c r="AX92" s="13" t="s">
        <v>80</v>
      </c>
      <c r="AY92" s="237" t="s">
        <v>147</v>
      </c>
    </row>
    <row r="93" s="14" customFormat="1">
      <c r="A93" s="14"/>
      <c r="B93" s="238"/>
      <c r="C93" s="239"/>
      <c r="D93" s="228" t="s">
        <v>159</v>
      </c>
      <c r="E93" s="240" t="s">
        <v>19</v>
      </c>
      <c r="F93" s="241" t="s">
        <v>502</v>
      </c>
      <c r="G93" s="239"/>
      <c r="H93" s="240" t="s">
        <v>19</v>
      </c>
      <c r="I93" s="242"/>
      <c r="J93" s="239"/>
      <c r="K93" s="239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159</v>
      </c>
      <c r="AU93" s="247" t="s">
        <v>82</v>
      </c>
      <c r="AV93" s="14" t="s">
        <v>80</v>
      </c>
      <c r="AW93" s="14" t="s">
        <v>33</v>
      </c>
      <c r="AX93" s="14" t="s">
        <v>72</v>
      </c>
      <c r="AY93" s="247" t="s">
        <v>147</v>
      </c>
    </row>
    <row r="94" s="2" customFormat="1" ht="14.4" customHeight="1">
      <c r="A94" s="40"/>
      <c r="B94" s="41"/>
      <c r="C94" s="248" t="s">
        <v>161</v>
      </c>
      <c r="D94" s="248" t="s">
        <v>175</v>
      </c>
      <c r="E94" s="249" t="s">
        <v>503</v>
      </c>
      <c r="F94" s="250" t="s">
        <v>504</v>
      </c>
      <c r="G94" s="251" t="s">
        <v>228</v>
      </c>
      <c r="H94" s="252">
        <v>186</v>
      </c>
      <c r="I94" s="253"/>
      <c r="J94" s="254">
        <f>ROUND(I94*H94,2)</f>
        <v>0</v>
      </c>
      <c r="K94" s="250" t="s">
        <v>263</v>
      </c>
      <c r="L94" s="46"/>
      <c r="M94" s="255" t="s">
        <v>19</v>
      </c>
      <c r="N94" s="256" t="s">
        <v>43</v>
      </c>
      <c r="O94" s="86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167</v>
      </c>
      <c r="AT94" s="224" t="s">
        <v>175</v>
      </c>
      <c r="AU94" s="224" t="s">
        <v>82</v>
      </c>
      <c r="AY94" s="19" t="s">
        <v>147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80</v>
      </c>
      <c r="BK94" s="225">
        <f>ROUND(I94*H94,2)</f>
        <v>0</v>
      </c>
      <c r="BL94" s="19" t="s">
        <v>167</v>
      </c>
      <c r="BM94" s="224" t="s">
        <v>505</v>
      </c>
    </row>
    <row r="95" s="13" customFormat="1">
      <c r="A95" s="13"/>
      <c r="B95" s="226"/>
      <c r="C95" s="227"/>
      <c r="D95" s="228" t="s">
        <v>159</v>
      </c>
      <c r="E95" s="229" t="s">
        <v>19</v>
      </c>
      <c r="F95" s="230" t="s">
        <v>506</v>
      </c>
      <c r="G95" s="227"/>
      <c r="H95" s="231">
        <v>186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159</v>
      </c>
      <c r="AU95" s="237" t="s">
        <v>82</v>
      </c>
      <c r="AV95" s="13" t="s">
        <v>82</v>
      </c>
      <c r="AW95" s="13" t="s">
        <v>33</v>
      </c>
      <c r="AX95" s="13" t="s">
        <v>80</v>
      </c>
      <c r="AY95" s="237" t="s">
        <v>147</v>
      </c>
    </row>
    <row r="96" s="12" customFormat="1" ht="22.8" customHeight="1">
      <c r="A96" s="12"/>
      <c r="B96" s="198"/>
      <c r="C96" s="199"/>
      <c r="D96" s="200" t="s">
        <v>71</v>
      </c>
      <c r="E96" s="257" t="s">
        <v>193</v>
      </c>
      <c r="F96" s="257" t="s">
        <v>476</v>
      </c>
      <c r="G96" s="199"/>
      <c r="H96" s="199"/>
      <c r="I96" s="202"/>
      <c r="J96" s="258">
        <f>BK96</f>
        <v>0</v>
      </c>
      <c r="K96" s="199"/>
      <c r="L96" s="204"/>
      <c r="M96" s="205"/>
      <c r="N96" s="206"/>
      <c r="O96" s="206"/>
      <c r="P96" s="207">
        <f>SUM(P97:P102)</f>
        <v>0</v>
      </c>
      <c r="Q96" s="206"/>
      <c r="R96" s="207">
        <f>SUM(R97:R102)</f>
        <v>0.012400000000000001</v>
      </c>
      <c r="S96" s="206"/>
      <c r="T96" s="208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80</v>
      </c>
      <c r="AT96" s="210" t="s">
        <v>71</v>
      </c>
      <c r="AU96" s="210" t="s">
        <v>80</v>
      </c>
      <c r="AY96" s="209" t="s">
        <v>147</v>
      </c>
      <c r="BK96" s="211">
        <f>SUM(BK97:BK102)</f>
        <v>0</v>
      </c>
    </row>
    <row r="97" s="2" customFormat="1" ht="14.4" customHeight="1">
      <c r="A97" s="40"/>
      <c r="B97" s="41"/>
      <c r="C97" s="212" t="s">
        <v>167</v>
      </c>
      <c r="D97" s="212" t="s">
        <v>148</v>
      </c>
      <c r="E97" s="213" t="s">
        <v>507</v>
      </c>
      <c r="F97" s="214" t="s">
        <v>508</v>
      </c>
      <c r="G97" s="215" t="s">
        <v>509</v>
      </c>
      <c r="H97" s="216">
        <v>12.4</v>
      </c>
      <c r="I97" s="217"/>
      <c r="J97" s="218">
        <f>ROUND(I97*H97,2)</f>
        <v>0</v>
      </c>
      <c r="K97" s="214" t="s">
        <v>263</v>
      </c>
      <c r="L97" s="219"/>
      <c r="M97" s="220" t="s">
        <v>19</v>
      </c>
      <c r="N97" s="221" t="s">
        <v>43</v>
      </c>
      <c r="O97" s="86"/>
      <c r="P97" s="222">
        <f>O97*H97</f>
        <v>0</v>
      </c>
      <c r="Q97" s="222">
        <v>0.001</v>
      </c>
      <c r="R97" s="222">
        <f>Q97*H97</f>
        <v>0.012400000000000001</v>
      </c>
      <c r="S97" s="222">
        <v>0</v>
      </c>
      <c r="T97" s="223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4" t="s">
        <v>169</v>
      </c>
      <c r="AT97" s="224" t="s">
        <v>148</v>
      </c>
      <c r="AU97" s="224" t="s">
        <v>82</v>
      </c>
      <c r="AY97" s="19" t="s">
        <v>147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9" t="s">
        <v>80</v>
      </c>
      <c r="BK97" s="225">
        <f>ROUND(I97*H97,2)</f>
        <v>0</v>
      </c>
      <c r="BL97" s="19" t="s">
        <v>167</v>
      </c>
      <c r="BM97" s="224" t="s">
        <v>510</v>
      </c>
    </row>
    <row r="98" s="13" customFormat="1">
      <c r="A98" s="13"/>
      <c r="B98" s="226"/>
      <c r="C98" s="227"/>
      <c r="D98" s="228" t="s">
        <v>159</v>
      </c>
      <c r="E98" s="229" t="s">
        <v>19</v>
      </c>
      <c r="F98" s="230" t="s">
        <v>511</v>
      </c>
      <c r="G98" s="227"/>
      <c r="H98" s="231">
        <v>248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159</v>
      </c>
      <c r="AU98" s="237" t="s">
        <v>82</v>
      </c>
      <c r="AV98" s="13" t="s">
        <v>82</v>
      </c>
      <c r="AW98" s="13" t="s">
        <v>33</v>
      </c>
      <c r="AX98" s="13" t="s">
        <v>80</v>
      </c>
      <c r="AY98" s="237" t="s">
        <v>147</v>
      </c>
    </row>
    <row r="99" s="13" customFormat="1">
      <c r="A99" s="13"/>
      <c r="B99" s="226"/>
      <c r="C99" s="227"/>
      <c r="D99" s="228" t="s">
        <v>159</v>
      </c>
      <c r="E99" s="227"/>
      <c r="F99" s="230" t="s">
        <v>512</v>
      </c>
      <c r="G99" s="227"/>
      <c r="H99" s="231">
        <v>12.4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159</v>
      </c>
      <c r="AU99" s="237" t="s">
        <v>82</v>
      </c>
      <c r="AV99" s="13" t="s">
        <v>82</v>
      </c>
      <c r="AW99" s="13" t="s">
        <v>4</v>
      </c>
      <c r="AX99" s="13" t="s">
        <v>80</v>
      </c>
      <c r="AY99" s="237" t="s">
        <v>147</v>
      </c>
    </row>
    <row r="100" s="2" customFormat="1" ht="14.4" customHeight="1">
      <c r="A100" s="40"/>
      <c r="B100" s="41"/>
      <c r="C100" s="248" t="s">
        <v>174</v>
      </c>
      <c r="D100" s="248" t="s">
        <v>175</v>
      </c>
      <c r="E100" s="249" t="s">
        <v>513</v>
      </c>
      <c r="F100" s="250" t="s">
        <v>514</v>
      </c>
      <c r="G100" s="251" t="s">
        <v>228</v>
      </c>
      <c r="H100" s="252">
        <v>248</v>
      </c>
      <c r="I100" s="253"/>
      <c r="J100" s="254">
        <f>ROUND(I100*H100,2)</f>
        <v>0</v>
      </c>
      <c r="K100" s="250" t="s">
        <v>263</v>
      </c>
      <c r="L100" s="46"/>
      <c r="M100" s="255" t="s">
        <v>19</v>
      </c>
      <c r="N100" s="256" t="s">
        <v>43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167</v>
      </c>
      <c r="AT100" s="224" t="s">
        <v>175</v>
      </c>
      <c r="AU100" s="224" t="s">
        <v>82</v>
      </c>
      <c r="AY100" s="19" t="s">
        <v>147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80</v>
      </c>
      <c r="BK100" s="225">
        <f>ROUND(I100*H100,2)</f>
        <v>0</v>
      </c>
      <c r="BL100" s="19" t="s">
        <v>167</v>
      </c>
      <c r="BM100" s="224" t="s">
        <v>515</v>
      </c>
    </row>
    <row r="101" s="13" customFormat="1">
      <c r="A101" s="13"/>
      <c r="B101" s="226"/>
      <c r="C101" s="227"/>
      <c r="D101" s="228" t="s">
        <v>159</v>
      </c>
      <c r="E101" s="229" t="s">
        <v>19</v>
      </c>
      <c r="F101" s="230" t="s">
        <v>516</v>
      </c>
      <c r="G101" s="227"/>
      <c r="H101" s="231">
        <v>248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159</v>
      </c>
      <c r="AU101" s="237" t="s">
        <v>82</v>
      </c>
      <c r="AV101" s="13" t="s">
        <v>82</v>
      </c>
      <c r="AW101" s="13" t="s">
        <v>33</v>
      </c>
      <c r="AX101" s="13" t="s">
        <v>80</v>
      </c>
      <c r="AY101" s="237" t="s">
        <v>147</v>
      </c>
    </row>
    <row r="102" s="14" customFormat="1">
      <c r="A102" s="14"/>
      <c r="B102" s="238"/>
      <c r="C102" s="239"/>
      <c r="D102" s="228" t="s">
        <v>159</v>
      </c>
      <c r="E102" s="240" t="s">
        <v>19</v>
      </c>
      <c r="F102" s="241" t="s">
        <v>517</v>
      </c>
      <c r="G102" s="239"/>
      <c r="H102" s="240" t="s">
        <v>19</v>
      </c>
      <c r="I102" s="242"/>
      <c r="J102" s="239"/>
      <c r="K102" s="239"/>
      <c r="L102" s="243"/>
      <c r="M102" s="298"/>
      <c r="N102" s="299"/>
      <c r="O102" s="299"/>
      <c r="P102" s="299"/>
      <c r="Q102" s="299"/>
      <c r="R102" s="299"/>
      <c r="S102" s="299"/>
      <c r="T102" s="30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159</v>
      </c>
      <c r="AU102" s="247" t="s">
        <v>82</v>
      </c>
      <c r="AV102" s="14" t="s">
        <v>80</v>
      </c>
      <c r="AW102" s="14" t="s">
        <v>33</v>
      </c>
      <c r="AX102" s="14" t="s">
        <v>72</v>
      </c>
      <c r="AY102" s="247" t="s">
        <v>147</v>
      </c>
    </row>
    <row r="103" s="2" customFormat="1" ht="6.96" customHeight="1">
      <c r="A103" s="40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46"/>
      <c r="M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</sheetData>
  <sheetProtection sheet="1" autoFilter="0" formatColumns="0" formatRows="0" objects="1" scenarios="1" spinCount="100000" saltValue="Z+Xc7pqNu7Paaqt943ll6G2dNdo8vg6jSfZ8/Rt+9GLrsumkIX1ZmXvzNYjd90Jo5TO02uJnYWfHZS4OB5gLaA==" hashValue="prS3dBQsFK0RS+ivGm6++zlQ+p343wDbpZaSmJ81rbVAN5U6/q2C/eJ0H1+up/WSE9e4EuhVBP1zj/hurGtNdA==" algorithmName="SHA-512" password="CC35"/>
  <autoFilter ref="C87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518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225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ROUND((SUM(BE87:BE92)),  2)</f>
        <v>0</v>
      </c>
      <c r="G35" s="40"/>
      <c r="H35" s="40"/>
      <c r="I35" s="159">
        <v>0.20999999999999999</v>
      </c>
      <c r="J35" s="158">
        <f>ROUND(((SUM(BE87:BE92))*I35),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ROUND((SUM(BF87:BF92)),  2)</f>
        <v>0</v>
      </c>
      <c r="G36" s="40"/>
      <c r="H36" s="40"/>
      <c r="I36" s="159">
        <v>0.14999999999999999</v>
      </c>
      <c r="J36" s="158">
        <f>ROUND(((SUM(BF87:BF92))*I36),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ROUND((SUM(BG87:BG92)),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ROUND((SUM(BH87:BH92)),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ROUND((SUM(BI87:BI92)),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518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01 - Přípravné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4.4" customHeight="1">
      <c r="A75" s="40"/>
      <c r="B75" s="41"/>
      <c r="C75" s="42"/>
      <c r="D75" s="42"/>
      <c r="E75" s="171" t="str">
        <f>E7</f>
        <v>06-27 - Revitalizace rybníka Stráž v Pelhřimově část 1b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4.4" customHeight="1">
      <c r="A77" s="40"/>
      <c r="B77" s="41"/>
      <c r="C77" s="42"/>
      <c r="D77" s="42"/>
      <c r="E77" s="171" t="s">
        <v>518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42"/>
      <c r="D79" s="42"/>
      <c r="E79" s="71" t="str">
        <f>E11</f>
        <v>01 - Přípravné práce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Pelhřimov</v>
      </c>
      <c r="G81" s="42"/>
      <c r="H81" s="42"/>
      <c r="I81" s="34" t="s">
        <v>23</v>
      </c>
      <c r="J81" s="74" t="str">
        <f>IF(J14="","",J14)</f>
        <v>15. 6. 2022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4" customHeight="1">
      <c r="A83" s="40"/>
      <c r="B83" s="41"/>
      <c r="C83" s="34" t="s">
        <v>25</v>
      </c>
      <c r="D83" s="42"/>
      <c r="E83" s="42"/>
      <c r="F83" s="29" t="str">
        <f>E17</f>
        <v>Město Pelhřimov</v>
      </c>
      <c r="G83" s="42"/>
      <c r="H83" s="42"/>
      <c r="I83" s="34" t="s">
        <v>31</v>
      </c>
      <c r="J83" s="38" t="str">
        <f>E23</f>
        <v>VDG Projektování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Vítězslav Pavel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57</v>
      </c>
      <c r="E86" s="190" t="s">
        <v>53</v>
      </c>
      <c r="F86" s="190" t="s">
        <v>54</v>
      </c>
      <c r="G86" s="190" t="s">
        <v>134</v>
      </c>
      <c r="H86" s="190" t="s">
        <v>135</v>
      </c>
      <c r="I86" s="190" t="s">
        <v>136</v>
      </c>
      <c r="J86" s="190" t="s">
        <v>122</v>
      </c>
      <c r="K86" s="191" t="s">
        <v>137</v>
      </c>
      <c r="L86" s="192"/>
      <c r="M86" s="94" t="s">
        <v>19</v>
      </c>
      <c r="N86" s="95" t="s">
        <v>42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123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172</v>
      </c>
      <c r="F88" s="201" t="s">
        <v>173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57" t="s">
        <v>80</v>
      </c>
      <c r="F89" s="257" t="s">
        <v>90</v>
      </c>
      <c r="G89" s="199"/>
      <c r="H89" s="199"/>
      <c r="I89" s="202"/>
      <c r="J89" s="258">
        <f>BK89</f>
        <v>0</v>
      </c>
      <c r="K89" s="199"/>
      <c r="L89" s="204"/>
      <c r="M89" s="205"/>
      <c r="N89" s="206"/>
      <c r="O89" s="206"/>
      <c r="P89" s="207">
        <f>SUM(P90:P92)</f>
        <v>0</v>
      </c>
      <c r="Q89" s="206"/>
      <c r="R89" s="207">
        <f>SUM(R90:R92)</f>
        <v>0</v>
      </c>
      <c r="S89" s="206"/>
      <c r="T89" s="208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80</v>
      </c>
      <c r="AY89" s="209" t="s">
        <v>147</v>
      </c>
      <c r="BK89" s="211">
        <f>SUM(BK90:BK92)</f>
        <v>0</v>
      </c>
    </row>
    <row r="90" s="2" customFormat="1" ht="14.4" customHeight="1">
      <c r="A90" s="40"/>
      <c r="B90" s="41"/>
      <c r="C90" s="248" t="s">
        <v>82</v>
      </c>
      <c r="D90" s="248" t="s">
        <v>175</v>
      </c>
      <c r="E90" s="249" t="s">
        <v>252</v>
      </c>
      <c r="F90" s="250" t="s">
        <v>253</v>
      </c>
      <c r="G90" s="251" t="s">
        <v>254</v>
      </c>
      <c r="H90" s="252">
        <v>28.239999999999998</v>
      </c>
      <c r="I90" s="253"/>
      <c r="J90" s="254">
        <f>ROUND(I90*H90,2)</f>
        <v>0</v>
      </c>
      <c r="K90" s="250" t="s">
        <v>255</v>
      </c>
      <c r="L90" s="46"/>
      <c r="M90" s="255" t="s">
        <v>19</v>
      </c>
      <c r="N90" s="256" t="s">
        <v>43</v>
      </c>
      <c r="O90" s="86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4" t="s">
        <v>167</v>
      </c>
      <c r="AT90" s="224" t="s">
        <v>175</v>
      </c>
      <c r="AU90" s="224" t="s">
        <v>82</v>
      </c>
      <c r="AY90" s="19" t="s">
        <v>147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9" t="s">
        <v>80</v>
      </c>
      <c r="BK90" s="225">
        <f>ROUND(I90*H90,2)</f>
        <v>0</v>
      </c>
      <c r="BL90" s="19" t="s">
        <v>167</v>
      </c>
      <c r="BM90" s="224" t="s">
        <v>519</v>
      </c>
    </row>
    <row r="91" s="2" customFormat="1">
      <c r="A91" s="40"/>
      <c r="B91" s="41"/>
      <c r="C91" s="42"/>
      <c r="D91" s="264" t="s">
        <v>257</v>
      </c>
      <c r="E91" s="42"/>
      <c r="F91" s="265" t="s">
        <v>258</v>
      </c>
      <c r="G91" s="42"/>
      <c r="H91" s="42"/>
      <c r="I91" s="266"/>
      <c r="J91" s="42"/>
      <c r="K91" s="42"/>
      <c r="L91" s="46"/>
      <c r="M91" s="267"/>
      <c r="N91" s="268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257</v>
      </c>
      <c r="AU91" s="19" t="s">
        <v>82</v>
      </c>
    </row>
    <row r="92" s="13" customFormat="1">
      <c r="A92" s="13"/>
      <c r="B92" s="226"/>
      <c r="C92" s="227"/>
      <c r="D92" s="228" t="s">
        <v>159</v>
      </c>
      <c r="E92" s="229" t="s">
        <v>19</v>
      </c>
      <c r="F92" s="230" t="s">
        <v>520</v>
      </c>
      <c r="G92" s="227"/>
      <c r="H92" s="231">
        <v>28.239999999999998</v>
      </c>
      <c r="I92" s="232"/>
      <c r="J92" s="227"/>
      <c r="K92" s="227"/>
      <c r="L92" s="233"/>
      <c r="M92" s="269"/>
      <c r="N92" s="270"/>
      <c r="O92" s="270"/>
      <c r="P92" s="270"/>
      <c r="Q92" s="270"/>
      <c r="R92" s="270"/>
      <c r="S92" s="270"/>
      <c r="T92" s="27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159</v>
      </c>
      <c r="AU92" s="237" t="s">
        <v>82</v>
      </c>
      <c r="AV92" s="13" t="s">
        <v>82</v>
      </c>
      <c r="AW92" s="13" t="s">
        <v>33</v>
      </c>
      <c r="AX92" s="13" t="s">
        <v>80</v>
      </c>
      <c r="AY92" s="237" t="s">
        <v>147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dmfH17aPfo/8O4WNSWl9eE9cAUFvk9hPNTuUYJuDL0IlqkUVDgPX86ZXZtK08UAqkk6Gv3nbLSsGSia7uUW37g==" hashValue="UXJ5hD1ppOUYe8CIiBhE7fTqXIePQWYDpBXGr7OGipRIE9VMtED9qPWKdahIFHW/SVC9CoGFvsUqSmrn9DfhNw==" algorithmName="SHA-512" password="CC35"/>
  <autoFilter ref="C86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518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260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ROUND((SUM(BE87:BE107)),  2)</f>
        <v>0</v>
      </c>
      <c r="G35" s="40"/>
      <c r="H35" s="40"/>
      <c r="I35" s="159">
        <v>0.20999999999999999</v>
      </c>
      <c r="J35" s="158">
        <f>ROUND(((SUM(BE87:BE107))*I35),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ROUND((SUM(BF87:BF107)),  2)</f>
        <v>0</v>
      </c>
      <c r="G36" s="40"/>
      <c r="H36" s="40"/>
      <c r="I36" s="159">
        <v>0.14999999999999999</v>
      </c>
      <c r="J36" s="158">
        <f>ROUND(((SUM(BF87:BF107))*I36),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ROUND((SUM(BH87:BH107)),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518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02 - Zemní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4.4" customHeight="1">
      <c r="A75" s="40"/>
      <c r="B75" s="41"/>
      <c r="C75" s="42"/>
      <c r="D75" s="42"/>
      <c r="E75" s="171" t="str">
        <f>E7</f>
        <v>06-27 - Revitalizace rybníka Stráž v Pelhřimově část 1b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4.4" customHeight="1">
      <c r="A77" s="40"/>
      <c r="B77" s="41"/>
      <c r="C77" s="42"/>
      <c r="D77" s="42"/>
      <c r="E77" s="171" t="s">
        <v>518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42"/>
      <c r="D79" s="42"/>
      <c r="E79" s="71" t="str">
        <f>E11</f>
        <v>02 - Zemní práce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Pelhřimov</v>
      </c>
      <c r="G81" s="42"/>
      <c r="H81" s="42"/>
      <c r="I81" s="34" t="s">
        <v>23</v>
      </c>
      <c r="J81" s="74" t="str">
        <f>IF(J14="","",J14)</f>
        <v>15. 6. 2022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4" customHeight="1">
      <c r="A83" s="40"/>
      <c r="B83" s="41"/>
      <c r="C83" s="34" t="s">
        <v>25</v>
      </c>
      <c r="D83" s="42"/>
      <c r="E83" s="42"/>
      <c r="F83" s="29" t="str">
        <f>E17</f>
        <v>Město Pelhřimov</v>
      </c>
      <c r="G83" s="42"/>
      <c r="H83" s="42"/>
      <c r="I83" s="34" t="s">
        <v>31</v>
      </c>
      <c r="J83" s="38" t="str">
        <f>E23</f>
        <v>VDG Projektování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Vítězslav Pavel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57</v>
      </c>
      <c r="E86" s="190" t="s">
        <v>53</v>
      </c>
      <c r="F86" s="190" t="s">
        <v>54</v>
      </c>
      <c r="G86" s="190" t="s">
        <v>134</v>
      </c>
      <c r="H86" s="190" t="s">
        <v>135</v>
      </c>
      <c r="I86" s="190" t="s">
        <v>136</v>
      </c>
      <c r="J86" s="190" t="s">
        <v>122</v>
      </c>
      <c r="K86" s="191" t="s">
        <v>137</v>
      </c>
      <c r="L86" s="192"/>
      <c r="M86" s="94" t="s">
        <v>19</v>
      </c>
      <c r="N86" s="95" t="s">
        <v>42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123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172</v>
      </c>
      <c r="F88" s="201" t="s">
        <v>173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57" t="s">
        <v>80</v>
      </c>
      <c r="F89" s="257" t="s">
        <v>90</v>
      </c>
      <c r="G89" s="199"/>
      <c r="H89" s="199"/>
      <c r="I89" s="202"/>
      <c r="J89" s="258">
        <f>BK89</f>
        <v>0</v>
      </c>
      <c r="K89" s="199"/>
      <c r="L89" s="204"/>
      <c r="M89" s="205"/>
      <c r="N89" s="206"/>
      <c r="O89" s="206"/>
      <c r="P89" s="207">
        <f>SUM(P90:P107)</f>
        <v>0</v>
      </c>
      <c r="Q89" s="206"/>
      <c r="R89" s="207">
        <f>SUM(R90:R107)</f>
        <v>0</v>
      </c>
      <c r="S89" s="206"/>
      <c r="T89" s="208">
        <f>SUM(T90:T107)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80</v>
      </c>
      <c r="AY89" s="209" t="s">
        <v>147</v>
      </c>
      <c r="BK89" s="211">
        <f>SUM(BK90:BK107)</f>
        <v>0</v>
      </c>
    </row>
    <row r="90" s="2" customFormat="1" ht="19.8" customHeight="1">
      <c r="A90" s="40"/>
      <c r="B90" s="41"/>
      <c r="C90" s="248" t="s">
        <v>80</v>
      </c>
      <c r="D90" s="248" t="s">
        <v>175</v>
      </c>
      <c r="E90" s="249" t="s">
        <v>521</v>
      </c>
      <c r="F90" s="250" t="s">
        <v>522</v>
      </c>
      <c r="G90" s="251" t="s">
        <v>254</v>
      </c>
      <c r="H90" s="252">
        <v>310.63999999999999</v>
      </c>
      <c r="I90" s="253"/>
      <c r="J90" s="254">
        <f>ROUND(I90*H90,2)</f>
        <v>0</v>
      </c>
      <c r="K90" s="250" t="s">
        <v>263</v>
      </c>
      <c r="L90" s="46"/>
      <c r="M90" s="255" t="s">
        <v>19</v>
      </c>
      <c r="N90" s="256" t="s">
        <v>43</v>
      </c>
      <c r="O90" s="86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4" t="s">
        <v>167</v>
      </c>
      <c r="AT90" s="224" t="s">
        <v>175</v>
      </c>
      <c r="AU90" s="224" t="s">
        <v>82</v>
      </c>
      <c r="AY90" s="19" t="s">
        <v>147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9" t="s">
        <v>80</v>
      </c>
      <c r="BK90" s="225">
        <f>ROUND(I90*H90,2)</f>
        <v>0</v>
      </c>
      <c r="BL90" s="19" t="s">
        <v>167</v>
      </c>
      <c r="BM90" s="224" t="s">
        <v>523</v>
      </c>
    </row>
    <row r="91" s="13" customFormat="1">
      <c r="A91" s="13"/>
      <c r="B91" s="226"/>
      <c r="C91" s="227"/>
      <c r="D91" s="228" t="s">
        <v>159</v>
      </c>
      <c r="E91" s="229" t="s">
        <v>19</v>
      </c>
      <c r="F91" s="230" t="s">
        <v>524</v>
      </c>
      <c r="G91" s="227"/>
      <c r="H91" s="231">
        <v>310.63999999999999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159</v>
      </c>
      <c r="AU91" s="237" t="s">
        <v>82</v>
      </c>
      <c r="AV91" s="13" t="s">
        <v>82</v>
      </c>
      <c r="AW91" s="13" t="s">
        <v>33</v>
      </c>
      <c r="AX91" s="13" t="s">
        <v>80</v>
      </c>
      <c r="AY91" s="237" t="s">
        <v>147</v>
      </c>
    </row>
    <row r="92" s="14" customFormat="1">
      <c r="A92" s="14"/>
      <c r="B92" s="238"/>
      <c r="C92" s="239"/>
      <c r="D92" s="228" t="s">
        <v>159</v>
      </c>
      <c r="E92" s="240" t="s">
        <v>19</v>
      </c>
      <c r="F92" s="241" t="s">
        <v>525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159</v>
      </c>
      <c r="AU92" s="247" t="s">
        <v>82</v>
      </c>
      <c r="AV92" s="14" t="s">
        <v>80</v>
      </c>
      <c r="AW92" s="14" t="s">
        <v>33</v>
      </c>
      <c r="AX92" s="14" t="s">
        <v>72</v>
      </c>
      <c r="AY92" s="247" t="s">
        <v>147</v>
      </c>
    </row>
    <row r="93" s="2" customFormat="1" ht="14.4" customHeight="1">
      <c r="A93" s="40"/>
      <c r="B93" s="41"/>
      <c r="C93" s="248" t="s">
        <v>82</v>
      </c>
      <c r="D93" s="248" t="s">
        <v>175</v>
      </c>
      <c r="E93" s="249" t="s">
        <v>526</v>
      </c>
      <c r="F93" s="250" t="s">
        <v>527</v>
      </c>
      <c r="G93" s="251" t="s">
        <v>254</v>
      </c>
      <c r="H93" s="252">
        <v>621.27999999999997</v>
      </c>
      <c r="I93" s="253"/>
      <c r="J93" s="254">
        <f>ROUND(I93*H93,2)</f>
        <v>0</v>
      </c>
      <c r="K93" s="250" t="s">
        <v>263</v>
      </c>
      <c r="L93" s="46"/>
      <c r="M93" s="255" t="s">
        <v>19</v>
      </c>
      <c r="N93" s="256" t="s">
        <v>43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167</v>
      </c>
      <c r="AT93" s="224" t="s">
        <v>175</v>
      </c>
      <c r="AU93" s="224" t="s">
        <v>82</v>
      </c>
      <c r="AY93" s="19" t="s">
        <v>147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80</v>
      </c>
      <c r="BK93" s="225">
        <f>ROUND(I93*H93,2)</f>
        <v>0</v>
      </c>
      <c r="BL93" s="19" t="s">
        <v>167</v>
      </c>
      <c r="BM93" s="224" t="s">
        <v>528</v>
      </c>
    </row>
    <row r="94" s="13" customFormat="1">
      <c r="A94" s="13"/>
      <c r="B94" s="226"/>
      <c r="C94" s="227"/>
      <c r="D94" s="228" t="s">
        <v>159</v>
      </c>
      <c r="E94" s="229" t="s">
        <v>19</v>
      </c>
      <c r="F94" s="230" t="s">
        <v>529</v>
      </c>
      <c r="G94" s="227"/>
      <c r="H94" s="231">
        <v>621.27999999999997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159</v>
      </c>
      <c r="AU94" s="237" t="s">
        <v>82</v>
      </c>
      <c r="AV94" s="13" t="s">
        <v>82</v>
      </c>
      <c r="AW94" s="13" t="s">
        <v>33</v>
      </c>
      <c r="AX94" s="13" t="s">
        <v>80</v>
      </c>
      <c r="AY94" s="237" t="s">
        <v>147</v>
      </c>
    </row>
    <row r="95" s="14" customFormat="1">
      <c r="A95" s="14"/>
      <c r="B95" s="238"/>
      <c r="C95" s="239"/>
      <c r="D95" s="228" t="s">
        <v>159</v>
      </c>
      <c r="E95" s="240" t="s">
        <v>19</v>
      </c>
      <c r="F95" s="241" t="s">
        <v>530</v>
      </c>
      <c r="G95" s="239"/>
      <c r="H95" s="240" t="s">
        <v>19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159</v>
      </c>
      <c r="AU95" s="247" t="s">
        <v>82</v>
      </c>
      <c r="AV95" s="14" t="s">
        <v>80</v>
      </c>
      <c r="AW95" s="14" t="s">
        <v>33</v>
      </c>
      <c r="AX95" s="14" t="s">
        <v>72</v>
      </c>
      <c r="AY95" s="247" t="s">
        <v>147</v>
      </c>
    </row>
    <row r="96" s="2" customFormat="1" ht="14.4" customHeight="1">
      <c r="A96" s="40"/>
      <c r="B96" s="41"/>
      <c r="C96" s="248" t="s">
        <v>161</v>
      </c>
      <c r="D96" s="248" t="s">
        <v>175</v>
      </c>
      <c r="E96" s="249" t="s">
        <v>286</v>
      </c>
      <c r="F96" s="250" t="s">
        <v>287</v>
      </c>
      <c r="G96" s="251" t="s">
        <v>254</v>
      </c>
      <c r="H96" s="252">
        <v>621.27999999999997</v>
      </c>
      <c r="I96" s="253"/>
      <c r="J96" s="254">
        <f>ROUND(I96*H96,2)</f>
        <v>0</v>
      </c>
      <c r="K96" s="250" t="s">
        <v>263</v>
      </c>
      <c r="L96" s="46"/>
      <c r="M96" s="255" t="s">
        <v>19</v>
      </c>
      <c r="N96" s="256" t="s">
        <v>43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167</v>
      </c>
      <c r="AT96" s="224" t="s">
        <v>175</v>
      </c>
      <c r="AU96" s="224" t="s">
        <v>82</v>
      </c>
      <c r="AY96" s="19" t="s">
        <v>147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80</v>
      </c>
      <c r="BK96" s="225">
        <f>ROUND(I96*H96,2)</f>
        <v>0</v>
      </c>
      <c r="BL96" s="19" t="s">
        <v>167</v>
      </c>
      <c r="BM96" s="224" t="s">
        <v>531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529</v>
      </c>
      <c r="G97" s="227"/>
      <c r="H97" s="231">
        <v>621.27999999999997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82</v>
      </c>
      <c r="AV97" s="13" t="s">
        <v>82</v>
      </c>
      <c r="AW97" s="13" t="s">
        <v>33</v>
      </c>
      <c r="AX97" s="13" t="s">
        <v>80</v>
      </c>
      <c r="AY97" s="237" t="s">
        <v>147</v>
      </c>
    </row>
    <row r="98" s="14" customFormat="1">
      <c r="A98" s="14"/>
      <c r="B98" s="238"/>
      <c r="C98" s="239"/>
      <c r="D98" s="228" t="s">
        <v>159</v>
      </c>
      <c r="E98" s="240" t="s">
        <v>19</v>
      </c>
      <c r="F98" s="241" t="s">
        <v>532</v>
      </c>
      <c r="G98" s="239"/>
      <c r="H98" s="240" t="s">
        <v>19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159</v>
      </c>
      <c r="AU98" s="247" t="s">
        <v>82</v>
      </c>
      <c r="AV98" s="14" t="s">
        <v>80</v>
      </c>
      <c r="AW98" s="14" t="s">
        <v>33</v>
      </c>
      <c r="AX98" s="14" t="s">
        <v>72</v>
      </c>
      <c r="AY98" s="247" t="s">
        <v>147</v>
      </c>
    </row>
    <row r="99" s="2" customFormat="1" ht="14.4" customHeight="1">
      <c r="A99" s="40"/>
      <c r="B99" s="41"/>
      <c r="C99" s="248" t="s">
        <v>174</v>
      </c>
      <c r="D99" s="248" t="s">
        <v>175</v>
      </c>
      <c r="E99" s="249" t="s">
        <v>533</v>
      </c>
      <c r="F99" s="250" t="s">
        <v>534</v>
      </c>
      <c r="G99" s="251" t="s">
        <v>254</v>
      </c>
      <c r="H99" s="252">
        <v>310.63999999999999</v>
      </c>
      <c r="I99" s="253"/>
      <c r="J99" s="254">
        <f>ROUND(I99*H99,2)</f>
        <v>0</v>
      </c>
      <c r="K99" s="250" t="s">
        <v>263</v>
      </c>
      <c r="L99" s="46"/>
      <c r="M99" s="255" t="s">
        <v>19</v>
      </c>
      <c r="N99" s="256" t="s">
        <v>43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167</v>
      </c>
      <c r="AT99" s="224" t="s">
        <v>175</v>
      </c>
      <c r="AU99" s="224" t="s">
        <v>82</v>
      </c>
      <c r="AY99" s="19" t="s">
        <v>147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80</v>
      </c>
      <c r="BK99" s="225">
        <f>ROUND(I99*H99,2)</f>
        <v>0</v>
      </c>
      <c r="BL99" s="19" t="s">
        <v>167</v>
      </c>
      <c r="BM99" s="224" t="s">
        <v>535</v>
      </c>
    </row>
    <row r="100" s="14" customFormat="1">
      <c r="A100" s="14"/>
      <c r="B100" s="238"/>
      <c r="C100" s="239"/>
      <c r="D100" s="228" t="s">
        <v>159</v>
      </c>
      <c r="E100" s="240" t="s">
        <v>19</v>
      </c>
      <c r="F100" s="241" t="s">
        <v>536</v>
      </c>
      <c r="G100" s="239"/>
      <c r="H100" s="240" t="s">
        <v>19</v>
      </c>
      <c r="I100" s="242"/>
      <c r="J100" s="239"/>
      <c r="K100" s="239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159</v>
      </c>
      <c r="AU100" s="247" t="s">
        <v>82</v>
      </c>
      <c r="AV100" s="14" t="s">
        <v>80</v>
      </c>
      <c r="AW100" s="14" t="s">
        <v>33</v>
      </c>
      <c r="AX100" s="14" t="s">
        <v>72</v>
      </c>
      <c r="AY100" s="247" t="s">
        <v>147</v>
      </c>
    </row>
    <row r="101" s="13" customFormat="1">
      <c r="A101" s="13"/>
      <c r="B101" s="226"/>
      <c r="C101" s="227"/>
      <c r="D101" s="228" t="s">
        <v>159</v>
      </c>
      <c r="E101" s="229" t="s">
        <v>19</v>
      </c>
      <c r="F101" s="230" t="s">
        <v>524</v>
      </c>
      <c r="G101" s="227"/>
      <c r="H101" s="231">
        <v>310.63999999999999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159</v>
      </c>
      <c r="AU101" s="237" t="s">
        <v>82</v>
      </c>
      <c r="AV101" s="13" t="s">
        <v>82</v>
      </c>
      <c r="AW101" s="13" t="s">
        <v>33</v>
      </c>
      <c r="AX101" s="13" t="s">
        <v>80</v>
      </c>
      <c r="AY101" s="237" t="s">
        <v>147</v>
      </c>
    </row>
    <row r="102" s="2" customFormat="1" ht="14.4" customHeight="1">
      <c r="A102" s="40"/>
      <c r="B102" s="41"/>
      <c r="C102" s="248" t="s">
        <v>167</v>
      </c>
      <c r="D102" s="248" t="s">
        <v>175</v>
      </c>
      <c r="E102" s="249" t="s">
        <v>537</v>
      </c>
      <c r="F102" s="250" t="s">
        <v>538</v>
      </c>
      <c r="G102" s="251" t="s">
        <v>254</v>
      </c>
      <c r="H102" s="252">
        <v>310.63999999999999</v>
      </c>
      <c r="I102" s="253"/>
      <c r="J102" s="254">
        <f>ROUND(I102*H102,2)</f>
        <v>0</v>
      </c>
      <c r="K102" s="250" t="s">
        <v>263</v>
      </c>
      <c r="L102" s="46"/>
      <c r="M102" s="255" t="s">
        <v>19</v>
      </c>
      <c r="N102" s="256" t="s">
        <v>43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167</v>
      </c>
      <c r="AT102" s="224" t="s">
        <v>175</v>
      </c>
      <c r="AU102" s="224" t="s">
        <v>82</v>
      </c>
      <c r="AY102" s="19" t="s">
        <v>147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80</v>
      </c>
      <c r="BK102" s="225">
        <f>ROUND(I102*H102,2)</f>
        <v>0</v>
      </c>
      <c r="BL102" s="19" t="s">
        <v>167</v>
      </c>
      <c r="BM102" s="224" t="s">
        <v>539</v>
      </c>
    </row>
    <row r="103" s="14" customFormat="1">
      <c r="A103" s="14"/>
      <c r="B103" s="238"/>
      <c r="C103" s="239"/>
      <c r="D103" s="228" t="s">
        <v>159</v>
      </c>
      <c r="E103" s="240" t="s">
        <v>19</v>
      </c>
      <c r="F103" s="241" t="s">
        <v>540</v>
      </c>
      <c r="G103" s="239"/>
      <c r="H103" s="240" t="s">
        <v>19</v>
      </c>
      <c r="I103" s="242"/>
      <c r="J103" s="239"/>
      <c r="K103" s="239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159</v>
      </c>
      <c r="AU103" s="247" t="s">
        <v>82</v>
      </c>
      <c r="AV103" s="14" t="s">
        <v>80</v>
      </c>
      <c r="AW103" s="14" t="s">
        <v>33</v>
      </c>
      <c r="AX103" s="14" t="s">
        <v>72</v>
      </c>
      <c r="AY103" s="247" t="s">
        <v>147</v>
      </c>
    </row>
    <row r="104" s="13" customFormat="1">
      <c r="A104" s="13"/>
      <c r="B104" s="226"/>
      <c r="C104" s="227"/>
      <c r="D104" s="228" t="s">
        <v>159</v>
      </c>
      <c r="E104" s="229" t="s">
        <v>19</v>
      </c>
      <c r="F104" s="230" t="s">
        <v>524</v>
      </c>
      <c r="G104" s="227"/>
      <c r="H104" s="231">
        <v>310.63999999999999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159</v>
      </c>
      <c r="AU104" s="237" t="s">
        <v>82</v>
      </c>
      <c r="AV104" s="13" t="s">
        <v>82</v>
      </c>
      <c r="AW104" s="13" t="s">
        <v>33</v>
      </c>
      <c r="AX104" s="13" t="s">
        <v>80</v>
      </c>
      <c r="AY104" s="237" t="s">
        <v>147</v>
      </c>
    </row>
    <row r="105" s="2" customFormat="1" ht="14.4" customHeight="1">
      <c r="A105" s="40"/>
      <c r="B105" s="41"/>
      <c r="C105" s="248" t="s">
        <v>181</v>
      </c>
      <c r="D105" s="248" t="s">
        <v>175</v>
      </c>
      <c r="E105" s="249" t="s">
        <v>541</v>
      </c>
      <c r="F105" s="250" t="s">
        <v>542</v>
      </c>
      <c r="G105" s="251" t="s">
        <v>228</v>
      </c>
      <c r="H105" s="252">
        <v>282.39999999999998</v>
      </c>
      <c r="I105" s="253"/>
      <c r="J105" s="254">
        <f>ROUND(I105*H105,2)</f>
        <v>0</v>
      </c>
      <c r="K105" s="250" t="s">
        <v>263</v>
      </c>
      <c r="L105" s="46"/>
      <c r="M105" s="255" t="s">
        <v>19</v>
      </c>
      <c r="N105" s="256" t="s">
        <v>43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167</v>
      </c>
      <c r="AT105" s="224" t="s">
        <v>175</v>
      </c>
      <c r="AU105" s="224" t="s">
        <v>82</v>
      </c>
      <c r="AY105" s="19" t="s">
        <v>147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80</v>
      </c>
      <c r="BK105" s="225">
        <f>ROUND(I105*H105,2)</f>
        <v>0</v>
      </c>
      <c r="BL105" s="19" t="s">
        <v>167</v>
      </c>
      <c r="BM105" s="224" t="s">
        <v>543</v>
      </c>
    </row>
    <row r="106" s="13" customFormat="1">
      <c r="A106" s="13"/>
      <c r="B106" s="226"/>
      <c r="C106" s="227"/>
      <c r="D106" s="228" t="s">
        <v>159</v>
      </c>
      <c r="E106" s="229" t="s">
        <v>19</v>
      </c>
      <c r="F106" s="230" t="s">
        <v>544</v>
      </c>
      <c r="G106" s="227"/>
      <c r="H106" s="231">
        <v>282.39999999999998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159</v>
      </c>
      <c r="AU106" s="237" t="s">
        <v>82</v>
      </c>
      <c r="AV106" s="13" t="s">
        <v>82</v>
      </c>
      <c r="AW106" s="13" t="s">
        <v>33</v>
      </c>
      <c r="AX106" s="13" t="s">
        <v>80</v>
      </c>
      <c r="AY106" s="237" t="s">
        <v>147</v>
      </c>
    </row>
    <row r="107" s="14" customFormat="1">
      <c r="A107" s="14"/>
      <c r="B107" s="238"/>
      <c r="C107" s="239"/>
      <c r="D107" s="228" t="s">
        <v>159</v>
      </c>
      <c r="E107" s="240" t="s">
        <v>19</v>
      </c>
      <c r="F107" s="241" t="s">
        <v>545</v>
      </c>
      <c r="G107" s="239"/>
      <c r="H107" s="240" t="s">
        <v>19</v>
      </c>
      <c r="I107" s="242"/>
      <c r="J107" s="239"/>
      <c r="K107" s="239"/>
      <c r="L107" s="243"/>
      <c r="M107" s="298"/>
      <c r="N107" s="299"/>
      <c r="O107" s="299"/>
      <c r="P107" s="299"/>
      <c r="Q107" s="299"/>
      <c r="R107" s="299"/>
      <c r="S107" s="299"/>
      <c r="T107" s="30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159</v>
      </c>
      <c r="AU107" s="247" t="s">
        <v>82</v>
      </c>
      <c r="AV107" s="14" t="s">
        <v>80</v>
      </c>
      <c r="AW107" s="14" t="s">
        <v>33</v>
      </c>
      <c r="AX107" s="14" t="s">
        <v>72</v>
      </c>
      <c r="AY107" s="247" t="s">
        <v>147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w1Ys1FiQ7iJzXyZYmls3yN7xjIw+HT4lcg9USwoVLIEfeeia1BbWvwsxQsaUNZc/qjJ6O47ayAVHe8c31eHycA==" hashValue="+6KkgE4fGbm7UHMTAhOIhp6ZERVyimUwD+IuQO7hkvHCxLJtu245i1Ghet8VUoGHDxMjGFs4XKXGm2ZYvp7rjA==" algorithmName="SHA-512" password="CC35"/>
  <autoFilter ref="C86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518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546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ROUND((SUM(BE94:BE173)),  2)</f>
        <v>0</v>
      </c>
      <c r="G35" s="40"/>
      <c r="H35" s="40"/>
      <c r="I35" s="159">
        <v>0.20999999999999999</v>
      </c>
      <c r="J35" s="158">
        <f>ROUND(((SUM(BE94:BE173))*I35),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ROUND((SUM(BF94:BF173)),  2)</f>
        <v>0</v>
      </c>
      <c r="G36" s="40"/>
      <c r="H36" s="40"/>
      <c r="I36" s="159">
        <v>0.14999999999999999</v>
      </c>
      <c r="J36" s="158">
        <f>ROUND(((SUM(BF94:BF173))*I36),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ROUND((SUM(BG94:BG173)),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ROUND((SUM(BH94:BH173)),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ROUND((SUM(BI94:BI173)),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518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03 - Veřejné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547</v>
      </c>
      <c r="E65" s="179"/>
      <c r="F65" s="179"/>
      <c r="G65" s="179"/>
      <c r="H65" s="179"/>
      <c r="I65" s="179"/>
      <c r="J65" s="180">
        <f>J111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126</v>
      </c>
      <c r="E66" s="179"/>
      <c r="F66" s="179"/>
      <c r="G66" s="179"/>
      <c r="H66" s="179"/>
      <c r="I66" s="179"/>
      <c r="J66" s="180">
        <f>J118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305</v>
      </c>
      <c r="E67" s="184"/>
      <c r="F67" s="184"/>
      <c r="G67" s="184"/>
      <c r="H67" s="184"/>
      <c r="I67" s="184"/>
      <c r="J67" s="185">
        <f>J119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548</v>
      </c>
      <c r="E68" s="184"/>
      <c r="F68" s="184"/>
      <c r="G68" s="184"/>
      <c r="H68" s="184"/>
      <c r="I68" s="184"/>
      <c r="J68" s="185">
        <f>J127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549</v>
      </c>
      <c r="E69" s="184"/>
      <c r="F69" s="184"/>
      <c r="G69" s="184"/>
      <c r="H69" s="184"/>
      <c r="I69" s="184"/>
      <c r="J69" s="185">
        <f>J134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338</v>
      </c>
      <c r="E70" s="184"/>
      <c r="F70" s="184"/>
      <c r="G70" s="184"/>
      <c r="H70" s="184"/>
      <c r="I70" s="184"/>
      <c r="J70" s="185">
        <f>J138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550</v>
      </c>
      <c r="E71" s="179"/>
      <c r="F71" s="179"/>
      <c r="G71" s="179"/>
      <c r="H71" s="179"/>
      <c r="I71" s="179"/>
      <c r="J71" s="180">
        <f>J143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551</v>
      </c>
      <c r="E72" s="184"/>
      <c r="F72" s="184"/>
      <c r="G72" s="184"/>
      <c r="H72" s="184"/>
      <c r="I72" s="184"/>
      <c r="J72" s="185">
        <f>J144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132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4.4" customHeight="1">
      <c r="A82" s="40"/>
      <c r="B82" s="41"/>
      <c r="C82" s="42"/>
      <c r="D82" s="42"/>
      <c r="E82" s="171" t="str">
        <f>E7</f>
        <v>06-27 - Revitalizace rybníka Stráž v Pelhřimově část 1b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117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4.4" customHeight="1">
      <c r="A84" s="40"/>
      <c r="B84" s="41"/>
      <c r="C84" s="42"/>
      <c r="D84" s="42"/>
      <c r="E84" s="171" t="s">
        <v>518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224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42"/>
      <c r="D86" s="42"/>
      <c r="E86" s="71" t="str">
        <f>E11</f>
        <v>03 - Veřejné osvětlení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Pelhřimov</v>
      </c>
      <c r="G88" s="42"/>
      <c r="H88" s="42"/>
      <c r="I88" s="34" t="s">
        <v>23</v>
      </c>
      <c r="J88" s="74" t="str">
        <f>IF(J14="","",J14)</f>
        <v>15. 6. 2022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6.4" customHeight="1">
      <c r="A90" s="40"/>
      <c r="B90" s="41"/>
      <c r="C90" s="34" t="s">
        <v>25</v>
      </c>
      <c r="D90" s="42"/>
      <c r="E90" s="42"/>
      <c r="F90" s="29" t="str">
        <f>E17</f>
        <v>Město Pelhřimov</v>
      </c>
      <c r="G90" s="42"/>
      <c r="H90" s="42"/>
      <c r="I90" s="34" t="s">
        <v>31</v>
      </c>
      <c r="J90" s="38" t="str">
        <f>E23</f>
        <v>VDG Projektování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6" customHeight="1">
      <c r="A91" s="40"/>
      <c r="B91" s="41"/>
      <c r="C91" s="34" t="s">
        <v>29</v>
      </c>
      <c r="D91" s="42"/>
      <c r="E91" s="42"/>
      <c r="F91" s="29" t="str">
        <f>IF(E20="","",E20)</f>
        <v>Vyplň údaj</v>
      </c>
      <c r="G91" s="42"/>
      <c r="H91" s="42"/>
      <c r="I91" s="34" t="s">
        <v>34</v>
      </c>
      <c r="J91" s="38" t="str">
        <f>E26</f>
        <v>Ing. Vítězslav Pavel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133</v>
      </c>
      <c r="D93" s="190" t="s">
        <v>57</v>
      </c>
      <c r="E93" s="190" t="s">
        <v>53</v>
      </c>
      <c r="F93" s="190" t="s">
        <v>54</v>
      </c>
      <c r="G93" s="190" t="s">
        <v>134</v>
      </c>
      <c r="H93" s="190" t="s">
        <v>135</v>
      </c>
      <c r="I93" s="190" t="s">
        <v>136</v>
      </c>
      <c r="J93" s="190" t="s">
        <v>122</v>
      </c>
      <c r="K93" s="191" t="s">
        <v>137</v>
      </c>
      <c r="L93" s="192"/>
      <c r="M93" s="94" t="s">
        <v>19</v>
      </c>
      <c r="N93" s="95" t="s">
        <v>42</v>
      </c>
      <c r="O93" s="95" t="s">
        <v>138</v>
      </c>
      <c r="P93" s="95" t="s">
        <v>139</v>
      </c>
      <c r="Q93" s="95" t="s">
        <v>140</v>
      </c>
      <c r="R93" s="95" t="s">
        <v>141</v>
      </c>
      <c r="S93" s="95" t="s">
        <v>142</v>
      </c>
      <c r="T93" s="96" t="s">
        <v>143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144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P95+P111+P118+P143</f>
        <v>0</v>
      </c>
      <c r="Q94" s="98"/>
      <c r="R94" s="195">
        <f>R95+R111+R118+R143</f>
        <v>29.244139999999998</v>
      </c>
      <c r="S94" s="98"/>
      <c r="T94" s="196">
        <f>T95+T111+T118+T143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123</v>
      </c>
      <c r="BK94" s="197">
        <f>BK95+BK111+BK118+BK143</f>
        <v>0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165</v>
      </c>
      <c r="F95" s="201" t="s">
        <v>166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SUM(P96:P110)</f>
        <v>0</v>
      </c>
      <c r="Q95" s="206"/>
      <c r="R95" s="207">
        <f>SUM(R96:R110)</f>
        <v>0.65500000000000003</v>
      </c>
      <c r="S95" s="206"/>
      <c r="T95" s="208">
        <f>SUM(T96:T110)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71</v>
      </c>
      <c r="AU95" s="210" t="s">
        <v>72</v>
      </c>
      <c r="AY95" s="209" t="s">
        <v>147</v>
      </c>
      <c r="BK95" s="211">
        <f>SUM(BK96:BK110)</f>
        <v>0</v>
      </c>
    </row>
    <row r="96" s="2" customFormat="1" ht="14.4" customHeight="1">
      <c r="A96" s="40"/>
      <c r="B96" s="41"/>
      <c r="C96" s="212" t="s">
        <v>80</v>
      </c>
      <c r="D96" s="212" t="s">
        <v>148</v>
      </c>
      <c r="E96" s="213" t="s">
        <v>82</v>
      </c>
      <c r="F96" s="214" t="s">
        <v>552</v>
      </c>
      <c r="G96" s="215" t="s">
        <v>553</v>
      </c>
      <c r="H96" s="216">
        <v>84.719999999999999</v>
      </c>
      <c r="I96" s="217"/>
      <c r="J96" s="218">
        <f>ROUND(I96*H96,2)</f>
        <v>0</v>
      </c>
      <c r="K96" s="214" t="s">
        <v>152</v>
      </c>
      <c r="L96" s="219"/>
      <c r="M96" s="220" t="s">
        <v>19</v>
      </c>
      <c r="N96" s="221" t="s">
        <v>43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169</v>
      </c>
      <c r="AT96" s="224" t="s">
        <v>148</v>
      </c>
      <c r="AU96" s="224" t="s">
        <v>80</v>
      </c>
      <c r="AY96" s="19" t="s">
        <v>147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80</v>
      </c>
      <c r="BK96" s="225">
        <f>ROUND(I96*H96,2)</f>
        <v>0</v>
      </c>
      <c r="BL96" s="19" t="s">
        <v>167</v>
      </c>
      <c r="BM96" s="224" t="s">
        <v>554</v>
      </c>
    </row>
    <row r="97" s="14" customFormat="1">
      <c r="A97" s="14"/>
      <c r="B97" s="238"/>
      <c r="C97" s="239"/>
      <c r="D97" s="228" t="s">
        <v>159</v>
      </c>
      <c r="E97" s="240" t="s">
        <v>19</v>
      </c>
      <c r="F97" s="241" t="s">
        <v>555</v>
      </c>
      <c r="G97" s="239"/>
      <c r="H97" s="240" t="s">
        <v>19</v>
      </c>
      <c r="I97" s="242"/>
      <c r="J97" s="239"/>
      <c r="K97" s="239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159</v>
      </c>
      <c r="AU97" s="247" t="s">
        <v>80</v>
      </c>
      <c r="AV97" s="14" t="s">
        <v>80</v>
      </c>
      <c r="AW97" s="14" t="s">
        <v>33</v>
      </c>
      <c r="AX97" s="14" t="s">
        <v>72</v>
      </c>
      <c r="AY97" s="247" t="s">
        <v>147</v>
      </c>
    </row>
    <row r="98" s="13" customFormat="1">
      <c r="A98" s="13"/>
      <c r="B98" s="226"/>
      <c r="C98" s="227"/>
      <c r="D98" s="228" t="s">
        <v>159</v>
      </c>
      <c r="E98" s="229" t="s">
        <v>19</v>
      </c>
      <c r="F98" s="230" t="s">
        <v>556</v>
      </c>
      <c r="G98" s="227"/>
      <c r="H98" s="231">
        <v>84.719999999999999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159</v>
      </c>
      <c r="AU98" s="237" t="s">
        <v>80</v>
      </c>
      <c r="AV98" s="13" t="s">
        <v>82</v>
      </c>
      <c r="AW98" s="13" t="s">
        <v>33</v>
      </c>
      <c r="AX98" s="13" t="s">
        <v>80</v>
      </c>
      <c r="AY98" s="237" t="s">
        <v>147</v>
      </c>
    </row>
    <row r="99" s="2" customFormat="1" ht="14.4" customHeight="1">
      <c r="A99" s="40"/>
      <c r="B99" s="41"/>
      <c r="C99" s="212" t="s">
        <v>202</v>
      </c>
      <c r="D99" s="212" t="s">
        <v>148</v>
      </c>
      <c r="E99" s="213" t="s">
        <v>557</v>
      </c>
      <c r="F99" s="214" t="s">
        <v>558</v>
      </c>
      <c r="G99" s="215" t="s">
        <v>178</v>
      </c>
      <c r="H99" s="216">
        <v>10</v>
      </c>
      <c r="I99" s="217"/>
      <c r="J99" s="218">
        <f>ROUND(I99*H99,2)</f>
        <v>0</v>
      </c>
      <c r="K99" s="214" t="s">
        <v>263</v>
      </c>
      <c r="L99" s="219"/>
      <c r="M99" s="220" t="s">
        <v>19</v>
      </c>
      <c r="N99" s="221" t="s">
        <v>43</v>
      </c>
      <c r="O99" s="86"/>
      <c r="P99" s="222">
        <f>O99*H99</f>
        <v>0</v>
      </c>
      <c r="Q99" s="222">
        <v>0.062</v>
      </c>
      <c r="R99" s="222">
        <f>Q99*H99</f>
        <v>0.62</v>
      </c>
      <c r="S99" s="222">
        <v>0</v>
      </c>
      <c r="T99" s="22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169</v>
      </c>
      <c r="AT99" s="224" t="s">
        <v>148</v>
      </c>
      <c r="AU99" s="224" t="s">
        <v>80</v>
      </c>
      <c r="AY99" s="19" t="s">
        <v>147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80</v>
      </c>
      <c r="BK99" s="225">
        <f>ROUND(I99*H99,2)</f>
        <v>0</v>
      </c>
      <c r="BL99" s="19" t="s">
        <v>167</v>
      </c>
      <c r="BM99" s="224" t="s">
        <v>559</v>
      </c>
    </row>
    <row r="100" s="13" customFormat="1">
      <c r="A100" s="13"/>
      <c r="B100" s="226"/>
      <c r="C100" s="227"/>
      <c r="D100" s="228" t="s">
        <v>159</v>
      </c>
      <c r="E100" s="229" t="s">
        <v>19</v>
      </c>
      <c r="F100" s="230" t="s">
        <v>198</v>
      </c>
      <c r="G100" s="227"/>
      <c r="H100" s="231">
        <v>10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159</v>
      </c>
      <c r="AU100" s="237" t="s">
        <v>80</v>
      </c>
      <c r="AV100" s="13" t="s">
        <v>82</v>
      </c>
      <c r="AW100" s="13" t="s">
        <v>33</v>
      </c>
      <c r="AX100" s="13" t="s">
        <v>80</v>
      </c>
      <c r="AY100" s="237" t="s">
        <v>147</v>
      </c>
    </row>
    <row r="101" s="14" customFormat="1">
      <c r="A101" s="14"/>
      <c r="B101" s="238"/>
      <c r="C101" s="239"/>
      <c r="D101" s="228" t="s">
        <v>159</v>
      </c>
      <c r="E101" s="240" t="s">
        <v>19</v>
      </c>
      <c r="F101" s="241" t="s">
        <v>560</v>
      </c>
      <c r="G101" s="239"/>
      <c r="H101" s="240" t="s">
        <v>19</v>
      </c>
      <c r="I101" s="242"/>
      <c r="J101" s="239"/>
      <c r="K101" s="239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159</v>
      </c>
      <c r="AU101" s="247" t="s">
        <v>80</v>
      </c>
      <c r="AV101" s="14" t="s">
        <v>80</v>
      </c>
      <c r="AW101" s="14" t="s">
        <v>33</v>
      </c>
      <c r="AX101" s="14" t="s">
        <v>72</v>
      </c>
      <c r="AY101" s="247" t="s">
        <v>147</v>
      </c>
    </row>
    <row r="102" s="2" customFormat="1" ht="14.4" customHeight="1">
      <c r="A102" s="40"/>
      <c r="B102" s="41"/>
      <c r="C102" s="212" t="s">
        <v>199</v>
      </c>
      <c r="D102" s="212" t="s">
        <v>148</v>
      </c>
      <c r="E102" s="213" t="s">
        <v>561</v>
      </c>
      <c r="F102" s="214" t="s">
        <v>562</v>
      </c>
      <c r="G102" s="215" t="s">
        <v>178</v>
      </c>
      <c r="H102" s="216">
        <v>10</v>
      </c>
      <c r="I102" s="217"/>
      <c r="J102" s="218">
        <f>ROUND(I102*H102,2)</f>
        <v>0</v>
      </c>
      <c r="K102" s="214" t="s">
        <v>263</v>
      </c>
      <c r="L102" s="219"/>
      <c r="M102" s="220" t="s">
        <v>19</v>
      </c>
      <c r="N102" s="221" t="s">
        <v>43</v>
      </c>
      <c r="O102" s="86"/>
      <c r="P102" s="222">
        <f>O102*H102</f>
        <v>0</v>
      </c>
      <c r="Q102" s="222">
        <v>0.0030000000000000001</v>
      </c>
      <c r="R102" s="222">
        <f>Q102*H102</f>
        <v>0.029999999999999999</v>
      </c>
      <c r="S102" s="222">
        <v>0</v>
      </c>
      <c r="T102" s="22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169</v>
      </c>
      <c r="AT102" s="224" t="s">
        <v>148</v>
      </c>
      <c r="AU102" s="224" t="s">
        <v>80</v>
      </c>
      <c r="AY102" s="19" t="s">
        <v>147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80</v>
      </c>
      <c r="BK102" s="225">
        <f>ROUND(I102*H102,2)</f>
        <v>0</v>
      </c>
      <c r="BL102" s="19" t="s">
        <v>167</v>
      </c>
      <c r="BM102" s="224" t="s">
        <v>563</v>
      </c>
    </row>
    <row r="103" s="2" customFormat="1" ht="14.4" customHeight="1">
      <c r="A103" s="40"/>
      <c r="B103" s="41"/>
      <c r="C103" s="212" t="s">
        <v>82</v>
      </c>
      <c r="D103" s="212" t="s">
        <v>148</v>
      </c>
      <c r="E103" s="213" t="s">
        <v>564</v>
      </c>
      <c r="F103" s="214" t="s">
        <v>565</v>
      </c>
      <c r="G103" s="215" t="s">
        <v>566</v>
      </c>
      <c r="H103" s="216">
        <v>10</v>
      </c>
      <c r="I103" s="217"/>
      <c r="J103" s="218">
        <f>ROUND(I103*H103,2)</f>
        <v>0</v>
      </c>
      <c r="K103" s="214" t="s">
        <v>152</v>
      </c>
      <c r="L103" s="219"/>
      <c r="M103" s="220" t="s">
        <v>19</v>
      </c>
      <c r="N103" s="221" t="s">
        <v>43</v>
      </c>
      <c r="O103" s="86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169</v>
      </c>
      <c r="AT103" s="224" t="s">
        <v>148</v>
      </c>
      <c r="AU103" s="224" t="s">
        <v>80</v>
      </c>
      <c r="AY103" s="19" t="s">
        <v>147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80</v>
      </c>
      <c r="BK103" s="225">
        <f>ROUND(I103*H103,2)</f>
        <v>0</v>
      </c>
      <c r="BL103" s="19" t="s">
        <v>167</v>
      </c>
      <c r="BM103" s="224" t="s">
        <v>567</v>
      </c>
    </row>
    <row r="104" s="14" customFormat="1">
      <c r="A104" s="14"/>
      <c r="B104" s="238"/>
      <c r="C104" s="239"/>
      <c r="D104" s="228" t="s">
        <v>159</v>
      </c>
      <c r="E104" s="240" t="s">
        <v>19</v>
      </c>
      <c r="F104" s="241" t="s">
        <v>568</v>
      </c>
      <c r="G104" s="239"/>
      <c r="H104" s="240" t="s">
        <v>19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159</v>
      </c>
      <c r="AU104" s="247" t="s">
        <v>80</v>
      </c>
      <c r="AV104" s="14" t="s">
        <v>80</v>
      </c>
      <c r="AW104" s="14" t="s">
        <v>33</v>
      </c>
      <c r="AX104" s="14" t="s">
        <v>72</v>
      </c>
      <c r="AY104" s="247" t="s">
        <v>147</v>
      </c>
    </row>
    <row r="105" s="14" customFormat="1">
      <c r="A105" s="14"/>
      <c r="B105" s="238"/>
      <c r="C105" s="239"/>
      <c r="D105" s="228" t="s">
        <v>159</v>
      </c>
      <c r="E105" s="240" t="s">
        <v>19</v>
      </c>
      <c r="F105" s="241" t="s">
        <v>569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159</v>
      </c>
      <c r="AU105" s="247" t="s">
        <v>80</v>
      </c>
      <c r="AV105" s="14" t="s">
        <v>80</v>
      </c>
      <c r="AW105" s="14" t="s">
        <v>33</v>
      </c>
      <c r="AX105" s="14" t="s">
        <v>72</v>
      </c>
      <c r="AY105" s="247" t="s">
        <v>147</v>
      </c>
    </row>
    <row r="106" s="14" customFormat="1">
      <c r="A106" s="14"/>
      <c r="B106" s="238"/>
      <c r="C106" s="239"/>
      <c r="D106" s="228" t="s">
        <v>159</v>
      </c>
      <c r="E106" s="240" t="s">
        <v>19</v>
      </c>
      <c r="F106" s="241" t="s">
        <v>570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159</v>
      </c>
      <c r="AU106" s="247" t="s">
        <v>80</v>
      </c>
      <c r="AV106" s="14" t="s">
        <v>80</v>
      </c>
      <c r="AW106" s="14" t="s">
        <v>33</v>
      </c>
      <c r="AX106" s="14" t="s">
        <v>72</v>
      </c>
      <c r="AY106" s="247" t="s">
        <v>147</v>
      </c>
    </row>
    <row r="107" s="13" customFormat="1">
      <c r="A107" s="13"/>
      <c r="B107" s="226"/>
      <c r="C107" s="227"/>
      <c r="D107" s="228" t="s">
        <v>159</v>
      </c>
      <c r="E107" s="229" t="s">
        <v>19</v>
      </c>
      <c r="F107" s="230" t="s">
        <v>198</v>
      </c>
      <c r="G107" s="227"/>
      <c r="H107" s="231">
        <v>10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159</v>
      </c>
      <c r="AU107" s="237" t="s">
        <v>80</v>
      </c>
      <c r="AV107" s="13" t="s">
        <v>82</v>
      </c>
      <c r="AW107" s="13" t="s">
        <v>33</v>
      </c>
      <c r="AX107" s="13" t="s">
        <v>80</v>
      </c>
      <c r="AY107" s="237" t="s">
        <v>147</v>
      </c>
    </row>
    <row r="108" s="2" customFormat="1" ht="14.4" customHeight="1">
      <c r="A108" s="40"/>
      <c r="B108" s="41"/>
      <c r="C108" s="212" t="s">
        <v>212</v>
      </c>
      <c r="D108" s="212" t="s">
        <v>148</v>
      </c>
      <c r="E108" s="213" t="s">
        <v>571</v>
      </c>
      <c r="F108" s="214" t="s">
        <v>572</v>
      </c>
      <c r="G108" s="215" t="s">
        <v>178</v>
      </c>
      <c r="H108" s="216">
        <v>10</v>
      </c>
      <c r="I108" s="217"/>
      <c r="J108" s="218">
        <f>ROUND(I108*H108,2)</f>
        <v>0</v>
      </c>
      <c r="K108" s="214" t="s">
        <v>152</v>
      </c>
      <c r="L108" s="219"/>
      <c r="M108" s="220" t="s">
        <v>19</v>
      </c>
      <c r="N108" s="221" t="s">
        <v>43</v>
      </c>
      <c r="O108" s="86"/>
      <c r="P108" s="222">
        <f>O108*H108</f>
        <v>0</v>
      </c>
      <c r="Q108" s="222">
        <v>0.00050000000000000001</v>
      </c>
      <c r="R108" s="222">
        <f>Q108*H108</f>
        <v>0.0050000000000000001</v>
      </c>
      <c r="S108" s="222">
        <v>0</v>
      </c>
      <c r="T108" s="22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4" t="s">
        <v>169</v>
      </c>
      <c r="AT108" s="224" t="s">
        <v>148</v>
      </c>
      <c r="AU108" s="224" t="s">
        <v>80</v>
      </c>
      <c r="AY108" s="19" t="s">
        <v>147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9" t="s">
        <v>80</v>
      </c>
      <c r="BK108" s="225">
        <f>ROUND(I108*H108,2)</f>
        <v>0</v>
      </c>
      <c r="BL108" s="19" t="s">
        <v>167</v>
      </c>
      <c r="BM108" s="224" t="s">
        <v>573</v>
      </c>
    </row>
    <row r="109" s="13" customFormat="1">
      <c r="A109" s="13"/>
      <c r="B109" s="226"/>
      <c r="C109" s="227"/>
      <c r="D109" s="228" t="s">
        <v>159</v>
      </c>
      <c r="E109" s="229" t="s">
        <v>19</v>
      </c>
      <c r="F109" s="230" t="s">
        <v>198</v>
      </c>
      <c r="G109" s="227"/>
      <c r="H109" s="231">
        <v>10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159</v>
      </c>
      <c r="AU109" s="237" t="s">
        <v>80</v>
      </c>
      <c r="AV109" s="13" t="s">
        <v>82</v>
      </c>
      <c r="AW109" s="13" t="s">
        <v>33</v>
      </c>
      <c r="AX109" s="13" t="s">
        <v>80</v>
      </c>
      <c r="AY109" s="237" t="s">
        <v>147</v>
      </c>
    </row>
    <row r="110" s="14" customFormat="1">
      <c r="A110" s="14"/>
      <c r="B110" s="238"/>
      <c r="C110" s="239"/>
      <c r="D110" s="228" t="s">
        <v>159</v>
      </c>
      <c r="E110" s="240" t="s">
        <v>19</v>
      </c>
      <c r="F110" s="241" t="s">
        <v>574</v>
      </c>
      <c r="G110" s="239"/>
      <c r="H110" s="240" t="s">
        <v>19</v>
      </c>
      <c r="I110" s="242"/>
      <c r="J110" s="239"/>
      <c r="K110" s="239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159</v>
      </c>
      <c r="AU110" s="247" t="s">
        <v>80</v>
      </c>
      <c r="AV110" s="14" t="s">
        <v>80</v>
      </c>
      <c r="AW110" s="14" t="s">
        <v>33</v>
      </c>
      <c r="AX110" s="14" t="s">
        <v>72</v>
      </c>
      <c r="AY110" s="247" t="s">
        <v>147</v>
      </c>
    </row>
    <row r="111" s="12" customFormat="1" ht="25.92" customHeight="1">
      <c r="A111" s="12"/>
      <c r="B111" s="198"/>
      <c r="C111" s="199"/>
      <c r="D111" s="200" t="s">
        <v>71</v>
      </c>
      <c r="E111" s="201" t="s">
        <v>575</v>
      </c>
      <c r="F111" s="201" t="s">
        <v>576</v>
      </c>
      <c r="G111" s="199"/>
      <c r="H111" s="199"/>
      <c r="I111" s="202"/>
      <c r="J111" s="203">
        <f>BK111</f>
        <v>0</v>
      </c>
      <c r="K111" s="199"/>
      <c r="L111" s="204"/>
      <c r="M111" s="205"/>
      <c r="N111" s="206"/>
      <c r="O111" s="206"/>
      <c r="P111" s="207">
        <f>SUM(P112:P117)</f>
        <v>0</v>
      </c>
      <c r="Q111" s="206"/>
      <c r="R111" s="207">
        <f>SUM(R112:R117)</f>
        <v>0</v>
      </c>
      <c r="S111" s="206"/>
      <c r="T111" s="208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80</v>
      </c>
      <c r="AT111" s="210" t="s">
        <v>71</v>
      </c>
      <c r="AU111" s="210" t="s">
        <v>72</v>
      </c>
      <c r="AY111" s="209" t="s">
        <v>147</v>
      </c>
      <c r="BK111" s="211">
        <f>SUM(BK112:BK117)</f>
        <v>0</v>
      </c>
    </row>
    <row r="112" s="2" customFormat="1" ht="14.4" customHeight="1">
      <c r="A112" s="40"/>
      <c r="B112" s="41"/>
      <c r="C112" s="248" t="s">
        <v>161</v>
      </c>
      <c r="D112" s="248" t="s">
        <v>175</v>
      </c>
      <c r="E112" s="249" t="s">
        <v>577</v>
      </c>
      <c r="F112" s="250" t="s">
        <v>578</v>
      </c>
      <c r="G112" s="251" t="s">
        <v>323</v>
      </c>
      <c r="H112" s="252">
        <v>353</v>
      </c>
      <c r="I112" s="253"/>
      <c r="J112" s="254">
        <f>ROUND(I112*H112,2)</f>
        <v>0</v>
      </c>
      <c r="K112" s="250" t="s">
        <v>152</v>
      </c>
      <c r="L112" s="46"/>
      <c r="M112" s="255" t="s">
        <v>19</v>
      </c>
      <c r="N112" s="256" t="s">
        <v>43</v>
      </c>
      <c r="O112" s="86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4" t="s">
        <v>167</v>
      </c>
      <c r="AT112" s="224" t="s">
        <v>175</v>
      </c>
      <c r="AU112" s="224" t="s">
        <v>80</v>
      </c>
      <c r="AY112" s="19" t="s">
        <v>147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9" t="s">
        <v>80</v>
      </c>
      <c r="BK112" s="225">
        <f>ROUND(I112*H112,2)</f>
        <v>0</v>
      </c>
      <c r="BL112" s="19" t="s">
        <v>167</v>
      </c>
      <c r="BM112" s="224" t="s">
        <v>579</v>
      </c>
    </row>
    <row r="113" s="14" customFormat="1">
      <c r="A113" s="14"/>
      <c r="B113" s="238"/>
      <c r="C113" s="239"/>
      <c r="D113" s="228" t="s">
        <v>159</v>
      </c>
      <c r="E113" s="240" t="s">
        <v>19</v>
      </c>
      <c r="F113" s="241" t="s">
        <v>580</v>
      </c>
      <c r="G113" s="239"/>
      <c r="H113" s="240" t="s">
        <v>19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159</v>
      </c>
      <c r="AU113" s="247" t="s">
        <v>80</v>
      </c>
      <c r="AV113" s="14" t="s">
        <v>80</v>
      </c>
      <c r="AW113" s="14" t="s">
        <v>33</v>
      </c>
      <c r="AX113" s="14" t="s">
        <v>72</v>
      </c>
      <c r="AY113" s="247" t="s">
        <v>147</v>
      </c>
    </row>
    <row r="114" s="13" customFormat="1">
      <c r="A114" s="13"/>
      <c r="B114" s="226"/>
      <c r="C114" s="227"/>
      <c r="D114" s="228" t="s">
        <v>159</v>
      </c>
      <c r="E114" s="229" t="s">
        <v>19</v>
      </c>
      <c r="F114" s="230" t="s">
        <v>581</v>
      </c>
      <c r="G114" s="227"/>
      <c r="H114" s="231">
        <v>353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159</v>
      </c>
      <c r="AU114" s="237" t="s">
        <v>80</v>
      </c>
      <c r="AV114" s="13" t="s">
        <v>82</v>
      </c>
      <c r="AW114" s="13" t="s">
        <v>33</v>
      </c>
      <c r="AX114" s="13" t="s">
        <v>80</v>
      </c>
      <c r="AY114" s="237" t="s">
        <v>147</v>
      </c>
    </row>
    <row r="115" s="2" customFormat="1" ht="14.4" customHeight="1">
      <c r="A115" s="40"/>
      <c r="B115" s="41"/>
      <c r="C115" s="212" t="s">
        <v>167</v>
      </c>
      <c r="D115" s="212" t="s">
        <v>148</v>
      </c>
      <c r="E115" s="213" t="s">
        <v>582</v>
      </c>
      <c r="F115" s="214" t="s">
        <v>583</v>
      </c>
      <c r="G115" s="215" t="s">
        <v>323</v>
      </c>
      <c r="H115" s="216">
        <v>353</v>
      </c>
      <c r="I115" s="217"/>
      <c r="J115" s="218">
        <f>ROUND(I115*H115,2)</f>
        <v>0</v>
      </c>
      <c r="K115" s="214" t="s">
        <v>152</v>
      </c>
      <c r="L115" s="219"/>
      <c r="M115" s="220" t="s">
        <v>19</v>
      </c>
      <c r="N115" s="221" t="s">
        <v>43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169</v>
      </c>
      <c r="AT115" s="224" t="s">
        <v>148</v>
      </c>
      <c r="AU115" s="224" t="s">
        <v>80</v>
      </c>
      <c r="AY115" s="19" t="s">
        <v>147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80</v>
      </c>
      <c r="BK115" s="225">
        <f>ROUND(I115*H115,2)</f>
        <v>0</v>
      </c>
      <c r="BL115" s="19" t="s">
        <v>167</v>
      </c>
      <c r="BM115" s="224" t="s">
        <v>584</v>
      </c>
    </row>
    <row r="116" s="14" customFormat="1">
      <c r="A116" s="14"/>
      <c r="B116" s="238"/>
      <c r="C116" s="239"/>
      <c r="D116" s="228" t="s">
        <v>159</v>
      </c>
      <c r="E116" s="240" t="s">
        <v>19</v>
      </c>
      <c r="F116" s="241" t="s">
        <v>585</v>
      </c>
      <c r="G116" s="239"/>
      <c r="H116" s="240" t="s">
        <v>19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159</v>
      </c>
      <c r="AU116" s="247" t="s">
        <v>80</v>
      </c>
      <c r="AV116" s="14" t="s">
        <v>80</v>
      </c>
      <c r="AW116" s="14" t="s">
        <v>33</v>
      </c>
      <c r="AX116" s="14" t="s">
        <v>72</v>
      </c>
      <c r="AY116" s="247" t="s">
        <v>147</v>
      </c>
    </row>
    <row r="117" s="13" customFormat="1">
      <c r="A117" s="13"/>
      <c r="B117" s="226"/>
      <c r="C117" s="227"/>
      <c r="D117" s="228" t="s">
        <v>159</v>
      </c>
      <c r="E117" s="229" t="s">
        <v>19</v>
      </c>
      <c r="F117" s="230" t="s">
        <v>581</v>
      </c>
      <c r="G117" s="227"/>
      <c r="H117" s="231">
        <v>353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159</v>
      </c>
      <c r="AU117" s="237" t="s">
        <v>80</v>
      </c>
      <c r="AV117" s="13" t="s">
        <v>82</v>
      </c>
      <c r="AW117" s="13" t="s">
        <v>33</v>
      </c>
      <c r="AX117" s="13" t="s">
        <v>80</v>
      </c>
      <c r="AY117" s="237" t="s">
        <v>147</v>
      </c>
    </row>
    <row r="118" s="12" customFormat="1" ht="25.92" customHeight="1">
      <c r="A118" s="12"/>
      <c r="B118" s="198"/>
      <c r="C118" s="199"/>
      <c r="D118" s="200" t="s">
        <v>71</v>
      </c>
      <c r="E118" s="201" t="s">
        <v>172</v>
      </c>
      <c r="F118" s="201" t="s">
        <v>173</v>
      </c>
      <c r="G118" s="199"/>
      <c r="H118" s="199"/>
      <c r="I118" s="202"/>
      <c r="J118" s="203">
        <f>BK118</f>
        <v>0</v>
      </c>
      <c r="K118" s="199"/>
      <c r="L118" s="204"/>
      <c r="M118" s="205"/>
      <c r="N118" s="206"/>
      <c r="O118" s="206"/>
      <c r="P118" s="207">
        <f>P119+P127+P134+P138</f>
        <v>0</v>
      </c>
      <c r="Q118" s="206"/>
      <c r="R118" s="207">
        <f>R119+R127+R134+R138</f>
        <v>27.783549999999998</v>
      </c>
      <c r="S118" s="206"/>
      <c r="T118" s="208">
        <f>T119+T127+T134+T138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80</v>
      </c>
      <c r="AT118" s="210" t="s">
        <v>71</v>
      </c>
      <c r="AU118" s="210" t="s">
        <v>72</v>
      </c>
      <c r="AY118" s="209" t="s">
        <v>147</v>
      </c>
      <c r="BK118" s="211">
        <f>BK119+BK127+BK134+BK138</f>
        <v>0</v>
      </c>
    </row>
    <row r="119" s="12" customFormat="1" ht="22.8" customHeight="1">
      <c r="A119" s="12"/>
      <c r="B119" s="198"/>
      <c r="C119" s="199"/>
      <c r="D119" s="200" t="s">
        <v>71</v>
      </c>
      <c r="E119" s="257" t="s">
        <v>82</v>
      </c>
      <c r="F119" s="257" t="s">
        <v>316</v>
      </c>
      <c r="G119" s="199"/>
      <c r="H119" s="199"/>
      <c r="I119" s="202"/>
      <c r="J119" s="258">
        <f>BK119</f>
        <v>0</v>
      </c>
      <c r="K119" s="199"/>
      <c r="L119" s="204"/>
      <c r="M119" s="205"/>
      <c r="N119" s="206"/>
      <c r="O119" s="206"/>
      <c r="P119" s="207">
        <f>SUM(P120:P126)</f>
        <v>0</v>
      </c>
      <c r="Q119" s="206"/>
      <c r="R119" s="207">
        <f>SUM(R120:R126)</f>
        <v>24.547699999999999</v>
      </c>
      <c r="S119" s="206"/>
      <c r="T119" s="208">
        <f>SUM(T120:T126)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80</v>
      </c>
      <c r="AT119" s="210" t="s">
        <v>71</v>
      </c>
      <c r="AU119" s="210" t="s">
        <v>80</v>
      </c>
      <c r="AY119" s="209" t="s">
        <v>147</v>
      </c>
      <c r="BK119" s="211">
        <f>SUM(BK120:BK126)</f>
        <v>0</v>
      </c>
    </row>
    <row r="120" s="2" customFormat="1" ht="14.4" customHeight="1">
      <c r="A120" s="40"/>
      <c r="B120" s="41"/>
      <c r="C120" s="248" t="s">
        <v>431</v>
      </c>
      <c r="D120" s="248" t="s">
        <v>175</v>
      </c>
      <c r="E120" s="249" t="s">
        <v>586</v>
      </c>
      <c r="F120" s="250" t="s">
        <v>587</v>
      </c>
      <c r="G120" s="251" t="s">
        <v>228</v>
      </c>
      <c r="H120" s="252">
        <v>10</v>
      </c>
      <c r="I120" s="253"/>
      <c r="J120" s="254">
        <f>ROUND(I120*H120,2)</f>
        <v>0</v>
      </c>
      <c r="K120" s="250" t="s">
        <v>263</v>
      </c>
      <c r="L120" s="46"/>
      <c r="M120" s="255" t="s">
        <v>19</v>
      </c>
      <c r="N120" s="256" t="s">
        <v>43</v>
      </c>
      <c r="O120" s="86"/>
      <c r="P120" s="222">
        <f>O120*H120</f>
        <v>0</v>
      </c>
      <c r="Q120" s="222">
        <v>0.0014400000000000001</v>
      </c>
      <c r="R120" s="222">
        <f>Q120*H120</f>
        <v>0.014400000000000001</v>
      </c>
      <c r="S120" s="222">
        <v>0</v>
      </c>
      <c r="T120" s="22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4" t="s">
        <v>167</v>
      </c>
      <c r="AT120" s="224" t="s">
        <v>175</v>
      </c>
      <c r="AU120" s="224" t="s">
        <v>82</v>
      </c>
      <c r="AY120" s="19" t="s">
        <v>147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9" t="s">
        <v>80</v>
      </c>
      <c r="BK120" s="225">
        <f>ROUND(I120*H120,2)</f>
        <v>0</v>
      </c>
      <c r="BL120" s="19" t="s">
        <v>167</v>
      </c>
      <c r="BM120" s="224" t="s">
        <v>588</v>
      </c>
    </row>
    <row r="121" s="13" customFormat="1">
      <c r="A121" s="13"/>
      <c r="B121" s="226"/>
      <c r="C121" s="227"/>
      <c r="D121" s="228" t="s">
        <v>159</v>
      </c>
      <c r="E121" s="229" t="s">
        <v>19</v>
      </c>
      <c r="F121" s="230" t="s">
        <v>589</v>
      </c>
      <c r="G121" s="227"/>
      <c r="H121" s="231">
        <v>10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159</v>
      </c>
      <c r="AU121" s="237" t="s">
        <v>82</v>
      </c>
      <c r="AV121" s="13" t="s">
        <v>82</v>
      </c>
      <c r="AW121" s="13" t="s">
        <v>33</v>
      </c>
      <c r="AX121" s="13" t="s">
        <v>80</v>
      </c>
      <c r="AY121" s="237" t="s">
        <v>147</v>
      </c>
    </row>
    <row r="122" s="14" customFormat="1">
      <c r="A122" s="14"/>
      <c r="B122" s="238"/>
      <c r="C122" s="239"/>
      <c r="D122" s="228" t="s">
        <v>159</v>
      </c>
      <c r="E122" s="240" t="s">
        <v>19</v>
      </c>
      <c r="F122" s="241" t="s">
        <v>590</v>
      </c>
      <c r="G122" s="239"/>
      <c r="H122" s="240" t="s">
        <v>19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159</v>
      </c>
      <c r="AU122" s="247" t="s">
        <v>82</v>
      </c>
      <c r="AV122" s="14" t="s">
        <v>80</v>
      </c>
      <c r="AW122" s="14" t="s">
        <v>33</v>
      </c>
      <c r="AX122" s="14" t="s">
        <v>72</v>
      </c>
      <c r="AY122" s="247" t="s">
        <v>147</v>
      </c>
    </row>
    <row r="123" s="2" customFormat="1" ht="14.4" customHeight="1">
      <c r="A123" s="40"/>
      <c r="B123" s="41"/>
      <c r="C123" s="248" t="s">
        <v>347</v>
      </c>
      <c r="D123" s="248" t="s">
        <v>175</v>
      </c>
      <c r="E123" s="249" t="s">
        <v>591</v>
      </c>
      <c r="F123" s="250" t="s">
        <v>592</v>
      </c>
      <c r="G123" s="251" t="s">
        <v>228</v>
      </c>
      <c r="H123" s="252">
        <v>10</v>
      </c>
      <c r="I123" s="253"/>
      <c r="J123" s="254">
        <f>ROUND(I123*H123,2)</f>
        <v>0</v>
      </c>
      <c r="K123" s="250" t="s">
        <v>263</v>
      </c>
      <c r="L123" s="46"/>
      <c r="M123" s="255" t="s">
        <v>19</v>
      </c>
      <c r="N123" s="256" t="s">
        <v>43</v>
      </c>
      <c r="O123" s="86"/>
      <c r="P123" s="222">
        <f>O123*H123</f>
        <v>0</v>
      </c>
      <c r="Q123" s="222">
        <v>4.0000000000000003E-05</v>
      </c>
      <c r="R123" s="222">
        <f>Q123*H123</f>
        <v>0.00040000000000000002</v>
      </c>
      <c r="S123" s="222">
        <v>0</v>
      </c>
      <c r="T123" s="22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4" t="s">
        <v>167</v>
      </c>
      <c r="AT123" s="224" t="s">
        <v>175</v>
      </c>
      <c r="AU123" s="224" t="s">
        <v>82</v>
      </c>
      <c r="AY123" s="19" t="s">
        <v>147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9" t="s">
        <v>80</v>
      </c>
      <c r="BK123" s="225">
        <f>ROUND(I123*H123,2)</f>
        <v>0</v>
      </c>
      <c r="BL123" s="19" t="s">
        <v>167</v>
      </c>
      <c r="BM123" s="224" t="s">
        <v>593</v>
      </c>
    </row>
    <row r="124" s="2" customFormat="1" ht="14.4" customHeight="1">
      <c r="A124" s="40"/>
      <c r="B124" s="41"/>
      <c r="C124" s="248" t="s">
        <v>594</v>
      </c>
      <c r="D124" s="248" t="s">
        <v>175</v>
      </c>
      <c r="E124" s="249" t="s">
        <v>595</v>
      </c>
      <c r="F124" s="250" t="s">
        <v>596</v>
      </c>
      <c r="G124" s="251" t="s">
        <v>254</v>
      </c>
      <c r="H124" s="252">
        <v>10</v>
      </c>
      <c r="I124" s="253"/>
      <c r="J124" s="254">
        <f>ROUND(I124*H124,2)</f>
        <v>0</v>
      </c>
      <c r="K124" s="250" t="s">
        <v>263</v>
      </c>
      <c r="L124" s="46"/>
      <c r="M124" s="255" t="s">
        <v>19</v>
      </c>
      <c r="N124" s="256" t="s">
        <v>43</v>
      </c>
      <c r="O124" s="86"/>
      <c r="P124" s="222">
        <f>O124*H124</f>
        <v>0</v>
      </c>
      <c r="Q124" s="222">
        <v>2.45329</v>
      </c>
      <c r="R124" s="222">
        <f>Q124*H124</f>
        <v>24.532899999999998</v>
      </c>
      <c r="S124" s="222">
        <v>0</v>
      </c>
      <c r="T124" s="22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4" t="s">
        <v>167</v>
      </c>
      <c r="AT124" s="224" t="s">
        <v>175</v>
      </c>
      <c r="AU124" s="224" t="s">
        <v>82</v>
      </c>
      <c r="AY124" s="19" t="s">
        <v>147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9" t="s">
        <v>80</v>
      </c>
      <c r="BK124" s="225">
        <f>ROUND(I124*H124,2)</f>
        <v>0</v>
      </c>
      <c r="BL124" s="19" t="s">
        <v>167</v>
      </c>
      <c r="BM124" s="224" t="s">
        <v>597</v>
      </c>
    </row>
    <row r="125" s="13" customFormat="1">
      <c r="A125" s="13"/>
      <c r="B125" s="226"/>
      <c r="C125" s="227"/>
      <c r="D125" s="228" t="s">
        <v>159</v>
      </c>
      <c r="E125" s="229" t="s">
        <v>19</v>
      </c>
      <c r="F125" s="230" t="s">
        <v>598</v>
      </c>
      <c r="G125" s="227"/>
      <c r="H125" s="231">
        <v>10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159</v>
      </c>
      <c r="AU125" s="237" t="s">
        <v>82</v>
      </c>
      <c r="AV125" s="13" t="s">
        <v>82</v>
      </c>
      <c r="AW125" s="13" t="s">
        <v>33</v>
      </c>
      <c r="AX125" s="13" t="s">
        <v>80</v>
      </c>
      <c r="AY125" s="237" t="s">
        <v>147</v>
      </c>
    </row>
    <row r="126" s="14" customFormat="1">
      <c r="A126" s="14"/>
      <c r="B126" s="238"/>
      <c r="C126" s="239"/>
      <c r="D126" s="228" t="s">
        <v>159</v>
      </c>
      <c r="E126" s="240" t="s">
        <v>19</v>
      </c>
      <c r="F126" s="241" t="s">
        <v>599</v>
      </c>
      <c r="G126" s="239"/>
      <c r="H126" s="240" t="s">
        <v>19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159</v>
      </c>
      <c r="AU126" s="247" t="s">
        <v>82</v>
      </c>
      <c r="AV126" s="14" t="s">
        <v>80</v>
      </c>
      <c r="AW126" s="14" t="s">
        <v>33</v>
      </c>
      <c r="AX126" s="14" t="s">
        <v>72</v>
      </c>
      <c r="AY126" s="247" t="s">
        <v>147</v>
      </c>
    </row>
    <row r="127" s="12" customFormat="1" ht="22.8" customHeight="1">
      <c r="A127" s="12"/>
      <c r="B127" s="198"/>
      <c r="C127" s="199"/>
      <c r="D127" s="200" t="s">
        <v>71</v>
      </c>
      <c r="E127" s="257" t="s">
        <v>161</v>
      </c>
      <c r="F127" s="257" t="s">
        <v>600</v>
      </c>
      <c r="G127" s="199"/>
      <c r="H127" s="199"/>
      <c r="I127" s="202"/>
      <c r="J127" s="258">
        <f>BK127</f>
        <v>0</v>
      </c>
      <c r="K127" s="199"/>
      <c r="L127" s="204"/>
      <c r="M127" s="205"/>
      <c r="N127" s="206"/>
      <c r="O127" s="206"/>
      <c r="P127" s="207">
        <f>SUM(P128:P133)</f>
        <v>0</v>
      </c>
      <c r="Q127" s="206"/>
      <c r="R127" s="207">
        <f>SUM(R128:R133)</f>
        <v>0.17504999999999998</v>
      </c>
      <c r="S127" s="206"/>
      <c r="T127" s="208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80</v>
      </c>
      <c r="AT127" s="210" t="s">
        <v>71</v>
      </c>
      <c r="AU127" s="210" t="s">
        <v>80</v>
      </c>
      <c r="AY127" s="209" t="s">
        <v>147</v>
      </c>
      <c r="BK127" s="211">
        <f>SUM(BK128:BK133)</f>
        <v>0</v>
      </c>
    </row>
    <row r="128" s="2" customFormat="1" ht="14.4" customHeight="1">
      <c r="A128" s="40"/>
      <c r="B128" s="41"/>
      <c r="C128" s="248" t="s">
        <v>174</v>
      </c>
      <c r="D128" s="248" t="s">
        <v>175</v>
      </c>
      <c r="E128" s="249" t="s">
        <v>601</v>
      </c>
      <c r="F128" s="250" t="s">
        <v>602</v>
      </c>
      <c r="G128" s="251" t="s">
        <v>323</v>
      </c>
      <c r="H128" s="252">
        <v>353</v>
      </c>
      <c r="I128" s="253"/>
      <c r="J128" s="254">
        <f>ROUND(I128*H128,2)</f>
        <v>0</v>
      </c>
      <c r="K128" s="250" t="s">
        <v>240</v>
      </c>
      <c r="L128" s="46"/>
      <c r="M128" s="255" t="s">
        <v>19</v>
      </c>
      <c r="N128" s="256" t="s">
        <v>43</v>
      </c>
      <c r="O128" s="86"/>
      <c r="P128" s="222">
        <f>O128*H128</f>
        <v>0</v>
      </c>
      <c r="Q128" s="222">
        <v>0.00044999999999999999</v>
      </c>
      <c r="R128" s="222">
        <f>Q128*H128</f>
        <v>0.15884999999999999</v>
      </c>
      <c r="S128" s="222">
        <v>0</v>
      </c>
      <c r="T128" s="22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4" t="s">
        <v>167</v>
      </c>
      <c r="AT128" s="224" t="s">
        <v>175</v>
      </c>
      <c r="AU128" s="224" t="s">
        <v>82</v>
      </c>
      <c r="AY128" s="19" t="s">
        <v>147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9" t="s">
        <v>80</v>
      </c>
      <c r="BK128" s="225">
        <f>ROUND(I128*H128,2)</f>
        <v>0</v>
      </c>
      <c r="BL128" s="19" t="s">
        <v>167</v>
      </c>
      <c r="BM128" s="224" t="s">
        <v>603</v>
      </c>
    </row>
    <row r="129" s="14" customFormat="1">
      <c r="A129" s="14"/>
      <c r="B129" s="238"/>
      <c r="C129" s="239"/>
      <c r="D129" s="228" t="s">
        <v>159</v>
      </c>
      <c r="E129" s="240" t="s">
        <v>19</v>
      </c>
      <c r="F129" s="241" t="s">
        <v>604</v>
      </c>
      <c r="G129" s="239"/>
      <c r="H129" s="240" t="s">
        <v>19</v>
      </c>
      <c r="I129" s="242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159</v>
      </c>
      <c r="AU129" s="247" t="s">
        <v>82</v>
      </c>
      <c r="AV129" s="14" t="s">
        <v>80</v>
      </c>
      <c r="AW129" s="14" t="s">
        <v>33</v>
      </c>
      <c r="AX129" s="14" t="s">
        <v>72</v>
      </c>
      <c r="AY129" s="247" t="s">
        <v>147</v>
      </c>
    </row>
    <row r="130" s="13" customFormat="1">
      <c r="A130" s="13"/>
      <c r="B130" s="226"/>
      <c r="C130" s="227"/>
      <c r="D130" s="228" t="s">
        <v>159</v>
      </c>
      <c r="E130" s="229" t="s">
        <v>19</v>
      </c>
      <c r="F130" s="230" t="s">
        <v>581</v>
      </c>
      <c r="G130" s="227"/>
      <c r="H130" s="231">
        <v>353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159</v>
      </c>
      <c r="AU130" s="237" t="s">
        <v>82</v>
      </c>
      <c r="AV130" s="13" t="s">
        <v>82</v>
      </c>
      <c r="AW130" s="13" t="s">
        <v>33</v>
      </c>
      <c r="AX130" s="13" t="s">
        <v>80</v>
      </c>
      <c r="AY130" s="237" t="s">
        <v>147</v>
      </c>
    </row>
    <row r="131" s="2" customFormat="1" ht="14.4" customHeight="1">
      <c r="A131" s="40"/>
      <c r="B131" s="41"/>
      <c r="C131" s="248" t="s">
        <v>181</v>
      </c>
      <c r="D131" s="248" t="s">
        <v>175</v>
      </c>
      <c r="E131" s="249" t="s">
        <v>605</v>
      </c>
      <c r="F131" s="250" t="s">
        <v>606</v>
      </c>
      <c r="G131" s="251" t="s">
        <v>323</v>
      </c>
      <c r="H131" s="252">
        <v>20</v>
      </c>
      <c r="I131" s="253"/>
      <c r="J131" s="254">
        <f>ROUND(I131*H131,2)</f>
        <v>0</v>
      </c>
      <c r="K131" s="250" t="s">
        <v>240</v>
      </c>
      <c r="L131" s="46"/>
      <c r="M131" s="255" t="s">
        <v>19</v>
      </c>
      <c r="N131" s="256" t="s">
        <v>43</v>
      </c>
      <c r="O131" s="86"/>
      <c r="P131" s="222">
        <f>O131*H131</f>
        <v>0</v>
      </c>
      <c r="Q131" s="222">
        <v>0.00080999999999999996</v>
      </c>
      <c r="R131" s="222">
        <f>Q131*H131</f>
        <v>0.016199999999999999</v>
      </c>
      <c r="S131" s="222">
        <v>0</v>
      </c>
      <c r="T131" s="22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4" t="s">
        <v>167</v>
      </c>
      <c r="AT131" s="224" t="s">
        <v>175</v>
      </c>
      <c r="AU131" s="224" t="s">
        <v>82</v>
      </c>
      <c r="AY131" s="19" t="s">
        <v>147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9" t="s">
        <v>80</v>
      </c>
      <c r="BK131" s="225">
        <f>ROUND(I131*H131,2)</f>
        <v>0</v>
      </c>
      <c r="BL131" s="19" t="s">
        <v>167</v>
      </c>
      <c r="BM131" s="224" t="s">
        <v>607</v>
      </c>
    </row>
    <row r="132" s="14" customFormat="1">
      <c r="A132" s="14"/>
      <c r="B132" s="238"/>
      <c r="C132" s="239"/>
      <c r="D132" s="228" t="s">
        <v>159</v>
      </c>
      <c r="E132" s="240" t="s">
        <v>19</v>
      </c>
      <c r="F132" s="241" t="s">
        <v>608</v>
      </c>
      <c r="G132" s="239"/>
      <c r="H132" s="240" t="s">
        <v>19</v>
      </c>
      <c r="I132" s="242"/>
      <c r="J132" s="239"/>
      <c r="K132" s="239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159</v>
      </c>
      <c r="AU132" s="247" t="s">
        <v>82</v>
      </c>
      <c r="AV132" s="14" t="s">
        <v>80</v>
      </c>
      <c r="AW132" s="14" t="s">
        <v>33</v>
      </c>
      <c r="AX132" s="14" t="s">
        <v>72</v>
      </c>
      <c r="AY132" s="247" t="s">
        <v>147</v>
      </c>
    </row>
    <row r="133" s="13" customFormat="1">
      <c r="A133" s="13"/>
      <c r="B133" s="226"/>
      <c r="C133" s="227"/>
      <c r="D133" s="228" t="s">
        <v>159</v>
      </c>
      <c r="E133" s="229" t="s">
        <v>19</v>
      </c>
      <c r="F133" s="230" t="s">
        <v>609</v>
      </c>
      <c r="G133" s="227"/>
      <c r="H133" s="231">
        <v>20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159</v>
      </c>
      <c r="AU133" s="237" t="s">
        <v>82</v>
      </c>
      <c r="AV133" s="13" t="s">
        <v>82</v>
      </c>
      <c r="AW133" s="13" t="s">
        <v>33</v>
      </c>
      <c r="AX133" s="13" t="s">
        <v>80</v>
      </c>
      <c r="AY133" s="237" t="s">
        <v>147</v>
      </c>
    </row>
    <row r="134" s="12" customFormat="1" ht="22.8" customHeight="1">
      <c r="A134" s="12"/>
      <c r="B134" s="198"/>
      <c r="C134" s="199"/>
      <c r="D134" s="200" t="s">
        <v>71</v>
      </c>
      <c r="E134" s="257" t="s">
        <v>167</v>
      </c>
      <c r="F134" s="257" t="s">
        <v>610</v>
      </c>
      <c r="G134" s="199"/>
      <c r="H134" s="199"/>
      <c r="I134" s="202"/>
      <c r="J134" s="258">
        <f>BK134</f>
        <v>0</v>
      </c>
      <c r="K134" s="199"/>
      <c r="L134" s="204"/>
      <c r="M134" s="205"/>
      <c r="N134" s="206"/>
      <c r="O134" s="206"/>
      <c r="P134" s="207">
        <f>SUM(P135:P137)</f>
        <v>0</v>
      </c>
      <c r="Q134" s="206"/>
      <c r="R134" s="207">
        <f>SUM(R135:R137)</f>
        <v>0</v>
      </c>
      <c r="S134" s="206"/>
      <c r="T134" s="208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80</v>
      </c>
      <c r="AT134" s="210" t="s">
        <v>71</v>
      </c>
      <c r="AU134" s="210" t="s">
        <v>80</v>
      </c>
      <c r="AY134" s="209" t="s">
        <v>147</v>
      </c>
      <c r="BK134" s="211">
        <f>SUM(BK135:BK137)</f>
        <v>0</v>
      </c>
    </row>
    <row r="135" s="2" customFormat="1" ht="14.4" customHeight="1">
      <c r="A135" s="40"/>
      <c r="B135" s="41"/>
      <c r="C135" s="248" t="s">
        <v>611</v>
      </c>
      <c r="D135" s="248" t="s">
        <v>175</v>
      </c>
      <c r="E135" s="249" t="s">
        <v>612</v>
      </c>
      <c r="F135" s="250" t="s">
        <v>613</v>
      </c>
      <c r="G135" s="251" t="s">
        <v>254</v>
      </c>
      <c r="H135" s="252">
        <v>0.25</v>
      </c>
      <c r="I135" s="253"/>
      <c r="J135" s="254">
        <f>ROUND(I135*H135,2)</f>
        <v>0</v>
      </c>
      <c r="K135" s="250" t="s">
        <v>263</v>
      </c>
      <c r="L135" s="46"/>
      <c r="M135" s="255" t="s">
        <v>19</v>
      </c>
      <c r="N135" s="256" t="s">
        <v>43</v>
      </c>
      <c r="O135" s="86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4" t="s">
        <v>167</v>
      </c>
      <c r="AT135" s="224" t="s">
        <v>175</v>
      </c>
      <c r="AU135" s="224" t="s">
        <v>82</v>
      </c>
      <c r="AY135" s="19" t="s">
        <v>147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9" t="s">
        <v>80</v>
      </c>
      <c r="BK135" s="225">
        <f>ROUND(I135*H135,2)</f>
        <v>0</v>
      </c>
      <c r="BL135" s="19" t="s">
        <v>167</v>
      </c>
      <c r="BM135" s="224" t="s">
        <v>614</v>
      </c>
    </row>
    <row r="136" s="13" customFormat="1">
      <c r="A136" s="13"/>
      <c r="B136" s="226"/>
      <c r="C136" s="227"/>
      <c r="D136" s="228" t="s">
        <v>159</v>
      </c>
      <c r="E136" s="229" t="s">
        <v>19</v>
      </c>
      <c r="F136" s="230" t="s">
        <v>615</v>
      </c>
      <c r="G136" s="227"/>
      <c r="H136" s="231">
        <v>0.25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159</v>
      </c>
      <c r="AU136" s="237" t="s">
        <v>82</v>
      </c>
      <c r="AV136" s="13" t="s">
        <v>82</v>
      </c>
      <c r="AW136" s="13" t="s">
        <v>33</v>
      </c>
      <c r="AX136" s="13" t="s">
        <v>80</v>
      </c>
      <c r="AY136" s="237" t="s">
        <v>147</v>
      </c>
    </row>
    <row r="137" s="14" customFormat="1">
      <c r="A137" s="14"/>
      <c r="B137" s="238"/>
      <c r="C137" s="239"/>
      <c r="D137" s="228" t="s">
        <v>159</v>
      </c>
      <c r="E137" s="240" t="s">
        <v>19</v>
      </c>
      <c r="F137" s="241" t="s">
        <v>616</v>
      </c>
      <c r="G137" s="239"/>
      <c r="H137" s="240" t="s">
        <v>19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159</v>
      </c>
      <c r="AU137" s="247" t="s">
        <v>82</v>
      </c>
      <c r="AV137" s="14" t="s">
        <v>80</v>
      </c>
      <c r="AW137" s="14" t="s">
        <v>33</v>
      </c>
      <c r="AX137" s="14" t="s">
        <v>72</v>
      </c>
      <c r="AY137" s="247" t="s">
        <v>147</v>
      </c>
    </row>
    <row r="138" s="12" customFormat="1" ht="22.8" customHeight="1">
      <c r="A138" s="12"/>
      <c r="B138" s="198"/>
      <c r="C138" s="199"/>
      <c r="D138" s="200" t="s">
        <v>71</v>
      </c>
      <c r="E138" s="257" t="s">
        <v>169</v>
      </c>
      <c r="F138" s="257" t="s">
        <v>343</v>
      </c>
      <c r="G138" s="199"/>
      <c r="H138" s="199"/>
      <c r="I138" s="202"/>
      <c r="J138" s="258">
        <f>BK138</f>
        <v>0</v>
      </c>
      <c r="K138" s="199"/>
      <c r="L138" s="204"/>
      <c r="M138" s="205"/>
      <c r="N138" s="206"/>
      <c r="O138" s="206"/>
      <c r="P138" s="207">
        <f>SUM(P139:P142)</f>
        <v>0</v>
      </c>
      <c r="Q138" s="206"/>
      <c r="R138" s="207">
        <f>SUM(R139:R142)</f>
        <v>3.0608</v>
      </c>
      <c r="S138" s="206"/>
      <c r="T138" s="208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80</v>
      </c>
      <c r="AT138" s="210" t="s">
        <v>71</v>
      </c>
      <c r="AU138" s="210" t="s">
        <v>80</v>
      </c>
      <c r="AY138" s="209" t="s">
        <v>147</v>
      </c>
      <c r="BK138" s="211">
        <f>SUM(BK139:BK142)</f>
        <v>0</v>
      </c>
    </row>
    <row r="139" s="2" customFormat="1" ht="14.4" customHeight="1">
      <c r="A139" s="40"/>
      <c r="B139" s="41"/>
      <c r="C139" s="248" t="s">
        <v>231</v>
      </c>
      <c r="D139" s="248" t="s">
        <v>175</v>
      </c>
      <c r="E139" s="249" t="s">
        <v>617</v>
      </c>
      <c r="F139" s="250" t="s">
        <v>618</v>
      </c>
      <c r="G139" s="251" t="s">
        <v>323</v>
      </c>
      <c r="H139" s="252">
        <v>10</v>
      </c>
      <c r="I139" s="253"/>
      <c r="J139" s="254">
        <f>ROUND(I139*H139,2)</f>
        <v>0</v>
      </c>
      <c r="K139" s="250" t="s">
        <v>263</v>
      </c>
      <c r="L139" s="46"/>
      <c r="M139" s="255" t="s">
        <v>19</v>
      </c>
      <c r="N139" s="256" t="s">
        <v>43</v>
      </c>
      <c r="O139" s="86"/>
      <c r="P139" s="222">
        <f>O139*H139</f>
        <v>0</v>
      </c>
      <c r="Q139" s="222">
        <v>0.0020799999999999998</v>
      </c>
      <c r="R139" s="222">
        <f>Q139*H139</f>
        <v>0.020799999999999999</v>
      </c>
      <c r="S139" s="222">
        <v>0</v>
      </c>
      <c r="T139" s="22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4" t="s">
        <v>167</v>
      </c>
      <c r="AT139" s="224" t="s">
        <v>175</v>
      </c>
      <c r="AU139" s="224" t="s">
        <v>82</v>
      </c>
      <c r="AY139" s="19" t="s">
        <v>147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9" t="s">
        <v>80</v>
      </c>
      <c r="BK139" s="225">
        <f>ROUND(I139*H139,2)</f>
        <v>0</v>
      </c>
      <c r="BL139" s="19" t="s">
        <v>167</v>
      </c>
      <c r="BM139" s="224" t="s">
        <v>619</v>
      </c>
    </row>
    <row r="140" s="13" customFormat="1">
      <c r="A140" s="13"/>
      <c r="B140" s="226"/>
      <c r="C140" s="227"/>
      <c r="D140" s="228" t="s">
        <v>159</v>
      </c>
      <c r="E140" s="229" t="s">
        <v>19</v>
      </c>
      <c r="F140" s="230" t="s">
        <v>198</v>
      </c>
      <c r="G140" s="227"/>
      <c r="H140" s="231">
        <v>10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159</v>
      </c>
      <c r="AU140" s="237" t="s">
        <v>82</v>
      </c>
      <c r="AV140" s="13" t="s">
        <v>82</v>
      </c>
      <c r="AW140" s="13" t="s">
        <v>33</v>
      </c>
      <c r="AX140" s="13" t="s">
        <v>80</v>
      </c>
      <c r="AY140" s="237" t="s">
        <v>147</v>
      </c>
    </row>
    <row r="141" s="14" customFormat="1">
      <c r="A141" s="14"/>
      <c r="B141" s="238"/>
      <c r="C141" s="239"/>
      <c r="D141" s="228" t="s">
        <v>159</v>
      </c>
      <c r="E141" s="240" t="s">
        <v>19</v>
      </c>
      <c r="F141" s="241" t="s">
        <v>620</v>
      </c>
      <c r="G141" s="239"/>
      <c r="H141" s="240" t="s">
        <v>19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159</v>
      </c>
      <c r="AU141" s="247" t="s">
        <v>82</v>
      </c>
      <c r="AV141" s="14" t="s">
        <v>80</v>
      </c>
      <c r="AW141" s="14" t="s">
        <v>33</v>
      </c>
      <c r="AX141" s="14" t="s">
        <v>72</v>
      </c>
      <c r="AY141" s="247" t="s">
        <v>147</v>
      </c>
    </row>
    <row r="142" s="2" customFormat="1" ht="14.4" customHeight="1">
      <c r="A142" s="40"/>
      <c r="B142" s="41"/>
      <c r="C142" s="212" t="s">
        <v>7</v>
      </c>
      <c r="D142" s="212" t="s">
        <v>148</v>
      </c>
      <c r="E142" s="213" t="s">
        <v>621</v>
      </c>
      <c r="F142" s="214" t="s">
        <v>622</v>
      </c>
      <c r="G142" s="215" t="s">
        <v>323</v>
      </c>
      <c r="H142" s="216">
        <v>10</v>
      </c>
      <c r="I142" s="217"/>
      <c r="J142" s="218">
        <f>ROUND(I142*H142,2)</f>
        <v>0</v>
      </c>
      <c r="K142" s="214" t="s">
        <v>263</v>
      </c>
      <c r="L142" s="219"/>
      <c r="M142" s="220" t="s">
        <v>19</v>
      </c>
      <c r="N142" s="221" t="s">
        <v>43</v>
      </c>
      <c r="O142" s="86"/>
      <c r="P142" s="222">
        <f>O142*H142</f>
        <v>0</v>
      </c>
      <c r="Q142" s="222">
        <v>0.30399999999999999</v>
      </c>
      <c r="R142" s="222">
        <f>Q142*H142</f>
        <v>3.04</v>
      </c>
      <c r="S142" s="222">
        <v>0</v>
      </c>
      <c r="T142" s="223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4" t="s">
        <v>169</v>
      </c>
      <c r="AT142" s="224" t="s">
        <v>148</v>
      </c>
      <c r="AU142" s="224" t="s">
        <v>82</v>
      </c>
      <c r="AY142" s="19" t="s">
        <v>147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9" t="s">
        <v>80</v>
      </c>
      <c r="BK142" s="225">
        <f>ROUND(I142*H142,2)</f>
        <v>0</v>
      </c>
      <c r="BL142" s="19" t="s">
        <v>167</v>
      </c>
      <c r="BM142" s="224" t="s">
        <v>623</v>
      </c>
    </row>
    <row r="143" s="12" customFormat="1" ht="25.92" customHeight="1">
      <c r="A143" s="12"/>
      <c r="B143" s="198"/>
      <c r="C143" s="199"/>
      <c r="D143" s="200" t="s">
        <v>71</v>
      </c>
      <c r="E143" s="201" t="s">
        <v>624</v>
      </c>
      <c r="F143" s="201" t="s">
        <v>625</v>
      </c>
      <c r="G143" s="199"/>
      <c r="H143" s="199"/>
      <c r="I143" s="202"/>
      <c r="J143" s="203">
        <f>BK143</f>
        <v>0</v>
      </c>
      <c r="K143" s="199"/>
      <c r="L143" s="204"/>
      <c r="M143" s="205"/>
      <c r="N143" s="206"/>
      <c r="O143" s="206"/>
      <c r="P143" s="207">
        <f>P144</f>
        <v>0</v>
      </c>
      <c r="Q143" s="206"/>
      <c r="R143" s="207">
        <f>R144</f>
        <v>0.80559000000000003</v>
      </c>
      <c r="S143" s="206"/>
      <c r="T143" s="208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82</v>
      </c>
      <c r="AT143" s="210" t="s">
        <v>71</v>
      </c>
      <c r="AU143" s="210" t="s">
        <v>72</v>
      </c>
      <c r="AY143" s="209" t="s">
        <v>147</v>
      </c>
      <c r="BK143" s="211">
        <f>BK144</f>
        <v>0</v>
      </c>
    </row>
    <row r="144" s="12" customFormat="1" ht="22.8" customHeight="1">
      <c r="A144" s="12"/>
      <c r="B144" s="198"/>
      <c r="C144" s="199"/>
      <c r="D144" s="200" t="s">
        <v>71</v>
      </c>
      <c r="E144" s="257" t="s">
        <v>626</v>
      </c>
      <c r="F144" s="257" t="s">
        <v>627</v>
      </c>
      <c r="G144" s="199"/>
      <c r="H144" s="199"/>
      <c r="I144" s="202"/>
      <c r="J144" s="258">
        <f>BK144</f>
        <v>0</v>
      </c>
      <c r="K144" s="199"/>
      <c r="L144" s="204"/>
      <c r="M144" s="205"/>
      <c r="N144" s="206"/>
      <c r="O144" s="206"/>
      <c r="P144" s="207">
        <f>SUM(P145:P173)</f>
        <v>0</v>
      </c>
      <c r="Q144" s="206"/>
      <c r="R144" s="207">
        <f>SUM(R145:R173)</f>
        <v>0.80559000000000003</v>
      </c>
      <c r="S144" s="206"/>
      <c r="T144" s="208">
        <f>SUM(T145:T173)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82</v>
      </c>
      <c r="AT144" s="210" t="s">
        <v>71</v>
      </c>
      <c r="AU144" s="210" t="s">
        <v>80</v>
      </c>
      <c r="AY144" s="209" t="s">
        <v>147</v>
      </c>
      <c r="BK144" s="211">
        <f>SUM(BK145:BK173)</f>
        <v>0</v>
      </c>
    </row>
    <row r="145" s="2" customFormat="1" ht="14.4" customHeight="1">
      <c r="A145" s="40"/>
      <c r="B145" s="41"/>
      <c r="C145" s="212" t="s">
        <v>185</v>
      </c>
      <c r="D145" s="212" t="s">
        <v>148</v>
      </c>
      <c r="E145" s="213" t="s">
        <v>628</v>
      </c>
      <c r="F145" s="214" t="s">
        <v>629</v>
      </c>
      <c r="G145" s="215" t="s">
        <v>509</v>
      </c>
      <c r="H145" s="216">
        <v>353</v>
      </c>
      <c r="I145" s="217"/>
      <c r="J145" s="218">
        <f>ROUND(I145*H145,2)</f>
        <v>0</v>
      </c>
      <c r="K145" s="214" t="s">
        <v>240</v>
      </c>
      <c r="L145" s="219"/>
      <c r="M145" s="220" t="s">
        <v>19</v>
      </c>
      <c r="N145" s="221" t="s">
        <v>43</v>
      </c>
      <c r="O145" s="86"/>
      <c r="P145" s="222">
        <f>O145*H145</f>
        <v>0</v>
      </c>
      <c r="Q145" s="222">
        <v>0.001</v>
      </c>
      <c r="R145" s="222">
        <f>Q145*H145</f>
        <v>0.35299999999999998</v>
      </c>
      <c r="S145" s="222">
        <v>0</v>
      </c>
      <c r="T145" s="22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4" t="s">
        <v>630</v>
      </c>
      <c r="AT145" s="224" t="s">
        <v>148</v>
      </c>
      <c r="AU145" s="224" t="s">
        <v>82</v>
      </c>
      <c r="AY145" s="19" t="s">
        <v>147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9" t="s">
        <v>80</v>
      </c>
      <c r="BK145" s="225">
        <f>ROUND(I145*H145,2)</f>
        <v>0</v>
      </c>
      <c r="BL145" s="19" t="s">
        <v>631</v>
      </c>
      <c r="BM145" s="224" t="s">
        <v>632</v>
      </c>
    </row>
    <row r="146" s="14" customFormat="1">
      <c r="A146" s="14"/>
      <c r="B146" s="238"/>
      <c r="C146" s="239"/>
      <c r="D146" s="228" t="s">
        <v>159</v>
      </c>
      <c r="E146" s="240" t="s">
        <v>19</v>
      </c>
      <c r="F146" s="241" t="s">
        <v>633</v>
      </c>
      <c r="G146" s="239"/>
      <c r="H146" s="240" t="s">
        <v>19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159</v>
      </c>
      <c r="AU146" s="247" t="s">
        <v>82</v>
      </c>
      <c r="AV146" s="14" t="s">
        <v>80</v>
      </c>
      <c r="AW146" s="14" t="s">
        <v>33</v>
      </c>
      <c r="AX146" s="14" t="s">
        <v>72</v>
      </c>
      <c r="AY146" s="247" t="s">
        <v>147</v>
      </c>
    </row>
    <row r="147" s="13" customFormat="1">
      <c r="A147" s="13"/>
      <c r="B147" s="226"/>
      <c r="C147" s="227"/>
      <c r="D147" s="228" t="s">
        <v>159</v>
      </c>
      <c r="E147" s="229" t="s">
        <v>19</v>
      </c>
      <c r="F147" s="230" t="s">
        <v>581</v>
      </c>
      <c r="G147" s="227"/>
      <c r="H147" s="231">
        <v>353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159</v>
      </c>
      <c r="AU147" s="237" t="s">
        <v>82</v>
      </c>
      <c r="AV147" s="13" t="s">
        <v>82</v>
      </c>
      <c r="AW147" s="13" t="s">
        <v>33</v>
      </c>
      <c r="AX147" s="13" t="s">
        <v>80</v>
      </c>
      <c r="AY147" s="237" t="s">
        <v>147</v>
      </c>
    </row>
    <row r="148" s="2" customFormat="1" ht="14.4" customHeight="1">
      <c r="A148" s="40"/>
      <c r="B148" s="41"/>
      <c r="C148" s="212" t="s">
        <v>169</v>
      </c>
      <c r="D148" s="212" t="s">
        <v>148</v>
      </c>
      <c r="E148" s="213" t="s">
        <v>634</v>
      </c>
      <c r="F148" s="214" t="s">
        <v>635</v>
      </c>
      <c r="G148" s="215" t="s">
        <v>323</v>
      </c>
      <c r="H148" s="216">
        <v>353</v>
      </c>
      <c r="I148" s="217"/>
      <c r="J148" s="218">
        <f>ROUND(I148*H148,2)</f>
        <v>0</v>
      </c>
      <c r="K148" s="214" t="s">
        <v>240</v>
      </c>
      <c r="L148" s="219"/>
      <c r="M148" s="220" t="s">
        <v>19</v>
      </c>
      <c r="N148" s="221" t="s">
        <v>43</v>
      </c>
      <c r="O148" s="86"/>
      <c r="P148" s="222">
        <f>O148*H148</f>
        <v>0</v>
      </c>
      <c r="Q148" s="222">
        <v>0.00063000000000000003</v>
      </c>
      <c r="R148" s="222">
        <f>Q148*H148</f>
        <v>0.22239</v>
      </c>
      <c r="S148" s="222">
        <v>0</v>
      </c>
      <c r="T148" s="22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4" t="s">
        <v>630</v>
      </c>
      <c r="AT148" s="224" t="s">
        <v>148</v>
      </c>
      <c r="AU148" s="224" t="s">
        <v>82</v>
      </c>
      <c r="AY148" s="19" t="s">
        <v>147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9" t="s">
        <v>80</v>
      </c>
      <c r="BK148" s="225">
        <f>ROUND(I148*H148,2)</f>
        <v>0</v>
      </c>
      <c r="BL148" s="19" t="s">
        <v>631</v>
      </c>
      <c r="BM148" s="224" t="s">
        <v>636</v>
      </c>
    </row>
    <row r="149" s="14" customFormat="1">
      <c r="A149" s="14"/>
      <c r="B149" s="238"/>
      <c r="C149" s="239"/>
      <c r="D149" s="228" t="s">
        <v>159</v>
      </c>
      <c r="E149" s="240" t="s">
        <v>19</v>
      </c>
      <c r="F149" s="241" t="s">
        <v>637</v>
      </c>
      <c r="G149" s="239"/>
      <c r="H149" s="240" t="s">
        <v>19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159</v>
      </c>
      <c r="AU149" s="247" t="s">
        <v>82</v>
      </c>
      <c r="AV149" s="14" t="s">
        <v>80</v>
      </c>
      <c r="AW149" s="14" t="s">
        <v>33</v>
      </c>
      <c r="AX149" s="14" t="s">
        <v>72</v>
      </c>
      <c r="AY149" s="247" t="s">
        <v>147</v>
      </c>
    </row>
    <row r="150" s="13" customFormat="1">
      <c r="A150" s="13"/>
      <c r="B150" s="226"/>
      <c r="C150" s="227"/>
      <c r="D150" s="228" t="s">
        <v>159</v>
      </c>
      <c r="E150" s="229" t="s">
        <v>19</v>
      </c>
      <c r="F150" s="230" t="s">
        <v>581</v>
      </c>
      <c r="G150" s="227"/>
      <c r="H150" s="231">
        <v>353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159</v>
      </c>
      <c r="AU150" s="237" t="s">
        <v>82</v>
      </c>
      <c r="AV150" s="13" t="s">
        <v>82</v>
      </c>
      <c r="AW150" s="13" t="s">
        <v>33</v>
      </c>
      <c r="AX150" s="13" t="s">
        <v>80</v>
      </c>
      <c r="AY150" s="237" t="s">
        <v>147</v>
      </c>
    </row>
    <row r="151" s="2" customFormat="1" ht="14.4" customHeight="1">
      <c r="A151" s="40"/>
      <c r="B151" s="41"/>
      <c r="C151" s="212" t="s">
        <v>193</v>
      </c>
      <c r="D151" s="212" t="s">
        <v>148</v>
      </c>
      <c r="E151" s="213" t="s">
        <v>638</v>
      </c>
      <c r="F151" s="214" t="s">
        <v>639</v>
      </c>
      <c r="G151" s="215" t="s">
        <v>509</v>
      </c>
      <c r="H151" s="216">
        <v>15</v>
      </c>
      <c r="I151" s="217"/>
      <c r="J151" s="218">
        <f>ROUND(I151*H151,2)</f>
        <v>0</v>
      </c>
      <c r="K151" s="214" t="s">
        <v>240</v>
      </c>
      <c r="L151" s="219"/>
      <c r="M151" s="220" t="s">
        <v>19</v>
      </c>
      <c r="N151" s="221" t="s">
        <v>43</v>
      </c>
      <c r="O151" s="86"/>
      <c r="P151" s="222">
        <f>O151*H151</f>
        <v>0</v>
      </c>
      <c r="Q151" s="222">
        <v>0.001</v>
      </c>
      <c r="R151" s="222">
        <f>Q151*H151</f>
        <v>0.014999999999999999</v>
      </c>
      <c r="S151" s="222">
        <v>0</v>
      </c>
      <c r="T151" s="223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4" t="s">
        <v>630</v>
      </c>
      <c r="AT151" s="224" t="s">
        <v>148</v>
      </c>
      <c r="AU151" s="224" t="s">
        <v>82</v>
      </c>
      <c r="AY151" s="19" t="s">
        <v>147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9" t="s">
        <v>80</v>
      </c>
      <c r="BK151" s="225">
        <f>ROUND(I151*H151,2)</f>
        <v>0</v>
      </c>
      <c r="BL151" s="19" t="s">
        <v>631</v>
      </c>
      <c r="BM151" s="224" t="s">
        <v>640</v>
      </c>
    </row>
    <row r="152" s="14" customFormat="1">
      <c r="A152" s="14"/>
      <c r="B152" s="238"/>
      <c r="C152" s="239"/>
      <c r="D152" s="228" t="s">
        <v>159</v>
      </c>
      <c r="E152" s="240" t="s">
        <v>19</v>
      </c>
      <c r="F152" s="241" t="s">
        <v>641</v>
      </c>
      <c r="G152" s="239"/>
      <c r="H152" s="240" t="s">
        <v>19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159</v>
      </c>
      <c r="AU152" s="247" t="s">
        <v>82</v>
      </c>
      <c r="AV152" s="14" t="s">
        <v>80</v>
      </c>
      <c r="AW152" s="14" t="s">
        <v>33</v>
      </c>
      <c r="AX152" s="14" t="s">
        <v>72</v>
      </c>
      <c r="AY152" s="247" t="s">
        <v>147</v>
      </c>
    </row>
    <row r="153" s="13" customFormat="1">
      <c r="A153" s="13"/>
      <c r="B153" s="226"/>
      <c r="C153" s="227"/>
      <c r="D153" s="228" t="s">
        <v>159</v>
      </c>
      <c r="E153" s="229" t="s">
        <v>19</v>
      </c>
      <c r="F153" s="230" t="s">
        <v>642</v>
      </c>
      <c r="G153" s="227"/>
      <c r="H153" s="231">
        <v>15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159</v>
      </c>
      <c r="AU153" s="237" t="s">
        <v>82</v>
      </c>
      <c r="AV153" s="13" t="s">
        <v>82</v>
      </c>
      <c r="AW153" s="13" t="s">
        <v>33</v>
      </c>
      <c r="AX153" s="13" t="s">
        <v>80</v>
      </c>
      <c r="AY153" s="237" t="s">
        <v>147</v>
      </c>
    </row>
    <row r="154" s="2" customFormat="1" ht="14.4" customHeight="1">
      <c r="A154" s="40"/>
      <c r="B154" s="41"/>
      <c r="C154" s="212" t="s">
        <v>198</v>
      </c>
      <c r="D154" s="212" t="s">
        <v>148</v>
      </c>
      <c r="E154" s="213" t="s">
        <v>643</v>
      </c>
      <c r="F154" s="214" t="s">
        <v>644</v>
      </c>
      <c r="G154" s="215" t="s">
        <v>178</v>
      </c>
      <c r="H154" s="216">
        <v>10</v>
      </c>
      <c r="I154" s="217"/>
      <c r="J154" s="218">
        <f>ROUND(I154*H154,2)</f>
        <v>0</v>
      </c>
      <c r="K154" s="214" t="s">
        <v>240</v>
      </c>
      <c r="L154" s="219"/>
      <c r="M154" s="220" t="s">
        <v>19</v>
      </c>
      <c r="N154" s="221" t="s">
        <v>43</v>
      </c>
      <c r="O154" s="86"/>
      <c r="P154" s="222">
        <f>O154*H154</f>
        <v>0</v>
      </c>
      <c r="Q154" s="222">
        <v>0.00042999999999999999</v>
      </c>
      <c r="R154" s="222">
        <f>Q154*H154</f>
        <v>0.0043</v>
      </c>
      <c r="S154" s="222">
        <v>0</v>
      </c>
      <c r="T154" s="22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4" t="s">
        <v>630</v>
      </c>
      <c r="AT154" s="224" t="s">
        <v>148</v>
      </c>
      <c r="AU154" s="224" t="s">
        <v>82</v>
      </c>
      <c r="AY154" s="19" t="s">
        <v>147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9" t="s">
        <v>80</v>
      </c>
      <c r="BK154" s="225">
        <f>ROUND(I154*H154,2)</f>
        <v>0</v>
      </c>
      <c r="BL154" s="19" t="s">
        <v>631</v>
      </c>
      <c r="BM154" s="224" t="s">
        <v>645</v>
      </c>
    </row>
    <row r="155" s="13" customFormat="1">
      <c r="A155" s="13"/>
      <c r="B155" s="226"/>
      <c r="C155" s="227"/>
      <c r="D155" s="228" t="s">
        <v>159</v>
      </c>
      <c r="E155" s="229" t="s">
        <v>19</v>
      </c>
      <c r="F155" s="230" t="s">
        <v>198</v>
      </c>
      <c r="G155" s="227"/>
      <c r="H155" s="231">
        <v>10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159</v>
      </c>
      <c r="AU155" s="237" t="s">
        <v>82</v>
      </c>
      <c r="AV155" s="13" t="s">
        <v>82</v>
      </c>
      <c r="AW155" s="13" t="s">
        <v>33</v>
      </c>
      <c r="AX155" s="13" t="s">
        <v>80</v>
      </c>
      <c r="AY155" s="237" t="s">
        <v>147</v>
      </c>
    </row>
    <row r="156" s="2" customFormat="1" ht="14.4" customHeight="1">
      <c r="A156" s="40"/>
      <c r="B156" s="41"/>
      <c r="C156" s="248" t="s">
        <v>206</v>
      </c>
      <c r="D156" s="248" t="s">
        <v>175</v>
      </c>
      <c r="E156" s="249" t="s">
        <v>646</v>
      </c>
      <c r="F156" s="250" t="s">
        <v>647</v>
      </c>
      <c r="G156" s="251" t="s">
        <v>178</v>
      </c>
      <c r="H156" s="252">
        <v>10</v>
      </c>
      <c r="I156" s="253"/>
      <c r="J156" s="254">
        <f>ROUND(I156*H156,2)</f>
        <v>0</v>
      </c>
      <c r="K156" s="250" t="s">
        <v>240</v>
      </c>
      <c r="L156" s="46"/>
      <c r="M156" s="255" t="s">
        <v>19</v>
      </c>
      <c r="N156" s="256" t="s">
        <v>43</v>
      </c>
      <c r="O156" s="86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4" t="s">
        <v>631</v>
      </c>
      <c r="AT156" s="224" t="s">
        <v>175</v>
      </c>
      <c r="AU156" s="224" t="s">
        <v>82</v>
      </c>
      <c r="AY156" s="19" t="s">
        <v>147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9" t="s">
        <v>80</v>
      </c>
      <c r="BK156" s="225">
        <f>ROUND(I156*H156,2)</f>
        <v>0</v>
      </c>
      <c r="BL156" s="19" t="s">
        <v>631</v>
      </c>
      <c r="BM156" s="224" t="s">
        <v>648</v>
      </c>
    </row>
    <row r="157" s="13" customFormat="1">
      <c r="A157" s="13"/>
      <c r="B157" s="226"/>
      <c r="C157" s="227"/>
      <c r="D157" s="228" t="s">
        <v>159</v>
      </c>
      <c r="E157" s="229" t="s">
        <v>19</v>
      </c>
      <c r="F157" s="230" t="s">
        <v>198</v>
      </c>
      <c r="G157" s="227"/>
      <c r="H157" s="231">
        <v>10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159</v>
      </c>
      <c r="AU157" s="237" t="s">
        <v>82</v>
      </c>
      <c r="AV157" s="13" t="s">
        <v>82</v>
      </c>
      <c r="AW157" s="13" t="s">
        <v>33</v>
      </c>
      <c r="AX157" s="13" t="s">
        <v>80</v>
      </c>
      <c r="AY157" s="237" t="s">
        <v>147</v>
      </c>
    </row>
    <row r="158" s="14" customFormat="1">
      <c r="A158" s="14"/>
      <c r="B158" s="238"/>
      <c r="C158" s="239"/>
      <c r="D158" s="228" t="s">
        <v>159</v>
      </c>
      <c r="E158" s="240" t="s">
        <v>19</v>
      </c>
      <c r="F158" s="241" t="s">
        <v>649</v>
      </c>
      <c r="G158" s="239"/>
      <c r="H158" s="240" t="s">
        <v>19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159</v>
      </c>
      <c r="AU158" s="247" t="s">
        <v>82</v>
      </c>
      <c r="AV158" s="14" t="s">
        <v>80</v>
      </c>
      <c r="AW158" s="14" t="s">
        <v>33</v>
      </c>
      <c r="AX158" s="14" t="s">
        <v>72</v>
      </c>
      <c r="AY158" s="247" t="s">
        <v>147</v>
      </c>
    </row>
    <row r="159" s="2" customFormat="1" ht="14.4" customHeight="1">
      <c r="A159" s="40"/>
      <c r="B159" s="41"/>
      <c r="C159" s="212" t="s">
        <v>650</v>
      </c>
      <c r="D159" s="212" t="s">
        <v>148</v>
      </c>
      <c r="E159" s="213" t="s">
        <v>212</v>
      </c>
      <c r="F159" s="214" t="s">
        <v>651</v>
      </c>
      <c r="G159" s="215" t="s">
        <v>178</v>
      </c>
      <c r="H159" s="216">
        <v>10</v>
      </c>
      <c r="I159" s="217"/>
      <c r="J159" s="218">
        <f>ROUND(I159*H159,2)</f>
        <v>0</v>
      </c>
      <c r="K159" s="214" t="s">
        <v>152</v>
      </c>
      <c r="L159" s="219"/>
      <c r="M159" s="220" t="s">
        <v>19</v>
      </c>
      <c r="N159" s="221" t="s">
        <v>43</v>
      </c>
      <c r="O159" s="86"/>
      <c r="P159" s="222">
        <f>O159*H159</f>
        <v>0</v>
      </c>
      <c r="Q159" s="222">
        <v>5.0000000000000002E-05</v>
      </c>
      <c r="R159" s="222">
        <f>Q159*H159</f>
        <v>0.00050000000000000001</v>
      </c>
      <c r="S159" s="222">
        <v>0</v>
      </c>
      <c r="T159" s="22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4" t="s">
        <v>630</v>
      </c>
      <c r="AT159" s="224" t="s">
        <v>148</v>
      </c>
      <c r="AU159" s="224" t="s">
        <v>82</v>
      </c>
      <c r="AY159" s="19" t="s">
        <v>147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9" t="s">
        <v>80</v>
      </c>
      <c r="BK159" s="225">
        <f>ROUND(I159*H159,2)</f>
        <v>0</v>
      </c>
      <c r="BL159" s="19" t="s">
        <v>631</v>
      </c>
      <c r="BM159" s="224" t="s">
        <v>652</v>
      </c>
    </row>
    <row r="160" s="13" customFormat="1">
      <c r="A160" s="13"/>
      <c r="B160" s="226"/>
      <c r="C160" s="227"/>
      <c r="D160" s="228" t="s">
        <v>159</v>
      </c>
      <c r="E160" s="229" t="s">
        <v>19</v>
      </c>
      <c r="F160" s="230" t="s">
        <v>198</v>
      </c>
      <c r="G160" s="227"/>
      <c r="H160" s="231">
        <v>10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159</v>
      </c>
      <c r="AU160" s="237" t="s">
        <v>82</v>
      </c>
      <c r="AV160" s="13" t="s">
        <v>82</v>
      </c>
      <c r="AW160" s="13" t="s">
        <v>33</v>
      </c>
      <c r="AX160" s="13" t="s">
        <v>80</v>
      </c>
      <c r="AY160" s="237" t="s">
        <v>147</v>
      </c>
    </row>
    <row r="161" s="2" customFormat="1" ht="14.4" customHeight="1">
      <c r="A161" s="40"/>
      <c r="B161" s="41"/>
      <c r="C161" s="212" t="s">
        <v>653</v>
      </c>
      <c r="D161" s="212" t="s">
        <v>148</v>
      </c>
      <c r="E161" s="213" t="s">
        <v>203</v>
      </c>
      <c r="F161" s="214" t="s">
        <v>654</v>
      </c>
      <c r="G161" s="215" t="s">
        <v>178</v>
      </c>
      <c r="H161" s="216">
        <v>10</v>
      </c>
      <c r="I161" s="217"/>
      <c r="J161" s="218">
        <f>ROUND(I161*H161,2)</f>
        <v>0</v>
      </c>
      <c r="K161" s="214" t="s">
        <v>152</v>
      </c>
      <c r="L161" s="219"/>
      <c r="M161" s="220" t="s">
        <v>19</v>
      </c>
      <c r="N161" s="221" t="s">
        <v>43</v>
      </c>
      <c r="O161" s="86"/>
      <c r="P161" s="222">
        <f>O161*H161</f>
        <v>0</v>
      </c>
      <c r="Q161" s="222">
        <v>0.0010399999999999999</v>
      </c>
      <c r="R161" s="222">
        <f>Q161*H161</f>
        <v>0.0104</v>
      </c>
      <c r="S161" s="222">
        <v>0</v>
      </c>
      <c r="T161" s="22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4" t="s">
        <v>630</v>
      </c>
      <c r="AT161" s="224" t="s">
        <v>148</v>
      </c>
      <c r="AU161" s="224" t="s">
        <v>82</v>
      </c>
      <c r="AY161" s="19" t="s">
        <v>147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9" t="s">
        <v>80</v>
      </c>
      <c r="BK161" s="225">
        <f>ROUND(I161*H161,2)</f>
        <v>0</v>
      </c>
      <c r="BL161" s="19" t="s">
        <v>631</v>
      </c>
      <c r="BM161" s="224" t="s">
        <v>655</v>
      </c>
    </row>
    <row r="162" s="13" customFormat="1">
      <c r="A162" s="13"/>
      <c r="B162" s="226"/>
      <c r="C162" s="227"/>
      <c r="D162" s="228" t="s">
        <v>159</v>
      </c>
      <c r="E162" s="229" t="s">
        <v>19</v>
      </c>
      <c r="F162" s="230" t="s">
        <v>198</v>
      </c>
      <c r="G162" s="227"/>
      <c r="H162" s="231">
        <v>10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159</v>
      </c>
      <c r="AU162" s="237" t="s">
        <v>82</v>
      </c>
      <c r="AV162" s="13" t="s">
        <v>82</v>
      </c>
      <c r="AW162" s="13" t="s">
        <v>33</v>
      </c>
      <c r="AX162" s="13" t="s">
        <v>80</v>
      </c>
      <c r="AY162" s="237" t="s">
        <v>147</v>
      </c>
    </row>
    <row r="163" s="14" customFormat="1">
      <c r="A163" s="14"/>
      <c r="B163" s="238"/>
      <c r="C163" s="239"/>
      <c r="D163" s="228" t="s">
        <v>159</v>
      </c>
      <c r="E163" s="240" t="s">
        <v>19</v>
      </c>
      <c r="F163" s="241" t="s">
        <v>656</v>
      </c>
      <c r="G163" s="239"/>
      <c r="H163" s="240" t="s">
        <v>19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159</v>
      </c>
      <c r="AU163" s="247" t="s">
        <v>82</v>
      </c>
      <c r="AV163" s="14" t="s">
        <v>80</v>
      </c>
      <c r="AW163" s="14" t="s">
        <v>33</v>
      </c>
      <c r="AX163" s="14" t="s">
        <v>72</v>
      </c>
      <c r="AY163" s="247" t="s">
        <v>147</v>
      </c>
    </row>
    <row r="164" s="2" customFormat="1" ht="14.4" customHeight="1">
      <c r="A164" s="40"/>
      <c r="B164" s="41"/>
      <c r="C164" s="212" t="s">
        <v>8</v>
      </c>
      <c r="D164" s="212" t="s">
        <v>148</v>
      </c>
      <c r="E164" s="213" t="s">
        <v>631</v>
      </c>
      <c r="F164" s="214" t="s">
        <v>657</v>
      </c>
      <c r="G164" s="215" t="s">
        <v>178</v>
      </c>
      <c r="H164" s="216">
        <v>10</v>
      </c>
      <c r="I164" s="217"/>
      <c r="J164" s="218">
        <f>ROUND(I164*H164,2)</f>
        <v>0</v>
      </c>
      <c r="K164" s="214" t="s">
        <v>152</v>
      </c>
      <c r="L164" s="219"/>
      <c r="M164" s="220" t="s">
        <v>19</v>
      </c>
      <c r="N164" s="221" t="s">
        <v>43</v>
      </c>
      <c r="O164" s="86"/>
      <c r="P164" s="222">
        <f>O164*H164</f>
        <v>0</v>
      </c>
      <c r="Q164" s="222">
        <v>0.01</v>
      </c>
      <c r="R164" s="222">
        <f>Q164*H164</f>
        <v>0.10000000000000001</v>
      </c>
      <c r="S164" s="222">
        <v>0</v>
      </c>
      <c r="T164" s="22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4" t="s">
        <v>630</v>
      </c>
      <c r="AT164" s="224" t="s">
        <v>148</v>
      </c>
      <c r="AU164" s="224" t="s">
        <v>82</v>
      </c>
      <c r="AY164" s="19" t="s">
        <v>147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9" t="s">
        <v>80</v>
      </c>
      <c r="BK164" s="225">
        <f>ROUND(I164*H164,2)</f>
        <v>0</v>
      </c>
      <c r="BL164" s="19" t="s">
        <v>631</v>
      </c>
      <c r="BM164" s="224" t="s">
        <v>658</v>
      </c>
    </row>
    <row r="165" s="13" customFormat="1">
      <c r="A165" s="13"/>
      <c r="B165" s="226"/>
      <c r="C165" s="227"/>
      <c r="D165" s="228" t="s">
        <v>159</v>
      </c>
      <c r="E165" s="229" t="s">
        <v>19</v>
      </c>
      <c r="F165" s="230" t="s">
        <v>198</v>
      </c>
      <c r="G165" s="227"/>
      <c r="H165" s="231">
        <v>10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159</v>
      </c>
      <c r="AU165" s="237" t="s">
        <v>82</v>
      </c>
      <c r="AV165" s="13" t="s">
        <v>82</v>
      </c>
      <c r="AW165" s="13" t="s">
        <v>33</v>
      </c>
      <c r="AX165" s="13" t="s">
        <v>80</v>
      </c>
      <c r="AY165" s="237" t="s">
        <v>147</v>
      </c>
    </row>
    <row r="166" s="14" customFormat="1">
      <c r="A166" s="14"/>
      <c r="B166" s="238"/>
      <c r="C166" s="239"/>
      <c r="D166" s="228" t="s">
        <v>159</v>
      </c>
      <c r="E166" s="240" t="s">
        <v>19</v>
      </c>
      <c r="F166" s="241" t="s">
        <v>659</v>
      </c>
      <c r="G166" s="239"/>
      <c r="H166" s="240" t="s">
        <v>19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159</v>
      </c>
      <c r="AU166" s="247" t="s">
        <v>82</v>
      </c>
      <c r="AV166" s="14" t="s">
        <v>80</v>
      </c>
      <c r="AW166" s="14" t="s">
        <v>33</v>
      </c>
      <c r="AX166" s="14" t="s">
        <v>72</v>
      </c>
      <c r="AY166" s="247" t="s">
        <v>147</v>
      </c>
    </row>
    <row r="167" s="2" customFormat="1" ht="14.4" customHeight="1">
      <c r="A167" s="40"/>
      <c r="B167" s="41"/>
      <c r="C167" s="212" t="s">
        <v>631</v>
      </c>
      <c r="D167" s="212" t="s">
        <v>148</v>
      </c>
      <c r="E167" s="213" t="s">
        <v>202</v>
      </c>
      <c r="F167" s="214" t="s">
        <v>660</v>
      </c>
      <c r="G167" s="215" t="s">
        <v>178</v>
      </c>
      <c r="H167" s="216">
        <v>10</v>
      </c>
      <c r="I167" s="217"/>
      <c r="J167" s="218">
        <f>ROUND(I167*H167,2)</f>
        <v>0</v>
      </c>
      <c r="K167" s="214" t="s">
        <v>152</v>
      </c>
      <c r="L167" s="219"/>
      <c r="M167" s="220" t="s">
        <v>19</v>
      </c>
      <c r="N167" s="221" t="s">
        <v>43</v>
      </c>
      <c r="O167" s="86"/>
      <c r="P167" s="222">
        <f>O167*H167</f>
        <v>0</v>
      </c>
      <c r="Q167" s="222">
        <v>0.01</v>
      </c>
      <c r="R167" s="222">
        <f>Q167*H167</f>
        <v>0.10000000000000001</v>
      </c>
      <c r="S167" s="222">
        <v>0</v>
      </c>
      <c r="T167" s="22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4" t="s">
        <v>630</v>
      </c>
      <c r="AT167" s="224" t="s">
        <v>148</v>
      </c>
      <c r="AU167" s="224" t="s">
        <v>82</v>
      </c>
      <c r="AY167" s="19" t="s">
        <v>147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9" t="s">
        <v>80</v>
      </c>
      <c r="BK167" s="225">
        <f>ROUND(I167*H167,2)</f>
        <v>0</v>
      </c>
      <c r="BL167" s="19" t="s">
        <v>631</v>
      </c>
      <c r="BM167" s="224" t="s">
        <v>661</v>
      </c>
    </row>
    <row r="168" s="13" customFormat="1">
      <c r="A168" s="13"/>
      <c r="B168" s="226"/>
      <c r="C168" s="227"/>
      <c r="D168" s="228" t="s">
        <v>159</v>
      </c>
      <c r="E168" s="229" t="s">
        <v>19</v>
      </c>
      <c r="F168" s="230" t="s">
        <v>198</v>
      </c>
      <c r="G168" s="227"/>
      <c r="H168" s="231">
        <v>10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159</v>
      </c>
      <c r="AU168" s="237" t="s">
        <v>82</v>
      </c>
      <c r="AV168" s="13" t="s">
        <v>82</v>
      </c>
      <c r="AW168" s="13" t="s">
        <v>33</v>
      </c>
      <c r="AX168" s="13" t="s">
        <v>80</v>
      </c>
      <c r="AY168" s="237" t="s">
        <v>147</v>
      </c>
    </row>
    <row r="169" s="14" customFormat="1">
      <c r="A169" s="14"/>
      <c r="B169" s="238"/>
      <c r="C169" s="239"/>
      <c r="D169" s="228" t="s">
        <v>159</v>
      </c>
      <c r="E169" s="240" t="s">
        <v>19</v>
      </c>
      <c r="F169" s="241" t="s">
        <v>662</v>
      </c>
      <c r="G169" s="239"/>
      <c r="H169" s="240" t="s">
        <v>19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159</v>
      </c>
      <c r="AU169" s="247" t="s">
        <v>82</v>
      </c>
      <c r="AV169" s="14" t="s">
        <v>80</v>
      </c>
      <c r="AW169" s="14" t="s">
        <v>33</v>
      </c>
      <c r="AX169" s="14" t="s">
        <v>72</v>
      </c>
      <c r="AY169" s="247" t="s">
        <v>147</v>
      </c>
    </row>
    <row r="170" s="2" customFormat="1" ht="22.2" customHeight="1">
      <c r="A170" s="40"/>
      <c r="B170" s="41"/>
      <c r="C170" s="248" t="s">
        <v>663</v>
      </c>
      <c r="D170" s="248" t="s">
        <v>175</v>
      </c>
      <c r="E170" s="249" t="s">
        <v>664</v>
      </c>
      <c r="F170" s="250" t="s">
        <v>665</v>
      </c>
      <c r="G170" s="251" t="s">
        <v>333</v>
      </c>
      <c r="H170" s="252">
        <v>0.80600000000000005</v>
      </c>
      <c r="I170" s="253"/>
      <c r="J170" s="254">
        <f>ROUND(I170*H170,2)</f>
        <v>0</v>
      </c>
      <c r="K170" s="250" t="s">
        <v>334</v>
      </c>
      <c r="L170" s="46"/>
      <c r="M170" s="255" t="s">
        <v>19</v>
      </c>
      <c r="N170" s="256" t="s">
        <v>43</v>
      </c>
      <c r="O170" s="86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4" t="s">
        <v>167</v>
      </c>
      <c r="AT170" s="224" t="s">
        <v>175</v>
      </c>
      <c r="AU170" s="224" t="s">
        <v>82</v>
      </c>
      <c r="AY170" s="19" t="s">
        <v>147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9" t="s">
        <v>80</v>
      </c>
      <c r="BK170" s="225">
        <f>ROUND(I170*H170,2)</f>
        <v>0</v>
      </c>
      <c r="BL170" s="19" t="s">
        <v>167</v>
      </c>
      <c r="BM170" s="224" t="s">
        <v>666</v>
      </c>
    </row>
    <row r="171" s="2" customFormat="1">
      <c r="A171" s="40"/>
      <c r="B171" s="41"/>
      <c r="C171" s="42"/>
      <c r="D171" s="264" t="s">
        <v>257</v>
      </c>
      <c r="E171" s="42"/>
      <c r="F171" s="265" t="s">
        <v>667</v>
      </c>
      <c r="G171" s="42"/>
      <c r="H171" s="42"/>
      <c r="I171" s="266"/>
      <c r="J171" s="42"/>
      <c r="K171" s="42"/>
      <c r="L171" s="46"/>
      <c r="M171" s="267"/>
      <c r="N171" s="268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257</v>
      </c>
      <c r="AU171" s="19" t="s">
        <v>82</v>
      </c>
    </row>
    <row r="172" s="2" customFormat="1" ht="22.2" customHeight="1">
      <c r="A172" s="40"/>
      <c r="B172" s="41"/>
      <c r="C172" s="248" t="s">
        <v>668</v>
      </c>
      <c r="D172" s="248" t="s">
        <v>175</v>
      </c>
      <c r="E172" s="249" t="s">
        <v>669</v>
      </c>
      <c r="F172" s="250" t="s">
        <v>670</v>
      </c>
      <c r="G172" s="251" t="s">
        <v>333</v>
      </c>
      <c r="H172" s="252">
        <v>0.80600000000000005</v>
      </c>
      <c r="I172" s="253"/>
      <c r="J172" s="254">
        <f>ROUND(I172*H172,2)</f>
        <v>0</v>
      </c>
      <c r="K172" s="250" t="s">
        <v>334</v>
      </c>
      <c r="L172" s="46"/>
      <c r="M172" s="255" t="s">
        <v>19</v>
      </c>
      <c r="N172" s="256" t="s">
        <v>43</v>
      </c>
      <c r="O172" s="86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4" t="s">
        <v>167</v>
      </c>
      <c r="AT172" s="224" t="s">
        <v>175</v>
      </c>
      <c r="AU172" s="224" t="s">
        <v>82</v>
      </c>
      <c r="AY172" s="19" t="s">
        <v>147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9" t="s">
        <v>80</v>
      </c>
      <c r="BK172" s="225">
        <f>ROUND(I172*H172,2)</f>
        <v>0</v>
      </c>
      <c r="BL172" s="19" t="s">
        <v>167</v>
      </c>
      <c r="BM172" s="224" t="s">
        <v>671</v>
      </c>
    </row>
    <row r="173" s="2" customFormat="1">
      <c r="A173" s="40"/>
      <c r="B173" s="41"/>
      <c r="C173" s="42"/>
      <c r="D173" s="264" t="s">
        <v>257</v>
      </c>
      <c r="E173" s="42"/>
      <c r="F173" s="265" t="s">
        <v>672</v>
      </c>
      <c r="G173" s="42"/>
      <c r="H173" s="42"/>
      <c r="I173" s="266"/>
      <c r="J173" s="42"/>
      <c r="K173" s="42"/>
      <c r="L173" s="46"/>
      <c r="M173" s="272"/>
      <c r="N173" s="273"/>
      <c r="O173" s="261"/>
      <c r="P173" s="261"/>
      <c r="Q173" s="261"/>
      <c r="R173" s="261"/>
      <c r="S173" s="261"/>
      <c r="T173" s="274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257</v>
      </c>
      <c r="AU173" s="19" t="s">
        <v>82</v>
      </c>
    </row>
    <row r="174" s="2" customFormat="1" ht="6.96" customHeight="1">
      <c r="A174" s="40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46"/>
      <c r="M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</sheetData>
  <sheetProtection sheet="1" autoFilter="0" formatColumns="0" formatRows="0" objects="1" scenarios="1" spinCount="100000" saltValue="/uIMPt8hlO1wtY4ZBDBxp+kWe3koN5sKQup+k8WRjWjGB5cEyhQqMjKeM1XKkSrsObmPmuFHYRRehoHba8PRtA==" hashValue="7btfk6Hr1TrgbkNWtb/wYJHJMepP0eanrrxXhsY8sYwmyH18NCl01y5tk3bOzAhBfnan7AozrpflLGT95k6sNw==" algorithmName="SHA-512" password="CC35"/>
  <autoFilter ref="C93:K1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71" r:id="rId1" display="https://podminky.urs.cz/item/CS_URS_2022_01/998741101"/>
    <hyperlink ref="F173" r:id="rId2" display="https://podminky.urs.cz/item/CS_URS_2022_01/998741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518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673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ROUND((SUM(BE90:BE108)),  2)</f>
        <v>0</v>
      </c>
      <c r="G35" s="40"/>
      <c r="H35" s="40"/>
      <c r="I35" s="159">
        <v>0.20999999999999999</v>
      </c>
      <c r="J35" s="158">
        <f>ROUND(((SUM(BE90:BE108))*I35),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ROUND((SUM(BF90:BF108)),  2)</f>
        <v>0</v>
      </c>
      <c r="G36" s="40"/>
      <c r="H36" s="40"/>
      <c r="I36" s="159">
        <v>0.14999999999999999</v>
      </c>
      <c r="J36" s="158">
        <f>ROUND(((SUM(BF90:BF108))*I36),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ROUND((SUM(BG90:BG108)),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ROUND((SUM(BH90:BH108)),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ROUND((SUM(BI90:BI108)),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518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04 - Dokončovací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475</v>
      </c>
      <c r="E66" s="184"/>
      <c r="F66" s="184"/>
      <c r="G66" s="184"/>
      <c r="H66" s="184"/>
      <c r="I66" s="184"/>
      <c r="J66" s="185">
        <f>J95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550</v>
      </c>
      <c r="E67" s="179"/>
      <c r="F67" s="179"/>
      <c r="G67" s="179"/>
      <c r="H67" s="179"/>
      <c r="I67" s="179"/>
      <c r="J67" s="180">
        <f>J102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551</v>
      </c>
      <c r="E68" s="184"/>
      <c r="F68" s="184"/>
      <c r="G68" s="184"/>
      <c r="H68" s="184"/>
      <c r="I68" s="184"/>
      <c r="J68" s="185">
        <f>J103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132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4.4" customHeight="1">
      <c r="A78" s="40"/>
      <c r="B78" s="41"/>
      <c r="C78" s="42"/>
      <c r="D78" s="42"/>
      <c r="E78" s="171" t="str">
        <f>E7</f>
        <v>06-27 - Revitalizace rybníka Stráž v Pelhřimově část 1b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117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4.4" customHeight="1">
      <c r="A80" s="40"/>
      <c r="B80" s="41"/>
      <c r="C80" s="42"/>
      <c r="D80" s="42"/>
      <c r="E80" s="171" t="s">
        <v>518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224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6" customHeight="1">
      <c r="A82" s="40"/>
      <c r="B82" s="41"/>
      <c r="C82" s="42"/>
      <c r="D82" s="42"/>
      <c r="E82" s="71" t="str">
        <f>E11</f>
        <v>04 - Dokončovací práce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Pelhřimov</v>
      </c>
      <c r="G84" s="42"/>
      <c r="H84" s="42"/>
      <c r="I84" s="34" t="s">
        <v>23</v>
      </c>
      <c r="J84" s="74" t="str">
        <f>IF(J14="","",J14)</f>
        <v>15. 6. 2022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6.4" customHeight="1">
      <c r="A86" s="40"/>
      <c r="B86" s="41"/>
      <c r="C86" s="34" t="s">
        <v>25</v>
      </c>
      <c r="D86" s="42"/>
      <c r="E86" s="42"/>
      <c r="F86" s="29" t="str">
        <f>E17</f>
        <v>Město Pelhřimov</v>
      </c>
      <c r="G86" s="42"/>
      <c r="H86" s="42"/>
      <c r="I86" s="34" t="s">
        <v>31</v>
      </c>
      <c r="J86" s="38" t="str">
        <f>E23</f>
        <v>VDG Projektování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34" t="s">
        <v>29</v>
      </c>
      <c r="D87" s="42"/>
      <c r="E87" s="42"/>
      <c r="F87" s="29" t="str">
        <f>IF(E20="","",E20)</f>
        <v>Vyplň údaj</v>
      </c>
      <c r="G87" s="42"/>
      <c r="H87" s="42"/>
      <c r="I87" s="34" t="s">
        <v>34</v>
      </c>
      <c r="J87" s="38" t="str">
        <f>E26</f>
        <v>Ing. Vítězslav Pavel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133</v>
      </c>
      <c r="D89" s="190" t="s">
        <v>57</v>
      </c>
      <c r="E89" s="190" t="s">
        <v>53</v>
      </c>
      <c r="F89" s="190" t="s">
        <v>54</v>
      </c>
      <c r="G89" s="190" t="s">
        <v>134</v>
      </c>
      <c r="H89" s="190" t="s">
        <v>135</v>
      </c>
      <c r="I89" s="190" t="s">
        <v>136</v>
      </c>
      <c r="J89" s="190" t="s">
        <v>122</v>
      </c>
      <c r="K89" s="191" t="s">
        <v>137</v>
      </c>
      <c r="L89" s="192"/>
      <c r="M89" s="94" t="s">
        <v>19</v>
      </c>
      <c r="N89" s="95" t="s">
        <v>42</v>
      </c>
      <c r="O89" s="95" t="s">
        <v>138</v>
      </c>
      <c r="P89" s="95" t="s">
        <v>139</v>
      </c>
      <c r="Q89" s="95" t="s">
        <v>140</v>
      </c>
      <c r="R89" s="95" t="s">
        <v>141</v>
      </c>
      <c r="S89" s="95" t="s">
        <v>142</v>
      </c>
      <c r="T89" s="96" t="s">
        <v>143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144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P91+P102</f>
        <v>0</v>
      </c>
      <c r="Q90" s="98"/>
      <c r="R90" s="195">
        <f>R91+R102</f>
        <v>0.00141</v>
      </c>
      <c r="S90" s="98"/>
      <c r="T90" s="196">
        <f>T91+T102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123</v>
      </c>
      <c r="BK90" s="197">
        <f>BK91+BK102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172</v>
      </c>
      <c r="F91" s="201" t="s">
        <v>173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P92+P95</f>
        <v>0</v>
      </c>
      <c r="Q91" s="206"/>
      <c r="R91" s="207">
        <f>R92+R95</f>
        <v>0.00141</v>
      </c>
      <c r="S91" s="206"/>
      <c r="T91" s="208">
        <f>T92+T95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71</v>
      </c>
      <c r="AU91" s="210" t="s">
        <v>72</v>
      </c>
      <c r="AY91" s="209" t="s">
        <v>147</v>
      </c>
      <c r="BK91" s="211">
        <f>BK92+BK95</f>
        <v>0</v>
      </c>
    </row>
    <row r="92" s="12" customFormat="1" ht="22.8" customHeight="1">
      <c r="A92" s="12"/>
      <c r="B92" s="198"/>
      <c r="C92" s="199"/>
      <c r="D92" s="200" t="s">
        <v>71</v>
      </c>
      <c r="E92" s="257" t="s">
        <v>80</v>
      </c>
      <c r="F92" s="257" t="s">
        <v>90</v>
      </c>
      <c r="G92" s="199"/>
      <c r="H92" s="199"/>
      <c r="I92" s="202"/>
      <c r="J92" s="258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80</v>
      </c>
      <c r="AT92" s="210" t="s">
        <v>71</v>
      </c>
      <c r="AU92" s="210" t="s">
        <v>80</v>
      </c>
      <c r="AY92" s="209" t="s">
        <v>147</v>
      </c>
      <c r="BK92" s="211">
        <f>SUM(BK93:BK94)</f>
        <v>0</v>
      </c>
    </row>
    <row r="93" s="2" customFormat="1" ht="14.4" customHeight="1">
      <c r="A93" s="40"/>
      <c r="B93" s="41"/>
      <c r="C93" s="248" t="s">
        <v>82</v>
      </c>
      <c r="D93" s="248" t="s">
        <v>175</v>
      </c>
      <c r="E93" s="249" t="s">
        <v>503</v>
      </c>
      <c r="F93" s="250" t="s">
        <v>504</v>
      </c>
      <c r="G93" s="251" t="s">
        <v>228</v>
      </c>
      <c r="H93" s="252">
        <v>28.239999999999998</v>
      </c>
      <c r="I93" s="253"/>
      <c r="J93" s="254">
        <f>ROUND(I93*H93,2)</f>
        <v>0</v>
      </c>
      <c r="K93" s="250" t="s">
        <v>263</v>
      </c>
      <c r="L93" s="46"/>
      <c r="M93" s="255" t="s">
        <v>19</v>
      </c>
      <c r="N93" s="256" t="s">
        <v>43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167</v>
      </c>
      <c r="AT93" s="224" t="s">
        <v>175</v>
      </c>
      <c r="AU93" s="224" t="s">
        <v>82</v>
      </c>
      <c r="AY93" s="19" t="s">
        <v>147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80</v>
      </c>
      <c r="BK93" s="225">
        <f>ROUND(I93*H93,2)</f>
        <v>0</v>
      </c>
      <c r="BL93" s="19" t="s">
        <v>167</v>
      </c>
      <c r="BM93" s="224" t="s">
        <v>674</v>
      </c>
    </row>
    <row r="94" s="13" customFormat="1">
      <c r="A94" s="13"/>
      <c r="B94" s="226"/>
      <c r="C94" s="227"/>
      <c r="D94" s="228" t="s">
        <v>159</v>
      </c>
      <c r="E94" s="229" t="s">
        <v>19</v>
      </c>
      <c r="F94" s="230" t="s">
        <v>675</v>
      </c>
      <c r="G94" s="227"/>
      <c r="H94" s="231">
        <v>28.239999999999998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159</v>
      </c>
      <c r="AU94" s="237" t="s">
        <v>82</v>
      </c>
      <c r="AV94" s="13" t="s">
        <v>82</v>
      </c>
      <c r="AW94" s="13" t="s">
        <v>33</v>
      </c>
      <c r="AX94" s="13" t="s">
        <v>80</v>
      </c>
      <c r="AY94" s="237" t="s">
        <v>147</v>
      </c>
    </row>
    <row r="95" s="12" customFormat="1" ht="22.8" customHeight="1">
      <c r="A95" s="12"/>
      <c r="B95" s="198"/>
      <c r="C95" s="199"/>
      <c r="D95" s="200" t="s">
        <v>71</v>
      </c>
      <c r="E95" s="257" t="s">
        <v>193</v>
      </c>
      <c r="F95" s="257" t="s">
        <v>476</v>
      </c>
      <c r="G95" s="199"/>
      <c r="H95" s="199"/>
      <c r="I95" s="202"/>
      <c r="J95" s="258">
        <f>BK95</f>
        <v>0</v>
      </c>
      <c r="K95" s="199"/>
      <c r="L95" s="204"/>
      <c r="M95" s="205"/>
      <c r="N95" s="206"/>
      <c r="O95" s="206"/>
      <c r="P95" s="207">
        <f>SUM(P96:P101)</f>
        <v>0</v>
      </c>
      <c r="Q95" s="206"/>
      <c r="R95" s="207">
        <f>SUM(R96:R101)</f>
        <v>0.00141</v>
      </c>
      <c r="S95" s="206"/>
      <c r="T95" s="208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71</v>
      </c>
      <c r="AU95" s="210" t="s">
        <v>80</v>
      </c>
      <c r="AY95" s="209" t="s">
        <v>147</v>
      </c>
      <c r="BK95" s="211">
        <f>SUM(BK96:BK101)</f>
        <v>0</v>
      </c>
    </row>
    <row r="96" s="2" customFormat="1" ht="14.4" customHeight="1">
      <c r="A96" s="40"/>
      <c r="B96" s="41"/>
      <c r="C96" s="212" t="s">
        <v>161</v>
      </c>
      <c r="D96" s="212" t="s">
        <v>148</v>
      </c>
      <c r="E96" s="213" t="s">
        <v>507</v>
      </c>
      <c r="F96" s="214" t="s">
        <v>508</v>
      </c>
      <c r="G96" s="215" t="s">
        <v>509</v>
      </c>
      <c r="H96" s="216">
        <v>1.4099999999999999</v>
      </c>
      <c r="I96" s="217"/>
      <c r="J96" s="218">
        <f>ROUND(I96*H96,2)</f>
        <v>0</v>
      </c>
      <c r="K96" s="214" t="s">
        <v>263</v>
      </c>
      <c r="L96" s="219"/>
      <c r="M96" s="220" t="s">
        <v>19</v>
      </c>
      <c r="N96" s="221" t="s">
        <v>43</v>
      </c>
      <c r="O96" s="86"/>
      <c r="P96" s="222">
        <f>O96*H96</f>
        <v>0</v>
      </c>
      <c r="Q96" s="222">
        <v>0.001</v>
      </c>
      <c r="R96" s="222">
        <f>Q96*H96</f>
        <v>0.00141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169</v>
      </c>
      <c r="AT96" s="224" t="s">
        <v>148</v>
      </c>
      <c r="AU96" s="224" t="s">
        <v>82</v>
      </c>
      <c r="AY96" s="19" t="s">
        <v>147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80</v>
      </c>
      <c r="BK96" s="225">
        <f>ROUND(I96*H96,2)</f>
        <v>0</v>
      </c>
      <c r="BL96" s="19" t="s">
        <v>167</v>
      </c>
      <c r="BM96" s="224" t="s">
        <v>676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677</v>
      </c>
      <c r="G97" s="227"/>
      <c r="H97" s="231">
        <v>28.199999999999999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82</v>
      </c>
      <c r="AV97" s="13" t="s">
        <v>82</v>
      </c>
      <c r="AW97" s="13" t="s">
        <v>33</v>
      </c>
      <c r="AX97" s="13" t="s">
        <v>80</v>
      </c>
      <c r="AY97" s="237" t="s">
        <v>147</v>
      </c>
    </row>
    <row r="98" s="13" customFormat="1">
      <c r="A98" s="13"/>
      <c r="B98" s="226"/>
      <c r="C98" s="227"/>
      <c r="D98" s="228" t="s">
        <v>159</v>
      </c>
      <c r="E98" s="227"/>
      <c r="F98" s="230" t="s">
        <v>678</v>
      </c>
      <c r="G98" s="227"/>
      <c r="H98" s="231">
        <v>1.4099999999999999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159</v>
      </c>
      <c r="AU98" s="237" t="s">
        <v>82</v>
      </c>
      <c r="AV98" s="13" t="s">
        <v>82</v>
      </c>
      <c r="AW98" s="13" t="s">
        <v>4</v>
      </c>
      <c r="AX98" s="13" t="s">
        <v>80</v>
      </c>
      <c r="AY98" s="237" t="s">
        <v>147</v>
      </c>
    </row>
    <row r="99" s="2" customFormat="1" ht="14.4" customHeight="1">
      <c r="A99" s="40"/>
      <c r="B99" s="41"/>
      <c r="C99" s="248" t="s">
        <v>167</v>
      </c>
      <c r="D99" s="248" t="s">
        <v>175</v>
      </c>
      <c r="E99" s="249" t="s">
        <v>513</v>
      </c>
      <c r="F99" s="250" t="s">
        <v>514</v>
      </c>
      <c r="G99" s="251" t="s">
        <v>228</v>
      </c>
      <c r="H99" s="252">
        <v>28.239999999999998</v>
      </c>
      <c r="I99" s="253"/>
      <c r="J99" s="254">
        <f>ROUND(I99*H99,2)</f>
        <v>0</v>
      </c>
      <c r="K99" s="250" t="s">
        <v>263</v>
      </c>
      <c r="L99" s="46"/>
      <c r="M99" s="255" t="s">
        <v>19</v>
      </c>
      <c r="N99" s="256" t="s">
        <v>43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167</v>
      </c>
      <c r="AT99" s="224" t="s">
        <v>175</v>
      </c>
      <c r="AU99" s="224" t="s">
        <v>82</v>
      </c>
      <c r="AY99" s="19" t="s">
        <v>147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80</v>
      </c>
      <c r="BK99" s="225">
        <f>ROUND(I99*H99,2)</f>
        <v>0</v>
      </c>
      <c r="BL99" s="19" t="s">
        <v>167</v>
      </c>
      <c r="BM99" s="224" t="s">
        <v>679</v>
      </c>
    </row>
    <row r="100" s="13" customFormat="1">
      <c r="A100" s="13"/>
      <c r="B100" s="226"/>
      <c r="C100" s="227"/>
      <c r="D100" s="228" t="s">
        <v>159</v>
      </c>
      <c r="E100" s="229" t="s">
        <v>19</v>
      </c>
      <c r="F100" s="230" t="s">
        <v>680</v>
      </c>
      <c r="G100" s="227"/>
      <c r="H100" s="231">
        <v>28.239999999999998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159</v>
      </c>
      <c r="AU100" s="237" t="s">
        <v>82</v>
      </c>
      <c r="AV100" s="13" t="s">
        <v>82</v>
      </c>
      <c r="AW100" s="13" t="s">
        <v>33</v>
      </c>
      <c r="AX100" s="13" t="s">
        <v>80</v>
      </c>
      <c r="AY100" s="237" t="s">
        <v>147</v>
      </c>
    </row>
    <row r="101" s="14" customFormat="1">
      <c r="A101" s="14"/>
      <c r="B101" s="238"/>
      <c r="C101" s="239"/>
      <c r="D101" s="228" t="s">
        <v>159</v>
      </c>
      <c r="E101" s="240" t="s">
        <v>19</v>
      </c>
      <c r="F101" s="241" t="s">
        <v>681</v>
      </c>
      <c r="G101" s="239"/>
      <c r="H101" s="240" t="s">
        <v>19</v>
      </c>
      <c r="I101" s="242"/>
      <c r="J101" s="239"/>
      <c r="K101" s="239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159</v>
      </c>
      <c r="AU101" s="247" t="s">
        <v>82</v>
      </c>
      <c r="AV101" s="14" t="s">
        <v>80</v>
      </c>
      <c r="AW101" s="14" t="s">
        <v>33</v>
      </c>
      <c r="AX101" s="14" t="s">
        <v>72</v>
      </c>
      <c r="AY101" s="247" t="s">
        <v>147</v>
      </c>
    </row>
    <row r="102" s="12" customFormat="1" ht="25.92" customHeight="1">
      <c r="A102" s="12"/>
      <c r="B102" s="198"/>
      <c r="C102" s="199"/>
      <c r="D102" s="200" t="s">
        <v>71</v>
      </c>
      <c r="E102" s="201" t="s">
        <v>624</v>
      </c>
      <c r="F102" s="201" t="s">
        <v>625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</f>
        <v>0</v>
      </c>
      <c r="Q102" s="206"/>
      <c r="R102" s="207">
        <f>R103</f>
        <v>0</v>
      </c>
      <c r="S102" s="206"/>
      <c r="T102" s="208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82</v>
      </c>
      <c r="AT102" s="210" t="s">
        <v>71</v>
      </c>
      <c r="AU102" s="210" t="s">
        <v>72</v>
      </c>
      <c r="AY102" s="209" t="s">
        <v>147</v>
      </c>
      <c r="BK102" s="211">
        <f>BK103</f>
        <v>0</v>
      </c>
    </row>
    <row r="103" s="12" customFormat="1" ht="22.8" customHeight="1">
      <c r="A103" s="12"/>
      <c r="B103" s="198"/>
      <c r="C103" s="199"/>
      <c r="D103" s="200" t="s">
        <v>71</v>
      </c>
      <c r="E103" s="257" t="s">
        <v>626</v>
      </c>
      <c r="F103" s="257" t="s">
        <v>627</v>
      </c>
      <c r="G103" s="199"/>
      <c r="H103" s="199"/>
      <c r="I103" s="202"/>
      <c r="J103" s="258">
        <f>BK103</f>
        <v>0</v>
      </c>
      <c r="K103" s="199"/>
      <c r="L103" s="204"/>
      <c r="M103" s="205"/>
      <c r="N103" s="206"/>
      <c r="O103" s="206"/>
      <c r="P103" s="207">
        <f>SUM(P104:P108)</f>
        <v>0</v>
      </c>
      <c r="Q103" s="206"/>
      <c r="R103" s="207">
        <f>SUM(R104:R108)</f>
        <v>0</v>
      </c>
      <c r="S103" s="206"/>
      <c r="T103" s="208">
        <f>SUM(T104:T108)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82</v>
      </c>
      <c r="AT103" s="210" t="s">
        <v>71</v>
      </c>
      <c r="AU103" s="210" t="s">
        <v>80</v>
      </c>
      <c r="AY103" s="209" t="s">
        <v>147</v>
      </c>
      <c r="BK103" s="211">
        <f>SUM(BK104:BK108)</f>
        <v>0</v>
      </c>
    </row>
    <row r="104" s="2" customFormat="1" ht="14.4" customHeight="1">
      <c r="A104" s="40"/>
      <c r="B104" s="41"/>
      <c r="C104" s="248" t="s">
        <v>174</v>
      </c>
      <c r="D104" s="248" t="s">
        <v>175</v>
      </c>
      <c r="E104" s="249" t="s">
        <v>682</v>
      </c>
      <c r="F104" s="250" t="s">
        <v>683</v>
      </c>
      <c r="G104" s="251" t="s">
        <v>178</v>
      </c>
      <c r="H104" s="252">
        <v>1</v>
      </c>
      <c r="I104" s="253"/>
      <c r="J104" s="254">
        <f>ROUND(I104*H104,2)</f>
        <v>0</v>
      </c>
      <c r="K104" s="250" t="s">
        <v>240</v>
      </c>
      <c r="L104" s="46"/>
      <c r="M104" s="255" t="s">
        <v>19</v>
      </c>
      <c r="N104" s="256" t="s">
        <v>43</v>
      </c>
      <c r="O104" s="86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4" t="s">
        <v>631</v>
      </c>
      <c r="AT104" s="224" t="s">
        <v>175</v>
      </c>
      <c r="AU104" s="224" t="s">
        <v>82</v>
      </c>
      <c r="AY104" s="19" t="s">
        <v>147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9" t="s">
        <v>80</v>
      </c>
      <c r="BK104" s="225">
        <f>ROUND(I104*H104,2)</f>
        <v>0</v>
      </c>
      <c r="BL104" s="19" t="s">
        <v>631</v>
      </c>
      <c r="BM104" s="224" t="s">
        <v>684</v>
      </c>
    </row>
    <row r="105" s="13" customFormat="1">
      <c r="A105" s="13"/>
      <c r="B105" s="226"/>
      <c r="C105" s="227"/>
      <c r="D105" s="228" t="s">
        <v>159</v>
      </c>
      <c r="E105" s="229" t="s">
        <v>19</v>
      </c>
      <c r="F105" s="230" t="s">
        <v>80</v>
      </c>
      <c r="G105" s="227"/>
      <c r="H105" s="231">
        <v>1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159</v>
      </c>
      <c r="AU105" s="237" t="s">
        <v>82</v>
      </c>
      <c r="AV105" s="13" t="s">
        <v>82</v>
      </c>
      <c r="AW105" s="13" t="s">
        <v>33</v>
      </c>
      <c r="AX105" s="13" t="s">
        <v>80</v>
      </c>
      <c r="AY105" s="237" t="s">
        <v>147</v>
      </c>
    </row>
    <row r="106" s="14" customFormat="1">
      <c r="A106" s="14"/>
      <c r="B106" s="238"/>
      <c r="C106" s="239"/>
      <c r="D106" s="228" t="s">
        <v>159</v>
      </c>
      <c r="E106" s="240" t="s">
        <v>19</v>
      </c>
      <c r="F106" s="241" t="s">
        <v>685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159</v>
      </c>
      <c r="AU106" s="247" t="s">
        <v>82</v>
      </c>
      <c r="AV106" s="14" t="s">
        <v>80</v>
      </c>
      <c r="AW106" s="14" t="s">
        <v>33</v>
      </c>
      <c r="AX106" s="14" t="s">
        <v>72</v>
      </c>
      <c r="AY106" s="247" t="s">
        <v>147</v>
      </c>
    </row>
    <row r="107" s="14" customFormat="1">
      <c r="A107" s="14"/>
      <c r="B107" s="238"/>
      <c r="C107" s="239"/>
      <c r="D107" s="228" t="s">
        <v>159</v>
      </c>
      <c r="E107" s="240" t="s">
        <v>19</v>
      </c>
      <c r="F107" s="241" t="s">
        <v>686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159</v>
      </c>
      <c r="AU107" s="247" t="s">
        <v>82</v>
      </c>
      <c r="AV107" s="14" t="s">
        <v>80</v>
      </c>
      <c r="AW107" s="14" t="s">
        <v>33</v>
      </c>
      <c r="AX107" s="14" t="s">
        <v>72</v>
      </c>
      <c r="AY107" s="247" t="s">
        <v>147</v>
      </c>
    </row>
    <row r="108" s="14" customFormat="1">
      <c r="A108" s="14"/>
      <c r="B108" s="238"/>
      <c r="C108" s="239"/>
      <c r="D108" s="228" t="s">
        <v>159</v>
      </c>
      <c r="E108" s="240" t="s">
        <v>19</v>
      </c>
      <c r="F108" s="241" t="s">
        <v>687</v>
      </c>
      <c r="G108" s="239"/>
      <c r="H108" s="240" t="s">
        <v>19</v>
      </c>
      <c r="I108" s="242"/>
      <c r="J108" s="239"/>
      <c r="K108" s="239"/>
      <c r="L108" s="243"/>
      <c r="M108" s="298"/>
      <c r="N108" s="299"/>
      <c r="O108" s="299"/>
      <c r="P108" s="299"/>
      <c r="Q108" s="299"/>
      <c r="R108" s="299"/>
      <c r="S108" s="299"/>
      <c r="T108" s="30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159</v>
      </c>
      <c r="AU108" s="247" t="s">
        <v>82</v>
      </c>
      <c r="AV108" s="14" t="s">
        <v>80</v>
      </c>
      <c r="AW108" s="14" t="s">
        <v>33</v>
      </c>
      <c r="AX108" s="14" t="s">
        <v>72</v>
      </c>
      <c r="AY108" s="247" t="s">
        <v>147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RYH3UDmsuxs1M8ldS9P9C/wUcrNvcdhKbxSqICJvjpKaBFxaJYmr7BiD1aA71YuAN0ntWIR+jZjGwKW1HuZDLg==" hashValue="4q749HF+abzIU+jdPtmD6u1jJM8QUsf4Hlt5eZkw3+5gs0hUqn0YHbfV1VhEfV2fN2A7+jH6YQpD8jWz3uRoXw==" algorithmName="SHA-512" password="CC35"/>
  <autoFilter ref="C89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301" customWidth="1"/>
    <col min="2" max="2" width="1.710938" style="301" customWidth="1"/>
    <col min="3" max="4" width="5.003906" style="301" customWidth="1"/>
    <col min="5" max="5" width="11.71094" style="301" customWidth="1"/>
    <col min="6" max="6" width="9.140625" style="301" customWidth="1"/>
    <col min="7" max="7" width="5.003906" style="301" customWidth="1"/>
    <col min="8" max="8" width="77.85156" style="301" customWidth="1"/>
    <col min="9" max="10" width="20.00391" style="301" customWidth="1"/>
    <col min="11" max="11" width="1.710938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688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689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690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691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692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693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694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695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696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697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698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79</v>
      </c>
      <c r="F18" s="312" t="s">
        <v>699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700</v>
      </c>
      <c r="F19" s="312" t="s">
        <v>701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702</v>
      </c>
      <c r="F20" s="312" t="s">
        <v>703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704</v>
      </c>
      <c r="F21" s="312" t="s">
        <v>705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706</v>
      </c>
      <c r="F22" s="312" t="s">
        <v>707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87</v>
      </c>
      <c r="F23" s="312" t="s">
        <v>708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709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710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711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712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713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714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715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716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717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133</v>
      </c>
      <c r="F36" s="312"/>
      <c r="G36" s="312" t="s">
        <v>718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719</v>
      </c>
      <c r="F37" s="312"/>
      <c r="G37" s="312" t="s">
        <v>720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53</v>
      </c>
      <c r="F38" s="312"/>
      <c r="G38" s="312" t="s">
        <v>721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54</v>
      </c>
      <c r="F39" s="312"/>
      <c r="G39" s="312" t="s">
        <v>722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134</v>
      </c>
      <c r="F40" s="312"/>
      <c r="G40" s="312" t="s">
        <v>723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135</v>
      </c>
      <c r="F41" s="312"/>
      <c r="G41" s="312" t="s">
        <v>724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725</v>
      </c>
      <c r="F42" s="312"/>
      <c r="G42" s="312" t="s">
        <v>726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727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728</v>
      </c>
      <c r="F44" s="312"/>
      <c r="G44" s="312" t="s">
        <v>729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137</v>
      </c>
      <c r="F45" s="312"/>
      <c r="G45" s="312" t="s">
        <v>730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731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732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733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734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735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736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737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738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739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740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741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742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743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744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745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746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747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748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749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750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751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752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753</v>
      </c>
      <c r="D76" s="330"/>
      <c r="E76" s="330"/>
      <c r="F76" s="330" t="s">
        <v>754</v>
      </c>
      <c r="G76" s="331"/>
      <c r="H76" s="330" t="s">
        <v>54</v>
      </c>
      <c r="I76" s="330" t="s">
        <v>57</v>
      </c>
      <c r="J76" s="330" t="s">
        <v>755</v>
      </c>
      <c r="K76" s="329"/>
    </row>
    <row r="77" s="1" customFormat="1" ht="17.25" customHeight="1">
      <c r="B77" s="327"/>
      <c r="C77" s="332" t="s">
        <v>756</v>
      </c>
      <c r="D77" s="332"/>
      <c r="E77" s="332"/>
      <c r="F77" s="333" t="s">
        <v>757</v>
      </c>
      <c r="G77" s="334"/>
      <c r="H77" s="332"/>
      <c r="I77" s="332"/>
      <c r="J77" s="332" t="s">
        <v>758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53</v>
      </c>
      <c r="D79" s="337"/>
      <c r="E79" s="337"/>
      <c r="F79" s="338" t="s">
        <v>759</v>
      </c>
      <c r="G79" s="339"/>
      <c r="H79" s="315" t="s">
        <v>760</v>
      </c>
      <c r="I79" s="315" t="s">
        <v>761</v>
      </c>
      <c r="J79" s="315">
        <v>20</v>
      </c>
      <c r="K79" s="329"/>
    </row>
    <row r="80" s="1" customFormat="1" ht="15" customHeight="1">
      <c r="B80" s="327"/>
      <c r="C80" s="315" t="s">
        <v>762</v>
      </c>
      <c r="D80" s="315"/>
      <c r="E80" s="315"/>
      <c r="F80" s="338" t="s">
        <v>759</v>
      </c>
      <c r="G80" s="339"/>
      <c r="H80" s="315" t="s">
        <v>763</v>
      </c>
      <c r="I80" s="315" t="s">
        <v>761</v>
      </c>
      <c r="J80" s="315">
        <v>120</v>
      </c>
      <c r="K80" s="329"/>
    </row>
    <row r="81" s="1" customFormat="1" ht="15" customHeight="1">
      <c r="B81" s="340"/>
      <c r="C81" s="315" t="s">
        <v>764</v>
      </c>
      <c r="D81" s="315"/>
      <c r="E81" s="315"/>
      <c r="F81" s="338" t="s">
        <v>765</v>
      </c>
      <c r="G81" s="339"/>
      <c r="H81" s="315" t="s">
        <v>766</v>
      </c>
      <c r="I81" s="315" t="s">
        <v>761</v>
      </c>
      <c r="J81" s="315">
        <v>50</v>
      </c>
      <c r="K81" s="329"/>
    </row>
    <row r="82" s="1" customFormat="1" ht="15" customHeight="1">
      <c r="B82" s="340"/>
      <c r="C82" s="315" t="s">
        <v>767</v>
      </c>
      <c r="D82" s="315"/>
      <c r="E82" s="315"/>
      <c r="F82" s="338" t="s">
        <v>759</v>
      </c>
      <c r="G82" s="339"/>
      <c r="H82" s="315" t="s">
        <v>768</v>
      </c>
      <c r="I82" s="315" t="s">
        <v>769</v>
      </c>
      <c r="J82" s="315"/>
      <c r="K82" s="329"/>
    </row>
    <row r="83" s="1" customFormat="1" ht="15" customHeight="1">
      <c r="B83" s="340"/>
      <c r="C83" s="341" t="s">
        <v>770</v>
      </c>
      <c r="D83" s="341"/>
      <c r="E83" s="341"/>
      <c r="F83" s="342" t="s">
        <v>765</v>
      </c>
      <c r="G83" s="341"/>
      <c r="H83" s="341" t="s">
        <v>771</v>
      </c>
      <c r="I83" s="341" t="s">
        <v>761</v>
      </c>
      <c r="J83" s="341">
        <v>15</v>
      </c>
      <c r="K83" s="329"/>
    </row>
    <row r="84" s="1" customFormat="1" ht="15" customHeight="1">
      <c r="B84" s="340"/>
      <c r="C84" s="341" t="s">
        <v>772</v>
      </c>
      <c r="D84" s="341"/>
      <c r="E84" s="341"/>
      <c r="F84" s="342" t="s">
        <v>765</v>
      </c>
      <c r="G84" s="341"/>
      <c r="H84" s="341" t="s">
        <v>773</v>
      </c>
      <c r="I84" s="341" t="s">
        <v>761</v>
      </c>
      <c r="J84" s="341">
        <v>15</v>
      </c>
      <c r="K84" s="329"/>
    </row>
    <row r="85" s="1" customFormat="1" ht="15" customHeight="1">
      <c r="B85" s="340"/>
      <c r="C85" s="341" t="s">
        <v>774</v>
      </c>
      <c r="D85" s="341"/>
      <c r="E85" s="341"/>
      <c r="F85" s="342" t="s">
        <v>765</v>
      </c>
      <c r="G85" s="341"/>
      <c r="H85" s="341" t="s">
        <v>775</v>
      </c>
      <c r="I85" s="341" t="s">
        <v>761</v>
      </c>
      <c r="J85" s="341">
        <v>20</v>
      </c>
      <c r="K85" s="329"/>
    </row>
    <row r="86" s="1" customFormat="1" ht="15" customHeight="1">
      <c r="B86" s="340"/>
      <c r="C86" s="341" t="s">
        <v>776</v>
      </c>
      <c r="D86" s="341"/>
      <c r="E86" s="341"/>
      <c r="F86" s="342" t="s">
        <v>765</v>
      </c>
      <c r="G86" s="341"/>
      <c r="H86" s="341" t="s">
        <v>777</v>
      </c>
      <c r="I86" s="341" t="s">
        <v>761</v>
      </c>
      <c r="J86" s="341">
        <v>20</v>
      </c>
      <c r="K86" s="329"/>
    </row>
    <row r="87" s="1" customFormat="1" ht="15" customHeight="1">
      <c r="B87" s="340"/>
      <c r="C87" s="315" t="s">
        <v>778</v>
      </c>
      <c r="D87" s="315"/>
      <c r="E87" s="315"/>
      <c r="F87" s="338" t="s">
        <v>765</v>
      </c>
      <c r="G87" s="339"/>
      <c r="H87" s="315" t="s">
        <v>779</v>
      </c>
      <c r="I87" s="315" t="s">
        <v>761</v>
      </c>
      <c r="J87" s="315">
        <v>50</v>
      </c>
      <c r="K87" s="329"/>
    </row>
    <row r="88" s="1" customFormat="1" ht="15" customHeight="1">
      <c r="B88" s="340"/>
      <c r="C88" s="315" t="s">
        <v>780</v>
      </c>
      <c r="D88" s="315"/>
      <c r="E88" s="315"/>
      <c r="F88" s="338" t="s">
        <v>765</v>
      </c>
      <c r="G88" s="339"/>
      <c r="H88" s="315" t="s">
        <v>781</v>
      </c>
      <c r="I88" s="315" t="s">
        <v>761</v>
      </c>
      <c r="J88" s="315">
        <v>20</v>
      </c>
      <c r="K88" s="329"/>
    </row>
    <row r="89" s="1" customFormat="1" ht="15" customHeight="1">
      <c r="B89" s="340"/>
      <c r="C89" s="315" t="s">
        <v>782</v>
      </c>
      <c r="D89" s="315"/>
      <c r="E89" s="315"/>
      <c r="F89" s="338" t="s">
        <v>765</v>
      </c>
      <c r="G89" s="339"/>
      <c r="H89" s="315" t="s">
        <v>783</v>
      </c>
      <c r="I89" s="315" t="s">
        <v>761</v>
      </c>
      <c r="J89" s="315">
        <v>20</v>
      </c>
      <c r="K89" s="329"/>
    </row>
    <row r="90" s="1" customFormat="1" ht="15" customHeight="1">
      <c r="B90" s="340"/>
      <c r="C90" s="315" t="s">
        <v>784</v>
      </c>
      <c r="D90" s="315"/>
      <c r="E90" s="315"/>
      <c r="F90" s="338" t="s">
        <v>765</v>
      </c>
      <c r="G90" s="339"/>
      <c r="H90" s="315" t="s">
        <v>785</v>
      </c>
      <c r="I90" s="315" t="s">
        <v>761</v>
      </c>
      <c r="J90" s="315">
        <v>50</v>
      </c>
      <c r="K90" s="329"/>
    </row>
    <row r="91" s="1" customFormat="1" ht="15" customHeight="1">
      <c r="B91" s="340"/>
      <c r="C91" s="315" t="s">
        <v>786</v>
      </c>
      <c r="D91" s="315"/>
      <c r="E91" s="315"/>
      <c r="F91" s="338" t="s">
        <v>765</v>
      </c>
      <c r="G91" s="339"/>
      <c r="H91" s="315" t="s">
        <v>786</v>
      </c>
      <c r="I91" s="315" t="s">
        <v>761</v>
      </c>
      <c r="J91" s="315">
        <v>50</v>
      </c>
      <c r="K91" s="329"/>
    </row>
    <row r="92" s="1" customFormat="1" ht="15" customHeight="1">
      <c r="B92" s="340"/>
      <c r="C92" s="315" t="s">
        <v>787</v>
      </c>
      <c r="D92" s="315"/>
      <c r="E92" s="315"/>
      <c r="F92" s="338" t="s">
        <v>765</v>
      </c>
      <c r="G92" s="339"/>
      <c r="H92" s="315" t="s">
        <v>788</v>
      </c>
      <c r="I92" s="315" t="s">
        <v>761</v>
      </c>
      <c r="J92" s="315">
        <v>255</v>
      </c>
      <c r="K92" s="329"/>
    </row>
    <row r="93" s="1" customFormat="1" ht="15" customHeight="1">
      <c r="B93" s="340"/>
      <c r="C93" s="315" t="s">
        <v>789</v>
      </c>
      <c r="D93" s="315"/>
      <c r="E93" s="315"/>
      <c r="F93" s="338" t="s">
        <v>759</v>
      </c>
      <c r="G93" s="339"/>
      <c r="H93" s="315" t="s">
        <v>790</v>
      </c>
      <c r="I93" s="315" t="s">
        <v>791</v>
      </c>
      <c r="J93" s="315"/>
      <c r="K93" s="329"/>
    </row>
    <row r="94" s="1" customFormat="1" ht="15" customHeight="1">
      <c r="B94" s="340"/>
      <c r="C94" s="315" t="s">
        <v>792</v>
      </c>
      <c r="D94" s="315"/>
      <c r="E94" s="315"/>
      <c r="F94" s="338" t="s">
        <v>759</v>
      </c>
      <c r="G94" s="339"/>
      <c r="H94" s="315" t="s">
        <v>793</v>
      </c>
      <c r="I94" s="315" t="s">
        <v>794</v>
      </c>
      <c r="J94" s="315"/>
      <c r="K94" s="329"/>
    </row>
    <row r="95" s="1" customFormat="1" ht="15" customHeight="1">
      <c r="B95" s="340"/>
      <c r="C95" s="315" t="s">
        <v>795</v>
      </c>
      <c r="D95" s="315"/>
      <c r="E95" s="315"/>
      <c r="F95" s="338" t="s">
        <v>759</v>
      </c>
      <c r="G95" s="339"/>
      <c r="H95" s="315" t="s">
        <v>795</v>
      </c>
      <c r="I95" s="315" t="s">
        <v>794</v>
      </c>
      <c r="J95" s="315"/>
      <c r="K95" s="329"/>
    </row>
    <row r="96" s="1" customFormat="1" ht="15" customHeight="1">
      <c r="B96" s="340"/>
      <c r="C96" s="315" t="s">
        <v>38</v>
      </c>
      <c r="D96" s="315"/>
      <c r="E96" s="315"/>
      <c r="F96" s="338" t="s">
        <v>759</v>
      </c>
      <c r="G96" s="339"/>
      <c r="H96" s="315" t="s">
        <v>796</v>
      </c>
      <c r="I96" s="315" t="s">
        <v>794</v>
      </c>
      <c r="J96" s="315"/>
      <c r="K96" s="329"/>
    </row>
    <row r="97" s="1" customFormat="1" ht="15" customHeight="1">
      <c r="B97" s="340"/>
      <c r="C97" s="315" t="s">
        <v>48</v>
      </c>
      <c r="D97" s="315"/>
      <c r="E97" s="315"/>
      <c r="F97" s="338" t="s">
        <v>759</v>
      </c>
      <c r="G97" s="339"/>
      <c r="H97" s="315" t="s">
        <v>797</v>
      </c>
      <c r="I97" s="315" t="s">
        <v>794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798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753</v>
      </c>
      <c r="D103" s="330"/>
      <c r="E103" s="330"/>
      <c r="F103" s="330" t="s">
        <v>754</v>
      </c>
      <c r="G103" s="331"/>
      <c r="H103" s="330" t="s">
        <v>54</v>
      </c>
      <c r="I103" s="330" t="s">
        <v>57</v>
      </c>
      <c r="J103" s="330" t="s">
        <v>755</v>
      </c>
      <c r="K103" s="329"/>
    </row>
    <row r="104" s="1" customFormat="1" ht="17.25" customHeight="1">
      <c r="B104" s="327"/>
      <c r="C104" s="332" t="s">
        <v>756</v>
      </c>
      <c r="D104" s="332"/>
      <c r="E104" s="332"/>
      <c r="F104" s="333" t="s">
        <v>757</v>
      </c>
      <c r="G104" s="334"/>
      <c r="H104" s="332"/>
      <c r="I104" s="332"/>
      <c r="J104" s="332" t="s">
        <v>758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53</v>
      </c>
      <c r="D106" s="337"/>
      <c r="E106" s="337"/>
      <c r="F106" s="338" t="s">
        <v>759</v>
      </c>
      <c r="G106" s="315"/>
      <c r="H106" s="315" t="s">
        <v>799</v>
      </c>
      <c r="I106" s="315" t="s">
        <v>761</v>
      </c>
      <c r="J106" s="315">
        <v>20</v>
      </c>
      <c r="K106" s="329"/>
    </row>
    <row r="107" s="1" customFormat="1" ht="15" customHeight="1">
      <c r="B107" s="327"/>
      <c r="C107" s="315" t="s">
        <v>762</v>
      </c>
      <c r="D107" s="315"/>
      <c r="E107" s="315"/>
      <c r="F107" s="338" t="s">
        <v>759</v>
      </c>
      <c r="G107" s="315"/>
      <c r="H107" s="315" t="s">
        <v>799</v>
      </c>
      <c r="I107" s="315" t="s">
        <v>761</v>
      </c>
      <c r="J107" s="315">
        <v>120</v>
      </c>
      <c r="K107" s="329"/>
    </row>
    <row r="108" s="1" customFormat="1" ht="15" customHeight="1">
      <c r="B108" s="340"/>
      <c r="C108" s="315" t="s">
        <v>764</v>
      </c>
      <c r="D108" s="315"/>
      <c r="E108" s="315"/>
      <c r="F108" s="338" t="s">
        <v>765</v>
      </c>
      <c r="G108" s="315"/>
      <c r="H108" s="315" t="s">
        <v>799</v>
      </c>
      <c r="I108" s="315" t="s">
        <v>761</v>
      </c>
      <c r="J108" s="315">
        <v>50</v>
      </c>
      <c r="K108" s="329"/>
    </row>
    <row r="109" s="1" customFormat="1" ht="15" customHeight="1">
      <c r="B109" s="340"/>
      <c r="C109" s="315" t="s">
        <v>767</v>
      </c>
      <c r="D109" s="315"/>
      <c r="E109" s="315"/>
      <c r="F109" s="338" t="s">
        <v>759</v>
      </c>
      <c r="G109" s="315"/>
      <c r="H109" s="315" t="s">
        <v>799</v>
      </c>
      <c r="I109" s="315" t="s">
        <v>769</v>
      </c>
      <c r="J109" s="315"/>
      <c r="K109" s="329"/>
    </row>
    <row r="110" s="1" customFormat="1" ht="15" customHeight="1">
      <c r="B110" s="340"/>
      <c r="C110" s="315" t="s">
        <v>778</v>
      </c>
      <c r="D110" s="315"/>
      <c r="E110" s="315"/>
      <c r="F110" s="338" t="s">
        <v>765</v>
      </c>
      <c r="G110" s="315"/>
      <c r="H110" s="315" t="s">
        <v>799</v>
      </c>
      <c r="I110" s="315" t="s">
        <v>761</v>
      </c>
      <c r="J110" s="315">
        <v>50</v>
      </c>
      <c r="K110" s="329"/>
    </row>
    <row r="111" s="1" customFormat="1" ht="15" customHeight="1">
      <c r="B111" s="340"/>
      <c r="C111" s="315" t="s">
        <v>786</v>
      </c>
      <c r="D111" s="315"/>
      <c r="E111" s="315"/>
      <c r="F111" s="338" t="s">
        <v>765</v>
      </c>
      <c r="G111" s="315"/>
      <c r="H111" s="315" t="s">
        <v>799</v>
      </c>
      <c r="I111" s="315" t="s">
        <v>761</v>
      </c>
      <c r="J111" s="315">
        <v>50</v>
      </c>
      <c r="K111" s="329"/>
    </row>
    <row r="112" s="1" customFormat="1" ht="15" customHeight="1">
      <c r="B112" s="340"/>
      <c r="C112" s="315" t="s">
        <v>784</v>
      </c>
      <c r="D112" s="315"/>
      <c r="E112" s="315"/>
      <c r="F112" s="338" t="s">
        <v>765</v>
      </c>
      <c r="G112" s="315"/>
      <c r="H112" s="315" t="s">
        <v>799</v>
      </c>
      <c r="I112" s="315" t="s">
        <v>761</v>
      </c>
      <c r="J112" s="315">
        <v>50</v>
      </c>
      <c r="K112" s="329"/>
    </row>
    <row r="113" s="1" customFormat="1" ht="15" customHeight="1">
      <c r="B113" s="340"/>
      <c r="C113" s="315" t="s">
        <v>53</v>
      </c>
      <c r="D113" s="315"/>
      <c r="E113" s="315"/>
      <c r="F113" s="338" t="s">
        <v>759</v>
      </c>
      <c r="G113" s="315"/>
      <c r="H113" s="315" t="s">
        <v>800</v>
      </c>
      <c r="I113" s="315" t="s">
        <v>761</v>
      </c>
      <c r="J113" s="315">
        <v>20</v>
      </c>
      <c r="K113" s="329"/>
    </row>
    <row r="114" s="1" customFormat="1" ht="15" customHeight="1">
      <c r="B114" s="340"/>
      <c r="C114" s="315" t="s">
        <v>801</v>
      </c>
      <c r="D114" s="315"/>
      <c r="E114" s="315"/>
      <c r="F114" s="338" t="s">
        <v>759</v>
      </c>
      <c r="G114" s="315"/>
      <c r="H114" s="315" t="s">
        <v>802</v>
      </c>
      <c r="I114" s="315" t="s">
        <v>761</v>
      </c>
      <c r="J114" s="315">
        <v>120</v>
      </c>
      <c r="K114" s="329"/>
    </row>
    <row r="115" s="1" customFormat="1" ht="15" customHeight="1">
      <c r="B115" s="340"/>
      <c r="C115" s="315" t="s">
        <v>38</v>
      </c>
      <c r="D115" s="315"/>
      <c r="E115" s="315"/>
      <c r="F115" s="338" t="s">
        <v>759</v>
      </c>
      <c r="G115" s="315"/>
      <c r="H115" s="315" t="s">
        <v>803</v>
      </c>
      <c r="I115" s="315" t="s">
        <v>794</v>
      </c>
      <c r="J115" s="315"/>
      <c r="K115" s="329"/>
    </row>
    <row r="116" s="1" customFormat="1" ht="15" customHeight="1">
      <c r="B116" s="340"/>
      <c r="C116" s="315" t="s">
        <v>48</v>
      </c>
      <c r="D116" s="315"/>
      <c r="E116" s="315"/>
      <c r="F116" s="338" t="s">
        <v>759</v>
      </c>
      <c r="G116" s="315"/>
      <c r="H116" s="315" t="s">
        <v>804</v>
      </c>
      <c r="I116" s="315" t="s">
        <v>794</v>
      </c>
      <c r="J116" s="315"/>
      <c r="K116" s="329"/>
    </row>
    <row r="117" s="1" customFormat="1" ht="15" customHeight="1">
      <c r="B117" s="340"/>
      <c r="C117" s="315" t="s">
        <v>57</v>
      </c>
      <c r="D117" s="315"/>
      <c r="E117" s="315"/>
      <c r="F117" s="338" t="s">
        <v>759</v>
      </c>
      <c r="G117" s="315"/>
      <c r="H117" s="315" t="s">
        <v>805</v>
      </c>
      <c r="I117" s="315" t="s">
        <v>806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807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753</v>
      </c>
      <c r="D123" s="330"/>
      <c r="E123" s="330"/>
      <c r="F123" s="330" t="s">
        <v>754</v>
      </c>
      <c r="G123" s="331"/>
      <c r="H123" s="330" t="s">
        <v>54</v>
      </c>
      <c r="I123" s="330" t="s">
        <v>57</v>
      </c>
      <c r="J123" s="330" t="s">
        <v>755</v>
      </c>
      <c r="K123" s="359"/>
    </row>
    <row r="124" s="1" customFormat="1" ht="17.25" customHeight="1">
      <c r="B124" s="358"/>
      <c r="C124" s="332" t="s">
        <v>756</v>
      </c>
      <c r="D124" s="332"/>
      <c r="E124" s="332"/>
      <c r="F124" s="333" t="s">
        <v>757</v>
      </c>
      <c r="G124" s="334"/>
      <c r="H124" s="332"/>
      <c r="I124" s="332"/>
      <c r="J124" s="332" t="s">
        <v>758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762</v>
      </c>
      <c r="D126" s="337"/>
      <c r="E126" s="337"/>
      <c r="F126" s="338" t="s">
        <v>759</v>
      </c>
      <c r="G126" s="315"/>
      <c r="H126" s="315" t="s">
        <v>799</v>
      </c>
      <c r="I126" s="315" t="s">
        <v>761</v>
      </c>
      <c r="J126" s="315">
        <v>120</v>
      </c>
      <c r="K126" s="363"/>
    </row>
    <row r="127" s="1" customFormat="1" ht="15" customHeight="1">
      <c r="B127" s="360"/>
      <c r="C127" s="315" t="s">
        <v>808</v>
      </c>
      <c r="D127" s="315"/>
      <c r="E127" s="315"/>
      <c r="F127" s="338" t="s">
        <v>759</v>
      </c>
      <c r="G127" s="315"/>
      <c r="H127" s="315" t="s">
        <v>809</v>
      </c>
      <c r="I127" s="315" t="s">
        <v>761</v>
      </c>
      <c r="J127" s="315" t="s">
        <v>810</v>
      </c>
      <c r="K127" s="363"/>
    </row>
    <row r="128" s="1" customFormat="1" ht="15" customHeight="1">
      <c r="B128" s="360"/>
      <c r="C128" s="315" t="s">
        <v>87</v>
      </c>
      <c r="D128" s="315"/>
      <c r="E128" s="315"/>
      <c r="F128" s="338" t="s">
        <v>759</v>
      </c>
      <c r="G128" s="315"/>
      <c r="H128" s="315" t="s">
        <v>811</v>
      </c>
      <c r="I128" s="315" t="s">
        <v>761</v>
      </c>
      <c r="J128" s="315" t="s">
        <v>810</v>
      </c>
      <c r="K128" s="363"/>
    </row>
    <row r="129" s="1" customFormat="1" ht="15" customHeight="1">
      <c r="B129" s="360"/>
      <c r="C129" s="315" t="s">
        <v>770</v>
      </c>
      <c r="D129" s="315"/>
      <c r="E129" s="315"/>
      <c r="F129" s="338" t="s">
        <v>765</v>
      </c>
      <c r="G129" s="315"/>
      <c r="H129" s="315" t="s">
        <v>771</v>
      </c>
      <c r="I129" s="315" t="s">
        <v>761</v>
      </c>
      <c r="J129" s="315">
        <v>15</v>
      </c>
      <c r="K129" s="363"/>
    </row>
    <row r="130" s="1" customFormat="1" ht="15" customHeight="1">
      <c r="B130" s="360"/>
      <c r="C130" s="341" t="s">
        <v>772</v>
      </c>
      <c r="D130" s="341"/>
      <c r="E130" s="341"/>
      <c r="F130" s="342" t="s">
        <v>765</v>
      </c>
      <c r="G130" s="341"/>
      <c r="H130" s="341" t="s">
        <v>773</v>
      </c>
      <c r="I130" s="341" t="s">
        <v>761</v>
      </c>
      <c r="J130" s="341">
        <v>15</v>
      </c>
      <c r="K130" s="363"/>
    </row>
    <row r="131" s="1" customFormat="1" ht="15" customHeight="1">
      <c r="B131" s="360"/>
      <c r="C131" s="341" t="s">
        <v>774</v>
      </c>
      <c r="D131" s="341"/>
      <c r="E131" s="341"/>
      <c r="F131" s="342" t="s">
        <v>765</v>
      </c>
      <c r="G131" s="341"/>
      <c r="H131" s="341" t="s">
        <v>775</v>
      </c>
      <c r="I131" s="341" t="s">
        <v>761</v>
      </c>
      <c r="J131" s="341">
        <v>20</v>
      </c>
      <c r="K131" s="363"/>
    </row>
    <row r="132" s="1" customFormat="1" ht="15" customHeight="1">
      <c r="B132" s="360"/>
      <c r="C132" s="341" t="s">
        <v>776</v>
      </c>
      <c r="D132" s="341"/>
      <c r="E132" s="341"/>
      <c r="F132" s="342" t="s">
        <v>765</v>
      </c>
      <c r="G132" s="341"/>
      <c r="H132" s="341" t="s">
        <v>777</v>
      </c>
      <c r="I132" s="341" t="s">
        <v>761</v>
      </c>
      <c r="J132" s="341">
        <v>20</v>
      </c>
      <c r="K132" s="363"/>
    </row>
    <row r="133" s="1" customFormat="1" ht="15" customHeight="1">
      <c r="B133" s="360"/>
      <c r="C133" s="315" t="s">
        <v>764</v>
      </c>
      <c r="D133" s="315"/>
      <c r="E133" s="315"/>
      <c r="F133" s="338" t="s">
        <v>765</v>
      </c>
      <c r="G133" s="315"/>
      <c r="H133" s="315" t="s">
        <v>799</v>
      </c>
      <c r="I133" s="315" t="s">
        <v>761</v>
      </c>
      <c r="J133" s="315">
        <v>50</v>
      </c>
      <c r="K133" s="363"/>
    </row>
    <row r="134" s="1" customFormat="1" ht="15" customHeight="1">
      <c r="B134" s="360"/>
      <c r="C134" s="315" t="s">
        <v>778</v>
      </c>
      <c r="D134" s="315"/>
      <c r="E134" s="315"/>
      <c r="F134" s="338" t="s">
        <v>765</v>
      </c>
      <c r="G134" s="315"/>
      <c r="H134" s="315" t="s">
        <v>799</v>
      </c>
      <c r="I134" s="315" t="s">
        <v>761</v>
      </c>
      <c r="J134" s="315">
        <v>50</v>
      </c>
      <c r="K134" s="363"/>
    </row>
    <row r="135" s="1" customFormat="1" ht="15" customHeight="1">
      <c r="B135" s="360"/>
      <c r="C135" s="315" t="s">
        <v>784</v>
      </c>
      <c r="D135" s="315"/>
      <c r="E135" s="315"/>
      <c r="F135" s="338" t="s">
        <v>765</v>
      </c>
      <c r="G135" s="315"/>
      <c r="H135" s="315" t="s">
        <v>799</v>
      </c>
      <c r="I135" s="315" t="s">
        <v>761</v>
      </c>
      <c r="J135" s="315">
        <v>50</v>
      </c>
      <c r="K135" s="363"/>
    </row>
    <row r="136" s="1" customFormat="1" ht="15" customHeight="1">
      <c r="B136" s="360"/>
      <c r="C136" s="315" t="s">
        <v>786</v>
      </c>
      <c r="D136" s="315"/>
      <c r="E136" s="315"/>
      <c r="F136" s="338" t="s">
        <v>765</v>
      </c>
      <c r="G136" s="315"/>
      <c r="H136" s="315" t="s">
        <v>799</v>
      </c>
      <c r="I136" s="315" t="s">
        <v>761</v>
      </c>
      <c r="J136" s="315">
        <v>50</v>
      </c>
      <c r="K136" s="363"/>
    </row>
    <row r="137" s="1" customFormat="1" ht="15" customHeight="1">
      <c r="B137" s="360"/>
      <c r="C137" s="315" t="s">
        <v>787</v>
      </c>
      <c r="D137" s="315"/>
      <c r="E137" s="315"/>
      <c r="F137" s="338" t="s">
        <v>765</v>
      </c>
      <c r="G137" s="315"/>
      <c r="H137" s="315" t="s">
        <v>812</v>
      </c>
      <c r="I137" s="315" t="s">
        <v>761</v>
      </c>
      <c r="J137" s="315">
        <v>255</v>
      </c>
      <c r="K137" s="363"/>
    </row>
    <row r="138" s="1" customFormat="1" ht="15" customHeight="1">
      <c r="B138" s="360"/>
      <c r="C138" s="315" t="s">
        <v>789</v>
      </c>
      <c r="D138" s="315"/>
      <c r="E138" s="315"/>
      <c r="F138" s="338" t="s">
        <v>759</v>
      </c>
      <c r="G138" s="315"/>
      <c r="H138" s="315" t="s">
        <v>813</v>
      </c>
      <c r="I138" s="315" t="s">
        <v>791</v>
      </c>
      <c r="J138" s="315"/>
      <c r="K138" s="363"/>
    </row>
    <row r="139" s="1" customFormat="1" ht="15" customHeight="1">
      <c r="B139" s="360"/>
      <c r="C139" s="315" t="s">
        <v>792</v>
      </c>
      <c r="D139" s="315"/>
      <c r="E139" s="315"/>
      <c r="F139" s="338" t="s">
        <v>759</v>
      </c>
      <c r="G139" s="315"/>
      <c r="H139" s="315" t="s">
        <v>814</v>
      </c>
      <c r="I139" s="315" t="s">
        <v>794</v>
      </c>
      <c r="J139" s="315"/>
      <c r="K139" s="363"/>
    </row>
    <row r="140" s="1" customFormat="1" ht="15" customHeight="1">
      <c r="B140" s="360"/>
      <c r="C140" s="315" t="s">
        <v>795</v>
      </c>
      <c r="D140" s="315"/>
      <c r="E140" s="315"/>
      <c r="F140" s="338" t="s">
        <v>759</v>
      </c>
      <c r="G140" s="315"/>
      <c r="H140" s="315" t="s">
        <v>795</v>
      </c>
      <c r="I140" s="315" t="s">
        <v>794</v>
      </c>
      <c r="J140" s="315"/>
      <c r="K140" s="363"/>
    </row>
    <row r="141" s="1" customFormat="1" ht="15" customHeight="1">
      <c r="B141" s="360"/>
      <c r="C141" s="315" t="s">
        <v>38</v>
      </c>
      <c r="D141" s="315"/>
      <c r="E141" s="315"/>
      <c r="F141" s="338" t="s">
        <v>759</v>
      </c>
      <c r="G141" s="315"/>
      <c r="H141" s="315" t="s">
        <v>815</v>
      </c>
      <c r="I141" s="315" t="s">
        <v>794</v>
      </c>
      <c r="J141" s="315"/>
      <c r="K141" s="363"/>
    </row>
    <row r="142" s="1" customFormat="1" ht="15" customHeight="1">
      <c r="B142" s="360"/>
      <c r="C142" s="315" t="s">
        <v>816</v>
      </c>
      <c r="D142" s="315"/>
      <c r="E142" s="315"/>
      <c r="F142" s="338" t="s">
        <v>759</v>
      </c>
      <c r="G142" s="315"/>
      <c r="H142" s="315" t="s">
        <v>817</v>
      </c>
      <c r="I142" s="315" t="s">
        <v>794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818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753</v>
      </c>
      <c r="D148" s="330"/>
      <c r="E148" s="330"/>
      <c r="F148" s="330" t="s">
        <v>754</v>
      </c>
      <c r="G148" s="331"/>
      <c r="H148" s="330" t="s">
        <v>54</v>
      </c>
      <c r="I148" s="330" t="s">
        <v>57</v>
      </c>
      <c r="J148" s="330" t="s">
        <v>755</v>
      </c>
      <c r="K148" s="329"/>
    </row>
    <row r="149" s="1" customFormat="1" ht="17.25" customHeight="1">
      <c r="B149" s="327"/>
      <c r="C149" s="332" t="s">
        <v>756</v>
      </c>
      <c r="D149" s="332"/>
      <c r="E149" s="332"/>
      <c r="F149" s="333" t="s">
        <v>757</v>
      </c>
      <c r="G149" s="334"/>
      <c r="H149" s="332"/>
      <c r="I149" s="332"/>
      <c r="J149" s="332" t="s">
        <v>758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762</v>
      </c>
      <c r="D151" s="315"/>
      <c r="E151" s="315"/>
      <c r="F151" s="368" t="s">
        <v>759</v>
      </c>
      <c r="G151" s="315"/>
      <c r="H151" s="367" t="s">
        <v>799</v>
      </c>
      <c r="I151" s="367" t="s">
        <v>761</v>
      </c>
      <c r="J151" s="367">
        <v>120</v>
      </c>
      <c r="K151" s="363"/>
    </row>
    <row r="152" s="1" customFormat="1" ht="15" customHeight="1">
      <c r="B152" s="340"/>
      <c r="C152" s="367" t="s">
        <v>808</v>
      </c>
      <c r="D152" s="315"/>
      <c r="E152" s="315"/>
      <c r="F152" s="368" t="s">
        <v>759</v>
      </c>
      <c r="G152" s="315"/>
      <c r="H152" s="367" t="s">
        <v>819</v>
      </c>
      <c r="I152" s="367" t="s">
        <v>761</v>
      </c>
      <c r="J152" s="367" t="s">
        <v>810</v>
      </c>
      <c r="K152" s="363"/>
    </row>
    <row r="153" s="1" customFormat="1" ht="15" customHeight="1">
      <c r="B153" s="340"/>
      <c r="C153" s="367" t="s">
        <v>87</v>
      </c>
      <c r="D153" s="315"/>
      <c r="E153" s="315"/>
      <c r="F153" s="368" t="s">
        <v>759</v>
      </c>
      <c r="G153" s="315"/>
      <c r="H153" s="367" t="s">
        <v>820</v>
      </c>
      <c r="I153" s="367" t="s">
        <v>761</v>
      </c>
      <c r="J153" s="367" t="s">
        <v>810</v>
      </c>
      <c r="K153" s="363"/>
    </row>
    <row r="154" s="1" customFormat="1" ht="15" customHeight="1">
      <c r="B154" s="340"/>
      <c r="C154" s="367" t="s">
        <v>764</v>
      </c>
      <c r="D154" s="315"/>
      <c r="E154" s="315"/>
      <c r="F154" s="368" t="s">
        <v>765</v>
      </c>
      <c r="G154" s="315"/>
      <c r="H154" s="367" t="s">
        <v>799</v>
      </c>
      <c r="I154" s="367" t="s">
        <v>761</v>
      </c>
      <c r="J154" s="367">
        <v>50</v>
      </c>
      <c r="K154" s="363"/>
    </row>
    <row r="155" s="1" customFormat="1" ht="15" customHeight="1">
      <c r="B155" s="340"/>
      <c r="C155" s="367" t="s">
        <v>767</v>
      </c>
      <c r="D155" s="315"/>
      <c r="E155" s="315"/>
      <c r="F155" s="368" t="s">
        <v>759</v>
      </c>
      <c r="G155" s="315"/>
      <c r="H155" s="367" t="s">
        <v>799</v>
      </c>
      <c r="I155" s="367" t="s">
        <v>769</v>
      </c>
      <c r="J155" s="367"/>
      <c r="K155" s="363"/>
    </row>
    <row r="156" s="1" customFormat="1" ht="15" customHeight="1">
      <c r="B156" s="340"/>
      <c r="C156" s="367" t="s">
        <v>778</v>
      </c>
      <c r="D156" s="315"/>
      <c r="E156" s="315"/>
      <c r="F156" s="368" t="s">
        <v>765</v>
      </c>
      <c r="G156" s="315"/>
      <c r="H156" s="367" t="s">
        <v>799</v>
      </c>
      <c r="I156" s="367" t="s">
        <v>761</v>
      </c>
      <c r="J156" s="367">
        <v>50</v>
      </c>
      <c r="K156" s="363"/>
    </row>
    <row r="157" s="1" customFormat="1" ht="15" customHeight="1">
      <c r="B157" s="340"/>
      <c r="C157" s="367" t="s">
        <v>786</v>
      </c>
      <c r="D157" s="315"/>
      <c r="E157" s="315"/>
      <c r="F157" s="368" t="s">
        <v>765</v>
      </c>
      <c r="G157" s="315"/>
      <c r="H157" s="367" t="s">
        <v>799</v>
      </c>
      <c r="I157" s="367" t="s">
        <v>761</v>
      </c>
      <c r="J157" s="367">
        <v>50</v>
      </c>
      <c r="K157" s="363"/>
    </row>
    <row r="158" s="1" customFormat="1" ht="15" customHeight="1">
      <c r="B158" s="340"/>
      <c r="C158" s="367" t="s">
        <v>784</v>
      </c>
      <c r="D158" s="315"/>
      <c r="E158" s="315"/>
      <c r="F158" s="368" t="s">
        <v>765</v>
      </c>
      <c r="G158" s="315"/>
      <c r="H158" s="367" t="s">
        <v>799</v>
      </c>
      <c r="I158" s="367" t="s">
        <v>761</v>
      </c>
      <c r="J158" s="367">
        <v>50</v>
      </c>
      <c r="K158" s="363"/>
    </row>
    <row r="159" s="1" customFormat="1" ht="15" customHeight="1">
      <c r="B159" s="340"/>
      <c r="C159" s="367" t="s">
        <v>121</v>
      </c>
      <c r="D159" s="315"/>
      <c r="E159" s="315"/>
      <c r="F159" s="368" t="s">
        <v>759</v>
      </c>
      <c r="G159" s="315"/>
      <c r="H159" s="367" t="s">
        <v>821</v>
      </c>
      <c r="I159" s="367" t="s">
        <v>761</v>
      </c>
      <c r="J159" s="367" t="s">
        <v>822</v>
      </c>
      <c r="K159" s="363"/>
    </row>
    <row r="160" s="1" customFormat="1" ht="15" customHeight="1">
      <c r="B160" s="340"/>
      <c r="C160" s="367" t="s">
        <v>823</v>
      </c>
      <c r="D160" s="315"/>
      <c r="E160" s="315"/>
      <c r="F160" s="368" t="s">
        <v>759</v>
      </c>
      <c r="G160" s="315"/>
      <c r="H160" s="367" t="s">
        <v>824</v>
      </c>
      <c r="I160" s="367" t="s">
        <v>794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825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753</v>
      </c>
      <c r="D166" s="330"/>
      <c r="E166" s="330"/>
      <c r="F166" s="330" t="s">
        <v>754</v>
      </c>
      <c r="G166" s="372"/>
      <c r="H166" s="373" t="s">
        <v>54</v>
      </c>
      <c r="I166" s="373" t="s">
        <v>57</v>
      </c>
      <c r="J166" s="330" t="s">
        <v>755</v>
      </c>
      <c r="K166" s="307"/>
    </row>
    <row r="167" s="1" customFormat="1" ht="17.25" customHeight="1">
      <c r="B167" s="308"/>
      <c r="C167" s="332" t="s">
        <v>756</v>
      </c>
      <c r="D167" s="332"/>
      <c r="E167" s="332"/>
      <c r="F167" s="333" t="s">
        <v>757</v>
      </c>
      <c r="G167" s="374"/>
      <c r="H167" s="375"/>
      <c r="I167" s="375"/>
      <c r="J167" s="332" t="s">
        <v>758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762</v>
      </c>
      <c r="D169" s="315"/>
      <c r="E169" s="315"/>
      <c r="F169" s="338" t="s">
        <v>759</v>
      </c>
      <c r="G169" s="315"/>
      <c r="H169" s="315" t="s">
        <v>799</v>
      </c>
      <c r="I169" s="315" t="s">
        <v>761</v>
      </c>
      <c r="J169" s="315">
        <v>120</v>
      </c>
      <c r="K169" s="363"/>
    </row>
    <row r="170" s="1" customFormat="1" ht="15" customHeight="1">
      <c r="B170" s="340"/>
      <c r="C170" s="315" t="s">
        <v>808</v>
      </c>
      <c r="D170" s="315"/>
      <c r="E170" s="315"/>
      <c r="F170" s="338" t="s">
        <v>759</v>
      </c>
      <c r="G170" s="315"/>
      <c r="H170" s="315" t="s">
        <v>809</v>
      </c>
      <c r="I170" s="315" t="s">
        <v>761</v>
      </c>
      <c r="J170" s="315" t="s">
        <v>810</v>
      </c>
      <c r="K170" s="363"/>
    </row>
    <row r="171" s="1" customFormat="1" ht="15" customHeight="1">
      <c r="B171" s="340"/>
      <c r="C171" s="315" t="s">
        <v>87</v>
      </c>
      <c r="D171" s="315"/>
      <c r="E171" s="315"/>
      <c r="F171" s="338" t="s">
        <v>759</v>
      </c>
      <c r="G171" s="315"/>
      <c r="H171" s="315" t="s">
        <v>826</v>
      </c>
      <c r="I171" s="315" t="s">
        <v>761</v>
      </c>
      <c r="J171" s="315" t="s">
        <v>810</v>
      </c>
      <c r="K171" s="363"/>
    </row>
    <row r="172" s="1" customFormat="1" ht="15" customHeight="1">
      <c r="B172" s="340"/>
      <c r="C172" s="315" t="s">
        <v>764</v>
      </c>
      <c r="D172" s="315"/>
      <c r="E172" s="315"/>
      <c r="F172" s="338" t="s">
        <v>765</v>
      </c>
      <c r="G172" s="315"/>
      <c r="H172" s="315" t="s">
        <v>826</v>
      </c>
      <c r="I172" s="315" t="s">
        <v>761</v>
      </c>
      <c r="J172" s="315">
        <v>50</v>
      </c>
      <c r="K172" s="363"/>
    </row>
    <row r="173" s="1" customFormat="1" ht="15" customHeight="1">
      <c r="B173" s="340"/>
      <c r="C173" s="315" t="s">
        <v>767</v>
      </c>
      <c r="D173" s="315"/>
      <c r="E173" s="315"/>
      <c r="F173" s="338" t="s">
        <v>759</v>
      </c>
      <c r="G173" s="315"/>
      <c r="H173" s="315" t="s">
        <v>826</v>
      </c>
      <c r="I173" s="315" t="s">
        <v>769</v>
      </c>
      <c r="J173" s="315"/>
      <c r="K173" s="363"/>
    </row>
    <row r="174" s="1" customFormat="1" ht="15" customHeight="1">
      <c r="B174" s="340"/>
      <c r="C174" s="315" t="s">
        <v>778</v>
      </c>
      <c r="D174" s="315"/>
      <c r="E174" s="315"/>
      <c r="F174" s="338" t="s">
        <v>765</v>
      </c>
      <c r="G174" s="315"/>
      <c r="H174" s="315" t="s">
        <v>826</v>
      </c>
      <c r="I174" s="315" t="s">
        <v>761</v>
      </c>
      <c r="J174" s="315">
        <v>50</v>
      </c>
      <c r="K174" s="363"/>
    </row>
    <row r="175" s="1" customFormat="1" ht="15" customHeight="1">
      <c r="B175" s="340"/>
      <c r="C175" s="315" t="s">
        <v>786</v>
      </c>
      <c r="D175" s="315"/>
      <c r="E175" s="315"/>
      <c r="F175" s="338" t="s">
        <v>765</v>
      </c>
      <c r="G175" s="315"/>
      <c r="H175" s="315" t="s">
        <v>826</v>
      </c>
      <c r="I175" s="315" t="s">
        <v>761</v>
      </c>
      <c r="J175" s="315">
        <v>50</v>
      </c>
      <c r="K175" s="363"/>
    </row>
    <row r="176" s="1" customFormat="1" ht="15" customHeight="1">
      <c r="B176" s="340"/>
      <c r="C176" s="315" t="s">
        <v>784</v>
      </c>
      <c r="D176" s="315"/>
      <c r="E176" s="315"/>
      <c r="F176" s="338" t="s">
        <v>765</v>
      </c>
      <c r="G176" s="315"/>
      <c r="H176" s="315" t="s">
        <v>826</v>
      </c>
      <c r="I176" s="315" t="s">
        <v>761</v>
      </c>
      <c r="J176" s="315">
        <v>50</v>
      </c>
      <c r="K176" s="363"/>
    </row>
    <row r="177" s="1" customFormat="1" ht="15" customHeight="1">
      <c r="B177" s="340"/>
      <c r="C177" s="315" t="s">
        <v>133</v>
      </c>
      <c r="D177" s="315"/>
      <c r="E177" s="315"/>
      <c r="F177" s="338" t="s">
        <v>759</v>
      </c>
      <c r="G177" s="315"/>
      <c r="H177" s="315" t="s">
        <v>827</v>
      </c>
      <c r="I177" s="315" t="s">
        <v>828</v>
      </c>
      <c r="J177" s="315"/>
      <c r="K177" s="363"/>
    </row>
    <row r="178" s="1" customFormat="1" ht="15" customHeight="1">
      <c r="B178" s="340"/>
      <c r="C178" s="315" t="s">
        <v>57</v>
      </c>
      <c r="D178" s="315"/>
      <c r="E178" s="315"/>
      <c r="F178" s="338" t="s">
        <v>759</v>
      </c>
      <c r="G178" s="315"/>
      <c r="H178" s="315" t="s">
        <v>829</v>
      </c>
      <c r="I178" s="315" t="s">
        <v>830</v>
      </c>
      <c r="J178" s="315">
        <v>1</v>
      </c>
      <c r="K178" s="363"/>
    </row>
    <row r="179" s="1" customFormat="1" ht="15" customHeight="1">
      <c r="B179" s="340"/>
      <c r="C179" s="315" t="s">
        <v>53</v>
      </c>
      <c r="D179" s="315"/>
      <c r="E179" s="315"/>
      <c r="F179" s="338" t="s">
        <v>759</v>
      </c>
      <c r="G179" s="315"/>
      <c r="H179" s="315" t="s">
        <v>831</v>
      </c>
      <c r="I179" s="315" t="s">
        <v>761</v>
      </c>
      <c r="J179" s="315">
        <v>20</v>
      </c>
      <c r="K179" s="363"/>
    </row>
    <row r="180" s="1" customFormat="1" ht="15" customHeight="1">
      <c r="B180" s="340"/>
      <c r="C180" s="315" t="s">
        <v>54</v>
      </c>
      <c r="D180" s="315"/>
      <c r="E180" s="315"/>
      <c r="F180" s="338" t="s">
        <v>759</v>
      </c>
      <c r="G180" s="315"/>
      <c r="H180" s="315" t="s">
        <v>832</v>
      </c>
      <c r="I180" s="315" t="s">
        <v>761</v>
      </c>
      <c r="J180" s="315">
        <v>255</v>
      </c>
      <c r="K180" s="363"/>
    </row>
    <row r="181" s="1" customFormat="1" ht="15" customHeight="1">
      <c r="B181" s="340"/>
      <c r="C181" s="315" t="s">
        <v>134</v>
      </c>
      <c r="D181" s="315"/>
      <c r="E181" s="315"/>
      <c r="F181" s="338" t="s">
        <v>759</v>
      </c>
      <c r="G181" s="315"/>
      <c r="H181" s="315" t="s">
        <v>723</v>
      </c>
      <c r="I181" s="315" t="s">
        <v>761</v>
      </c>
      <c r="J181" s="315">
        <v>10</v>
      </c>
      <c r="K181" s="363"/>
    </row>
    <row r="182" s="1" customFormat="1" ht="15" customHeight="1">
      <c r="B182" s="340"/>
      <c r="C182" s="315" t="s">
        <v>135</v>
      </c>
      <c r="D182" s="315"/>
      <c r="E182" s="315"/>
      <c r="F182" s="338" t="s">
        <v>759</v>
      </c>
      <c r="G182" s="315"/>
      <c r="H182" s="315" t="s">
        <v>833</v>
      </c>
      <c r="I182" s="315" t="s">
        <v>794</v>
      </c>
      <c r="J182" s="315"/>
      <c r="K182" s="363"/>
    </row>
    <row r="183" s="1" customFormat="1" ht="15" customHeight="1">
      <c r="B183" s="340"/>
      <c r="C183" s="315" t="s">
        <v>834</v>
      </c>
      <c r="D183" s="315"/>
      <c r="E183" s="315"/>
      <c r="F183" s="338" t="s">
        <v>759</v>
      </c>
      <c r="G183" s="315"/>
      <c r="H183" s="315" t="s">
        <v>835</v>
      </c>
      <c r="I183" s="315" t="s">
        <v>794</v>
      </c>
      <c r="J183" s="315"/>
      <c r="K183" s="363"/>
    </row>
    <row r="184" s="1" customFormat="1" ht="15" customHeight="1">
      <c r="B184" s="340"/>
      <c r="C184" s="315" t="s">
        <v>823</v>
      </c>
      <c r="D184" s="315"/>
      <c r="E184" s="315"/>
      <c r="F184" s="338" t="s">
        <v>759</v>
      </c>
      <c r="G184" s="315"/>
      <c r="H184" s="315" t="s">
        <v>836</v>
      </c>
      <c r="I184" s="315" t="s">
        <v>794</v>
      </c>
      <c r="J184" s="315"/>
      <c r="K184" s="363"/>
    </row>
    <row r="185" s="1" customFormat="1" ht="15" customHeight="1">
      <c r="B185" s="340"/>
      <c r="C185" s="315" t="s">
        <v>137</v>
      </c>
      <c r="D185" s="315"/>
      <c r="E185" s="315"/>
      <c r="F185" s="338" t="s">
        <v>765</v>
      </c>
      <c r="G185" s="315"/>
      <c r="H185" s="315" t="s">
        <v>837</v>
      </c>
      <c r="I185" s="315" t="s">
        <v>761</v>
      </c>
      <c r="J185" s="315">
        <v>50</v>
      </c>
      <c r="K185" s="363"/>
    </row>
    <row r="186" s="1" customFormat="1" ht="15" customHeight="1">
      <c r="B186" s="340"/>
      <c r="C186" s="315" t="s">
        <v>838</v>
      </c>
      <c r="D186" s="315"/>
      <c r="E186" s="315"/>
      <c r="F186" s="338" t="s">
        <v>765</v>
      </c>
      <c r="G186" s="315"/>
      <c r="H186" s="315" t="s">
        <v>839</v>
      </c>
      <c r="I186" s="315" t="s">
        <v>840</v>
      </c>
      <c r="J186" s="315"/>
      <c r="K186" s="363"/>
    </row>
    <row r="187" s="1" customFormat="1" ht="15" customHeight="1">
      <c r="B187" s="340"/>
      <c r="C187" s="315" t="s">
        <v>841</v>
      </c>
      <c r="D187" s="315"/>
      <c r="E187" s="315"/>
      <c r="F187" s="338" t="s">
        <v>765</v>
      </c>
      <c r="G187" s="315"/>
      <c r="H187" s="315" t="s">
        <v>842</v>
      </c>
      <c r="I187" s="315" t="s">
        <v>840</v>
      </c>
      <c r="J187" s="315"/>
      <c r="K187" s="363"/>
    </row>
    <row r="188" s="1" customFormat="1" ht="15" customHeight="1">
      <c r="B188" s="340"/>
      <c r="C188" s="315" t="s">
        <v>843</v>
      </c>
      <c r="D188" s="315"/>
      <c r="E188" s="315"/>
      <c r="F188" s="338" t="s">
        <v>765</v>
      </c>
      <c r="G188" s="315"/>
      <c r="H188" s="315" t="s">
        <v>844</v>
      </c>
      <c r="I188" s="315" t="s">
        <v>840</v>
      </c>
      <c r="J188" s="315"/>
      <c r="K188" s="363"/>
    </row>
    <row r="189" s="1" customFormat="1" ht="15" customHeight="1">
      <c r="B189" s="340"/>
      <c r="C189" s="376" t="s">
        <v>845</v>
      </c>
      <c r="D189" s="315"/>
      <c r="E189" s="315"/>
      <c r="F189" s="338" t="s">
        <v>765</v>
      </c>
      <c r="G189" s="315"/>
      <c r="H189" s="315" t="s">
        <v>846</v>
      </c>
      <c r="I189" s="315" t="s">
        <v>847</v>
      </c>
      <c r="J189" s="377" t="s">
        <v>848</v>
      </c>
      <c r="K189" s="363"/>
    </row>
    <row r="190" s="1" customFormat="1" ht="15" customHeight="1">
      <c r="B190" s="340"/>
      <c r="C190" s="376" t="s">
        <v>42</v>
      </c>
      <c r="D190" s="315"/>
      <c r="E190" s="315"/>
      <c r="F190" s="338" t="s">
        <v>759</v>
      </c>
      <c r="G190" s="315"/>
      <c r="H190" s="312" t="s">
        <v>849</v>
      </c>
      <c r="I190" s="315" t="s">
        <v>850</v>
      </c>
      <c r="J190" s="315"/>
      <c r="K190" s="363"/>
    </row>
    <row r="191" s="1" customFormat="1" ht="15" customHeight="1">
      <c r="B191" s="340"/>
      <c r="C191" s="376" t="s">
        <v>851</v>
      </c>
      <c r="D191" s="315"/>
      <c r="E191" s="315"/>
      <c r="F191" s="338" t="s">
        <v>759</v>
      </c>
      <c r="G191" s="315"/>
      <c r="H191" s="315" t="s">
        <v>852</v>
      </c>
      <c r="I191" s="315" t="s">
        <v>794</v>
      </c>
      <c r="J191" s="315"/>
      <c r="K191" s="363"/>
    </row>
    <row r="192" s="1" customFormat="1" ht="15" customHeight="1">
      <c r="B192" s="340"/>
      <c r="C192" s="376" t="s">
        <v>853</v>
      </c>
      <c r="D192" s="315"/>
      <c r="E192" s="315"/>
      <c r="F192" s="338" t="s">
        <v>759</v>
      </c>
      <c r="G192" s="315"/>
      <c r="H192" s="315" t="s">
        <v>854</v>
      </c>
      <c r="I192" s="315" t="s">
        <v>794</v>
      </c>
      <c r="J192" s="315"/>
      <c r="K192" s="363"/>
    </row>
    <row r="193" s="1" customFormat="1" ht="15" customHeight="1">
      <c r="B193" s="340"/>
      <c r="C193" s="376" t="s">
        <v>855</v>
      </c>
      <c r="D193" s="315"/>
      <c r="E193" s="315"/>
      <c r="F193" s="338" t="s">
        <v>765</v>
      </c>
      <c r="G193" s="315"/>
      <c r="H193" s="315" t="s">
        <v>856</v>
      </c>
      <c r="I193" s="315" t="s">
        <v>794</v>
      </c>
      <c r="J193" s="315"/>
      <c r="K193" s="363"/>
    </row>
    <row r="194" s="1" customFormat="1" ht="15" customHeight="1">
      <c r="B194" s="369"/>
      <c r="C194" s="378"/>
      <c r="D194" s="349"/>
      <c r="E194" s="349"/>
      <c r="F194" s="349"/>
      <c r="G194" s="349"/>
      <c r="H194" s="349"/>
      <c r="I194" s="349"/>
      <c r="J194" s="349"/>
      <c r="K194" s="370"/>
    </row>
    <row r="195" s="1" customFormat="1" ht="18.75" customHeight="1">
      <c r="B195" s="351"/>
      <c r="C195" s="361"/>
      <c r="D195" s="361"/>
      <c r="E195" s="361"/>
      <c r="F195" s="371"/>
      <c r="G195" s="361"/>
      <c r="H195" s="361"/>
      <c r="I195" s="361"/>
      <c r="J195" s="361"/>
      <c r="K195" s="351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s="1" customFormat="1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s="1" customFormat="1" ht="21">
      <c r="B199" s="305"/>
      <c r="C199" s="306" t="s">
        <v>857</v>
      </c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5.5" customHeight="1">
      <c r="B200" s="305"/>
      <c r="C200" s="379" t="s">
        <v>858</v>
      </c>
      <c r="D200" s="379"/>
      <c r="E200" s="379"/>
      <c r="F200" s="379" t="s">
        <v>859</v>
      </c>
      <c r="G200" s="380"/>
      <c r="H200" s="379" t="s">
        <v>860</v>
      </c>
      <c r="I200" s="379"/>
      <c r="J200" s="379"/>
      <c r="K200" s="307"/>
    </row>
    <row r="201" s="1" customFormat="1" ht="5.25" customHeight="1">
      <c r="B201" s="340"/>
      <c r="C201" s="335"/>
      <c r="D201" s="335"/>
      <c r="E201" s="335"/>
      <c r="F201" s="335"/>
      <c r="G201" s="361"/>
      <c r="H201" s="335"/>
      <c r="I201" s="335"/>
      <c r="J201" s="335"/>
      <c r="K201" s="363"/>
    </row>
    <row r="202" s="1" customFormat="1" ht="15" customHeight="1">
      <c r="B202" s="340"/>
      <c r="C202" s="315" t="s">
        <v>850</v>
      </c>
      <c r="D202" s="315"/>
      <c r="E202" s="315"/>
      <c r="F202" s="338" t="s">
        <v>43</v>
      </c>
      <c r="G202" s="315"/>
      <c r="H202" s="315" t="s">
        <v>861</v>
      </c>
      <c r="I202" s="315"/>
      <c r="J202" s="315"/>
      <c r="K202" s="363"/>
    </row>
    <row r="203" s="1" customFormat="1" ht="15" customHeight="1">
      <c r="B203" s="340"/>
      <c r="C203" s="315"/>
      <c r="D203" s="315"/>
      <c r="E203" s="315"/>
      <c r="F203" s="338" t="s">
        <v>44</v>
      </c>
      <c r="G203" s="315"/>
      <c r="H203" s="315" t="s">
        <v>862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47</v>
      </c>
      <c r="G204" s="315"/>
      <c r="H204" s="315" t="s">
        <v>863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45</v>
      </c>
      <c r="G205" s="315"/>
      <c r="H205" s="315" t="s">
        <v>864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46</v>
      </c>
      <c r="G206" s="315"/>
      <c r="H206" s="315" t="s">
        <v>865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/>
      <c r="G207" s="315"/>
      <c r="H207" s="315"/>
      <c r="I207" s="315"/>
      <c r="J207" s="315"/>
      <c r="K207" s="363"/>
    </row>
    <row r="208" s="1" customFormat="1" ht="15" customHeight="1">
      <c r="B208" s="340"/>
      <c r="C208" s="315" t="s">
        <v>806</v>
      </c>
      <c r="D208" s="315"/>
      <c r="E208" s="315"/>
      <c r="F208" s="338" t="s">
        <v>79</v>
      </c>
      <c r="G208" s="315"/>
      <c r="H208" s="315" t="s">
        <v>866</v>
      </c>
      <c r="I208" s="315"/>
      <c r="J208" s="315"/>
      <c r="K208" s="363"/>
    </row>
    <row r="209" s="1" customFormat="1" ht="15" customHeight="1">
      <c r="B209" s="340"/>
      <c r="C209" s="315"/>
      <c r="D209" s="315"/>
      <c r="E209" s="315"/>
      <c r="F209" s="338" t="s">
        <v>702</v>
      </c>
      <c r="G209" s="315"/>
      <c r="H209" s="315" t="s">
        <v>703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700</v>
      </c>
      <c r="G210" s="315"/>
      <c r="H210" s="315" t="s">
        <v>867</v>
      </c>
      <c r="I210" s="315"/>
      <c r="J210" s="315"/>
      <c r="K210" s="363"/>
    </row>
    <row r="211" s="1" customFormat="1" ht="15" customHeight="1">
      <c r="B211" s="381"/>
      <c r="C211" s="315"/>
      <c r="D211" s="315"/>
      <c r="E211" s="315"/>
      <c r="F211" s="338" t="s">
        <v>704</v>
      </c>
      <c r="G211" s="376"/>
      <c r="H211" s="367" t="s">
        <v>705</v>
      </c>
      <c r="I211" s="367"/>
      <c r="J211" s="367"/>
      <c r="K211" s="382"/>
    </row>
    <row r="212" s="1" customFormat="1" ht="15" customHeight="1">
      <c r="B212" s="381"/>
      <c r="C212" s="315"/>
      <c r="D212" s="315"/>
      <c r="E212" s="315"/>
      <c r="F212" s="338" t="s">
        <v>706</v>
      </c>
      <c r="G212" s="376"/>
      <c r="H212" s="367" t="s">
        <v>868</v>
      </c>
      <c r="I212" s="367"/>
      <c r="J212" s="367"/>
      <c r="K212" s="382"/>
    </row>
    <row r="213" s="1" customFormat="1" ht="15" customHeight="1">
      <c r="B213" s="381"/>
      <c r="C213" s="315"/>
      <c r="D213" s="315"/>
      <c r="E213" s="315"/>
      <c r="F213" s="338"/>
      <c r="G213" s="376"/>
      <c r="H213" s="367"/>
      <c r="I213" s="367"/>
      <c r="J213" s="367"/>
      <c r="K213" s="382"/>
    </row>
    <row r="214" s="1" customFormat="1" ht="15" customHeight="1">
      <c r="B214" s="381"/>
      <c r="C214" s="315" t="s">
        <v>830</v>
      </c>
      <c r="D214" s="315"/>
      <c r="E214" s="315"/>
      <c r="F214" s="338">
        <v>1</v>
      </c>
      <c r="G214" s="376"/>
      <c r="H214" s="367" t="s">
        <v>869</v>
      </c>
      <c r="I214" s="367"/>
      <c r="J214" s="367"/>
      <c r="K214" s="382"/>
    </row>
    <row r="215" s="1" customFormat="1" ht="15" customHeight="1">
      <c r="B215" s="381"/>
      <c r="C215" s="315"/>
      <c r="D215" s="315"/>
      <c r="E215" s="315"/>
      <c r="F215" s="338">
        <v>2</v>
      </c>
      <c r="G215" s="376"/>
      <c r="H215" s="367" t="s">
        <v>870</v>
      </c>
      <c r="I215" s="367"/>
      <c r="J215" s="367"/>
      <c r="K215" s="382"/>
    </row>
    <row r="216" s="1" customFormat="1" ht="15" customHeight="1">
      <c r="B216" s="381"/>
      <c r="C216" s="315"/>
      <c r="D216" s="315"/>
      <c r="E216" s="315"/>
      <c r="F216" s="338">
        <v>3</v>
      </c>
      <c r="G216" s="376"/>
      <c r="H216" s="367" t="s">
        <v>871</v>
      </c>
      <c r="I216" s="367"/>
      <c r="J216" s="367"/>
      <c r="K216" s="382"/>
    </row>
    <row r="217" s="1" customFormat="1" ht="15" customHeight="1">
      <c r="B217" s="381"/>
      <c r="C217" s="315"/>
      <c r="D217" s="315"/>
      <c r="E217" s="315"/>
      <c r="F217" s="338">
        <v>4</v>
      </c>
      <c r="G217" s="376"/>
      <c r="H217" s="367" t="s">
        <v>872</v>
      </c>
      <c r="I217" s="367"/>
      <c r="J217" s="367"/>
      <c r="K217" s="382"/>
    </row>
    <row r="218" s="1" customFormat="1" ht="12.75" customHeight="1">
      <c r="B218" s="383"/>
      <c r="C218" s="384"/>
      <c r="D218" s="384"/>
      <c r="E218" s="384"/>
      <c r="F218" s="384"/>
      <c r="G218" s="384"/>
      <c r="H218" s="384"/>
      <c r="I218" s="384"/>
      <c r="J218" s="384"/>
      <c r="K218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47" t="s">
        <v>118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15. 6. 2022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>Město Pelhřimov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>VDG Projektování s.r.o.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119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ROUND((SUM(BE87:BE114)),  2)</f>
        <v>0</v>
      </c>
      <c r="G33" s="40"/>
      <c r="H33" s="40"/>
      <c r="I33" s="159">
        <v>0.20999999999999999</v>
      </c>
      <c r="J33" s="158">
        <f>ROUND(((SUM(BE87:BE114))*I33),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ROUND((SUM(BF87:BF114)),  2)</f>
        <v>0</v>
      </c>
      <c r="G34" s="40"/>
      <c r="H34" s="40"/>
      <c r="I34" s="159">
        <v>0.14999999999999999</v>
      </c>
      <c r="J34" s="158">
        <f>ROUND(((SUM(BF87:BF114))*I34),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ROUND((SUM(BG87:BG114)),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ROUND((SUM(BH87:BH114)),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ROUND((SUM(BI87:BI114)),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71" t="str">
        <f>E7</f>
        <v>06-27 - Revitalizace rybníka Stráž v Pelhřimově část 1b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00 - Vedlejší náklady stavby-zařízení staveniště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Pelhřimov</v>
      </c>
      <c r="G52" s="42"/>
      <c r="H52" s="42"/>
      <c r="I52" s="34" t="s">
        <v>23</v>
      </c>
      <c r="J52" s="74" t="str">
        <f>IF(J12="","",J12)</f>
        <v>15. 6. 2022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6.4" customHeight="1">
      <c r="A54" s="40"/>
      <c r="B54" s="41"/>
      <c r="C54" s="34" t="s">
        <v>25</v>
      </c>
      <c r="D54" s="42"/>
      <c r="E54" s="42"/>
      <c r="F54" s="29" t="str">
        <f>E15</f>
        <v>Město Pelhřimov</v>
      </c>
      <c r="G54" s="42"/>
      <c r="H54" s="42"/>
      <c r="I54" s="34" t="s">
        <v>31</v>
      </c>
      <c r="J54" s="38" t="str">
        <f>E21</f>
        <v>VDG Projektování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Ing.Vítězslav Pavel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121</v>
      </c>
      <c r="D57" s="173"/>
      <c r="E57" s="173"/>
      <c r="F57" s="173"/>
      <c r="G57" s="173"/>
      <c r="H57" s="173"/>
      <c r="I57" s="173"/>
      <c r="J57" s="174" t="s">
        <v>122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123</v>
      </c>
    </row>
    <row r="60" s="9" customFormat="1" ht="24.96" customHeight="1">
      <c r="A60" s="9"/>
      <c r="B60" s="176"/>
      <c r="C60" s="177"/>
      <c r="D60" s="178" t="s">
        <v>124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125</v>
      </c>
      <c r="E61" s="179"/>
      <c r="F61" s="179"/>
      <c r="G61" s="179"/>
      <c r="H61" s="179"/>
      <c r="I61" s="179"/>
      <c r="J61" s="180">
        <f>J95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6"/>
      <c r="C62" s="177"/>
      <c r="D62" s="178" t="s">
        <v>126</v>
      </c>
      <c r="E62" s="179"/>
      <c r="F62" s="179"/>
      <c r="G62" s="179"/>
      <c r="H62" s="179"/>
      <c r="I62" s="179"/>
      <c r="J62" s="180">
        <f>J99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27"/>
      <c r="D63" s="183" t="s">
        <v>127</v>
      </c>
      <c r="E63" s="184"/>
      <c r="F63" s="184"/>
      <c r="G63" s="184"/>
      <c r="H63" s="184"/>
      <c r="I63" s="184"/>
      <c r="J63" s="185">
        <f>J104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129</v>
      </c>
      <c r="E65" s="184"/>
      <c r="F65" s="184"/>
      <c r="G65" s="184"/>
      <c r="H65" s="184"/>
      <c r="I65" s="184"/>
      <c r="J65" s="185">
        <f>J110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J112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131</v>
      </c>
      <c r="E67" s="184"/>
      <c r="F67" s="184"/>
      <c r="G67" s="184"/>
      <c r="H67" s="184"/>
      <c r="I67" s="184"/>
      <c r="J67" s="185">
        <f>J113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132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41"/>
      <c r="C77" s="42"/>
      <c r="D77" s="42"/>
      <c r="E77" s="171" t="str">
        <f>E7</f>
        <v>06-27 - Revitalizace rybníka Stráž v Pelhřimově část 1b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42"/>
      <c r="D79" s="42"/>
      <c r="E79" s="71" t="str">
        <f>E9</f>
        <v>00 - Vedlejší náklady stavby-zařízení staveniště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Pelhřimov</v>
      </c>
      <c r="G81" s="42"/>
      <c r="H81" s="42"/>
      <c r="I81" s="34" t="s">
        <v>23</v>
      </c>
      <c r="J81" s="74" t="str">
        <f>IF(J12="","",J12)</f>
        <v>15. 6. 2022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4" customHeight="1">
      <c r="A83" s="40"/>
      <c r="B83" s="41"/>
      <c r="C83" s="34" t="s">
        <v>25</v>
      </c>
      <c r="D83" s="42"/>
      <c r="E83" s="42"/>
      <c r="F83" s="29" t="str">
        <f>E15</f>
        <v>Město Pelhřimov</v>
      </c>
      <c r="G83" s="42"/>
      <c r="H83" s="42"/>
      <c r="I83" s="34" t="s">
        <v>31</v>
      </c>
      <c r="J83" s="38" t="str">
        <f>E21</f>
        <v>VDG Projektování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Ing.Vítězslav Pavel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57</v>
      </c>
      <c r="E86" s="190" t="s">
        <v>53</v>
      </c>
      <c r="F86" s="190" t="s">
        <v>54</v>
      </c>
      <c r="G86" s="190" t="s">
        <v>134</v>
      </c>
      <c r="H86" s="190" t="s">
        <v>135</v>
      </c>
      <c r="I86" s="190" t="s">
        <v>136</v>
      </c>
      <c r="J86" s="190" t="s">
        <v>122</v>
      </c>
      <c r="K86" s="191" t="s">
        <v>137</v>
      </c>
      <c r="L86" s="192"/>
      <c r="M86" s="94" t="s">
        <v>19</v>
      </c>
      <c r="N86" s="95" t="s">
        <v>42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P88+P95+P99+P109+P112</f>
        <v>0</v>
      </c>
      <c r="Q87" s="98"/>
      <c r="R87" s="195">
        <f>R88+R95+R99+R109+R112</f>
        <v>0.00040000000000000002</v>
      </c>
      <c r="S87" s="98"/>
      <c r="T87" s="196">
        <f>T88+T95+T99+T109+T112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123</v>
      </c>
      <c r="BK87" s="197">
        <f>BK88+BK95+BK99+BK109+BK112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145</v>
      </c>
      <c r="F88" s="201" t="s">
        <v>146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SUM(P89:P94)</f>
        <v>0</v>
      </c>
      <c r="Q88" s="206"/>
      <c r="R88" s="207">
        <f>SUM(R89:R94)</f>
        <v>0</v>
      </c>
      <c r="S88" s="206"/>
      <c r="T88" s="20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147</v>
      </c>
      <c r="BK88" s="211">
        <f>SUM(BK89:BK94)</f>
        <v>0</v>
      </c>
    </row>
    <row r="89" s="2" customFormat="1" ht="14.4" customHeight="1">
      <c r="A89" s="40"/>
      <c r="B89" s="41"/>
      <c r="C89" s="212" t="s">
        <v>80</v>
      </c>
      <c r="D89" s="212" t="s">
        <v>148</v>
      </c>
      <c r="E89" s="213" t="s">
        <v>149</v>
      </c>
      <c r="F89" s="214" t="s">
        <v>150</v>
      </c>
      <c r="G89" s="215" t="s">
        <v>151</v>
      </c>
      <c r="H89" s="216">
        <v>1</v>
      </c>
      <c r="I89" s="217"/>
      <c r="J89" s="218">
        <f>ROUND(I89*H89,2)</f>
        <v>0</v>
      </c>
      <c r="K89" s="214" t="s">
        <v>152</v>
      </c>
      <c r="L89" s="219"/>
      <c r="M89" s="220" t="s">
        <v>19</v>
      </c>
      <c r="N89" s="221" t="s">
        <v>43</v>
      </c>
      <c r="O89" s="86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4" t="s">
        <v>153</v>
      </c>
      <c r="AT89" s="224" t="s">
        <v>148</v>
      </c>
      <c r="AU89" s="224" t="s">
        <v>80</v>
      </c>
      <c r="AY89" s="19" t="s">
        <v>147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9" t="s">
        <v>80</v>
      </c>
      <c r="BK89" s="225">
        <f>ROUND(I89*H89,2)</f>
        <v>0</v>
      </c>
      <c r="BL89" s="19" t="s">
        <v>153</v>
      </c>
      <c r="BM89" s="224" t="s">
        <v>154</v>
      </c>
    </row>
    <row r="90" s="2" customFormat="1" ht="14.4" customHeight="1">
      <c r="A90" s="40"/>
      <c r="B90" s="41"/>
      <c r="C90" s="212" t="s">
        <v>82</v>
      </c>
      <c r="D90" s="212" t="s">
        <v>148</v>
      </c>
      <c r="E90" s="213" t="s">
        <v>155</v>
      </c>
      <c r="F90" s="214" t="s">
        <v>156</v>
      </c>
      <c r="G90" s="215" t="s">
        <v>157</v>
      </c>
      <c r="H90" s="216">
        <v>1</v>
      </c>
      <c r="I90" s="217"/>
      <c r="J90" s="218">
        <f>ROUND(I90*H90,2)</f>
        <v>0</v>
      </c>
      <c r="K90" s="214" t="s">
        <v>152</v>
      </c>
      <c r="L90" s="219"/>
      <c r="M90" s="220" t="s">
        <v>19</v>
      </c>
      <c r="N90" s="221" t="s">
        <v>43</v>
      </c>
      <c r="O90" s="86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4" t="s">
        <v>153</v>
      </c>
      <c r="AT90" s="224" t="s">
        <v>148</v>
      </c>
      <c r="AU90" s="224" t="s">
        <v>80</v>
      </c>
      <c r="AY90" s="19" t="s">
        <v>147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9" t="s">
        <v>80</v>
      </c>
      <c r="BK90" s="225">
        <f>ROUND(I90*H90,2)</f>
        <v>0</v>
      </c>
      <c r="BL90" s="19" t="s">
        <v>153</v>
      </c>
      <c r="BM90" s="224" t="s">
        <v>158</v>
      </c>
    </row>
    <row r="91" s="13" customFormat="1">
      <c r="A91" s="13"/>
      <c r="B91" s="226"/>
      <c r="C91" s="227"/>
      <c r="D91" s="228" t="s">
        <v>159</v>
      </c>
      <c r="E91" s="229" t="s">
        <v>19</v>
      </c>
      <c r="F91" s="230" t="s">
        <v>80</v>
      </c>
      <c r="G91" s="227"/>
      <c r="H91" s="231">
        <v>1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159</v>
      </c>
      <c r="AU91" s="237" t="s">
        <v>80</v>
      </c>
      <c r="AV91" s="13" t="s">
        <v>82</v>
      </c>
      <c r="AW91" s="13" t="s">
        <v>33</v>
      </c>
      <c r="AX91" s="13" t="s">
        <v>80</v>
      </c>
      <c r="AY91" s="237" t="s">
        <v>147</v>
      </c>
    </row>
    <row r="92" s="14" customFormat="1">
      <c r="A92" s="14"/>
      <c r="B92" s="238"/>
      <c r="C92" s="239"/>
      <c r="D92" s="228" t="s">
        <v>159</v>
      </c>
      <c r="E92" s="240" t="s">
        <v>19</v>
      </c>
      <c r="F92" s="241" t="s">
        <v>160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159</v>
      </c>
      <c r="AU92" s="247" t="s">
        <v>80</v>
      </c>
      <c r="AV92" s="14" t="s">
        <v>80</v>
      </c>
      <c r="AW92" s="14" t="s">
        <v>33</v>
      </c>
      <c r="AX92" s="14" t="s">
        <v>72</v>
      </c>
      <c r="AY92" s="247" t="s">
        <v>147</v>
      </c>
    </row>
    <row r="93" s="2" customFormat="1" ht="14.4" customHeight="1">
      <c r="A93" s="40"/>
      <c r="B93" s="41"/>
      <c r="C93" s="212" t="s">
        <v>161</v>
      </c>
      <c r="D93" s="212" t="s">
        <v>148</v>
      </c>
      <c r="E93" s="213" t="s">
        <v>162</v>
      </c>
      <c r="F93" s="214" t="s">
        <v>163</v>
      </c>
      <c r="G93" s="215" t="s">
        <v>157</v>
      </c>
      <c r="H93" s="216">
        <v>1</v>
      </c>
      <c r="I93" s="217"/>
      <c r="J93" s="218">
        <f>ROUND(I93*H93,2)</f>
        <v>0</v>
      </c>
      <c r="K93" s="214" t="s">
        <v>152</v>
      </c>
      <c r="L93" s="219"/>
      <c r="M93" s="220" t="s">
        <v>19</v>
      </c>
      <c r="N93" s="221" t="s">
        <v>43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153</v>
      </c>
      <c r="AT93" s="224" t="s">
        <v>148</v>
      </c>
      <c r="AU93" s="224" t="s">
        <v>80</v>
      </c>
      <c r="AY93" s="19" t="s">
        <v>147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80</v>
      </c>
      <c r="BK93" s="225">
        <f>ROUND(I93*H93,2)</f>
        <v>0</v>
      </c>
      <c r="BL93" s="19" t="s">
        <v>153</v>
      </c>
      <c r="BM93" s="224" t="s">
        <v>164</v>
      </c>
    </row>
    <row r="94" s="13" customFormat="1">
      <c r="A94" s="13"/>
      <c r="B94" s="226"/>
      <c r="C94" s="227"/>
      <c r="D94" s="228" t="s">
        <v>159</v>
      </c>
      <c r="E94" s="229" t="s">
        <v>19</v>
      </c>
      <c r="F94" s="230" t="s">
        <v>80</v>
      </c>
      <c r="G94" s="227"/>
      <c r="H94" s="231">
        <v>1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159</v>
      </c>
      <c r="AU94" s="237" t="s">
        <v>80</v>
      </c>
      <c r="AV94" s="13" t="s">
        <v>82</v>
      </c>
      <c r="AW94" s="13" t="s">
        <v>33</v>
      </c>
      <c r="AX94" s="13" t="s">
        <v>80</v>
      </c>
      <c r="AY94" s="237" t="s">
        <v>147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165</v>
      </c>
      <c r="F95" s="201" t="s">
        <v>166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SUM(P96:P98)</f>
        <v>0</v>
      </c>
      <c r="Q95" s="206"/>
      <c r="R95" s="207">
        <f>SUM(R96:R98)</f>
        <v>0.00040000000000000002</v>
      </c>
      <c r="S95" s="206"/>
      <c r="T95" s="208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71</v>
      </c>
      <c r="AU95" s="210" t="s">
        <v>72</v>
      </c>
      <c r="AY95" s="209" t="s">
        <v>147</v>
      </c>
      <c r="BK95" s="211">
        <f>SUM(BK96:BK98)</f>
        <v>0</v>
      </c>
    </row>
    <row r="96" s="2" customFormat="1" ht="14.4" customHeight="1">
      <c r="A96" s="40"/>
      <c r="B96" s="41"/>
      <c r="C96" s="212" t="s">
        <v>167</v>
      </c>
      <c r="D96" s="212" t="s">
        <v>148</v>
      </c>
      <c r="E96" s="213" t="s">
        <v>161</v>
      </c>
      <c r="F96" s="214" t="s">
        <v>168</v>
      </c>
      <c r="G96" s="215" t="s">
        <v>151</v>
      </c>
      <c r="H96" s="216">
        <v>1</v>
      </c>
      <c r="I96" s="217"/>
      <c r="J96" s="218">
        <f>ROUND(I96*H96,2)</f>
        <v>0</v>
      </c>
      <c r="K96" s="214" t="s">
        <v>152</v>
      </c>
      <c r="L96" s="219"/>
      <c r="M96" s="220" t="s">
        <v>19</v>
      </c>
      <c r="N96" s="221" t="s">
        <v>43</v>
      </c>
      <c r="O96" s="86"/>
      <c r="P96" s="222">
        <f>O96*H96</f>
        <v>0</v>
      </c>
      <c r="Q96" s="222">
        <v>0.00040000000000000002</v>
      </c>
      <c r="R96" s="222">
        <f>Q96*H96</f>
        <v>0.00040000000000000002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169</v>
      </c>
      <c r="AT96" s="224" t="s">
        <v>148</v>
      </c>
      <c r="AU96" s="224" t="s">
        <v>80</v>
      </c>
      <c r="AY96" s="19" t="s">
        <v>147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80</v>
      </c>
      <c r="BK96" s="225">
        <f>ROUND(I96*H96,2)</f>
        <v>0</v>
      </c>
      <c r="BL96" s="19" t="s">
        <v>167</v>
      </c>
      <c r="BM96" s="224" t="s">
        <v>170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80</v>
      </c>
      <c r="G97" s="227"/>
      <c r="H97" s="231">
        <v>1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80</v>
      </c>
      <c r="AV97" s="13" t="s">
        <v>82</v>
      </c>
      <c r="AW97" s="13" t="s">
        <v>33</v>
      </c>
      <c r="AX97" s="13" t="s">
        <v>80</v>
      </c>
      <c r="AY97" s="237" t="s">
        <v>147</v>
      </c>
    </row>
    <row r="98" s="14" customFormat="1">
      <c r="A98" s="14"/>
      <c r="B98" s="238"/>
      <c r="C98" s="239"/>
      <c r="D98" s="228" t="s">
        <v>159</v>
      </c>
      <c r="E98" s="240" t="s">
        <v>19</v>
      </c>
      <c r="F98" s="241" t="s">
        <v>171</v>
      </c>
      <c r="G98" s="239"/>
      <c r="H98" s="240" t="s">
        <v>19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159</v>
      </c>
      <c r="AU98" s="247" t="s">
        <v>80</v>
      </c>
      <c r="AV98" s="14" t="s">
        <v>80</v>
      </c>
      <c r="AW98" s="14" t="s">
        <v>33</v>
      </c>
      <c r="AX98" s="14" t="s">
        <v>72</v>
      </c>
      <c r="AY98" s="247" t="s">
        <v>147</v>
      </c>
    </row>
    <row r="99" s="12" customFormat="1" ht="25.92" customHeight="1">
      <c r="A99" s="12"/>
      <c r="B99" s="198"/>
      <c r="C99" s="199"/>
      <c r="D99" s="200" t="s">
        <v>71</v>
      </c>
      <c r="E99" s="201" t="s">
        <v>172</v>
      </c>
      <c r="F99" s="201" t="s">
        <v>173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P100+SUM(P101:P104)</f>
        <v>0</v>
      </c>
      <c r="Q99" s="206"/>
      <c r="R99" s="207">
        <f>R100+SUM(R101:R104)</f>
        <v>0</v>
      </c>
      <c r="S99" s="206"/>
      <c r="T99" s="208">
        <f>T100+SUM(T101:T104)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80</v>
      </c>
      <c r="AT99" s="210" t="s">
        <v>71</v>
      </c>
      <c r="AU99" s="210" t="s">
        <v>72</v>
      </c>
      <c r="AY99" s="209" t="s">
        <v>147</v>
      </c>
      <c r="BK99" s="211">
        <f>BK100+SUM(BK101:BK104)</f>
        <v>0</v>
      </c>
    </row>
    <row r="100" s="2" customFormat="1" ht="35.4" customHeight="1">
      <c r="A100" s="40"/>
      <c r="B100" s="41"/>
      <c r="C100" s="248" t="s">
        <v>174</v>
      </c>
      <c r="D100" s="248" t="s">
        <v>175</v>
      </c>
      <c r="E100" s="249" t="s">
        <v>176</v>
      </c>
      <c r="F100" s="250" t="s">
        <v>177</v>
      </c>
      <c r="G100" s="251" t="s">
        <v>178</v>
      </c>
      <c r="H100" s="252">
        <v>1</v>
      </c>
      <c r="I100" s="253"/>
      <c r="J100" s="254">
        <f>ROUND(I100*H100,2)</f>
        <v>0</v>
      </c>
      <c r="K100" s="250" t="s">
        <v>152</v>
      </c>
      <c r="L100" s="46"/>
      <c r="M100" s="255" t="s">
        <v>19</v>
      </c>
      <c r="N100" s="256" t="s">
        <v>43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179</v>
      </c>
      <c r="AT100" s="224" t="s">
        <v>175</v>
      </c>
      <c r="AU100" s="224" t="s">
        <v>80</v>
      </c>
      <c r="AY100" s="19" t="s">
        <v>147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80</v>
      </c>
      <c r="BK100" s="225">
        <f>ROUND(I100*H100,2)</f>
        <v>0</v>
      </c>
      <c r="BL100" s="19" t="s">
        <v>179</v>
      </c>
      <c r="BM100" s="224" t="s">
        <v>180</v>
      </c>
    </row>
    <row r="101" s="2" customFormat="1" ht="45.6" customHeight="1">
      <c r="A101" s="40"/>
      <c r="B101" s="41"/>
      <c r="C101" s="248" t="s">
        <v>181</v>
      </c>
      <c r="D101" s="248" t="s">
        <v>175</v>
      </c>
      <c r="E101" s="249" t="s">
        <v>182</v>
      </c>
      <c r="F101" s="250" t="s">
        <v>183</v>
      </c>
      <c r="G101" s="251" t="s">
        <v>178</v>
      </c>
      <c r="H101" s="252">
        <v>1</v>
      </c>
      <c r="I101" s="253"/>
      <c r="J101" s="254">
        <f>ROUND(I101*H101,2)</f>
        <v>0</v>
      </c>
      <c r="K101" s="250" t="s">
        <v>152</v>
      </c>
      <c r="L101" s="46"/>
      <c r="M101" s="255" t="s">
        <v>19</v>
      </c>
      <c r="N101" s="256" t="s">
        <v>43</v>
      </c>
      <c r="O101" s="86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179</v>
      </c>
      <c r="AT101" s="224" t="s">
        <v>175</v>
      </c>
      <c r="AU101" s="224" t="s">
        <v>80</v>
      </c>
      <c r="AY101" s="19" t="s">
        <v>147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80</v>
      </c>
      <c r="BK101" s="225">
        <f>ROUND(I101*H101,2)</f>
        <v>0</v>
      </c>
      <c r="BL101" s="19" t="s">
        <v>179</v>
      </c>
      <c r="BM101" s="224" t="s">
        <v>184</v>
      </c>
    </row>
    <row r="102" s="2" customFormat="1" ht="58.2" customHeight="1">
      <c r="A102" s="40"/>
      <c r="B102" s="41"/>
      <c r="C102" s="248" t="s">
        <v>185</v>
      </c>
      <c r="D102" s="248" t="s">
        <v>175</v>
      </c>
      <c r="E102" s="249" t="s">
        <v>186</v>
      </c>
      <c r="F102" s="250" t="s">
        <v>187</v>
      </c>
      <c r="G102" s="251" t="s">
        <v>178</v>
      </c>
      <c r="H102" s="252">
        <v>1</v>
      </c>
      <c r="I102" s="253"/>
      <c r="J102" s="254">
        <f>ROUND(I102*H102,2)</f>
        <v>0</v>
      </c>
      <c r="K102" s="250" t="s">
        <v>152</v>
      </c>
      <c r="L102" s="46"/>
      <c r="M102" s="255" t="s">
        <v>19</v>
      </c>
      <c r="N102" s="256" t="s">
        <v>43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179</v>
      </c>
      <c r="AT102" s="224" t="s">
        <v>175</v>
      </c>
      <c r="AU102" s="224" t="s">
        <v>80</v>
      </c>
      <c r="AY102" s="19" t="s">
        <v>147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80</v>
      </c>
      <c r="BK102" s="225">
        <f>ROUND(I102*H102,2)</f>
        <v>0</v>
      </c>
      <c r="BL102" s="19" t="s">
        <v>179</v>
      </c>
      <c r="BM102" s="224" t="s">
        <v>188</v>
      </c>
    </row>
    <row r="103" s="2" customFormat="1" ht="14.4" customHeight="1">
      <c r="A103" s="40"/>
      <c r="B103" s="41"/>
      <c r="C103" s="248" t="s">
        <v>169</v>
      </c>
      <c r="D103" s="248" t="s">
        <v>175</v>
      </c>
      <c r="E103" s="249" t="s">
        <v>189</v>
      </c>
      <c r="F103" s="250" t="s">
        <v>190</v>
      </c>
      <c r="G103" s="251" t="s">
        <v>178</v>
      </c>
      <c r="H103" s="252">
        <v>1</v>
      </c>
      <c r="I103" s="253"/>
      <c r="J103" s="254">
        <f>ROUND(I103*H103,2)</f>
        <v>0</v>
      </c>
      <c r="K103" s="250" t="s">
        <v>152</v>
      </c>
      <c r="L103" s="46"/>
      <c r="M103" s="255" t="s">
        <v>19</v>
      </c>
      <c r="N103" s="256" t="s">
        <v>43</v>
      </c>
      <c r="O103" s="86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191</v>
      </c>
      <c r="AT103" s="224" t="s">
        <v>175</v>
      </c>
      <c r="AU103" s="224" t="s">
        <v>80</v>
      </c>
      <c r="AY103" s="19" t="s">
        <v>147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80</v>
      </c>
      <c r="BK103" s="225">
        <f>ROUND(I103*H103,2)</f>
        <v>0</v>
      </c>
      <c r="BL103" s="19" t="s">
        <v>191</v>
      </c>
      <c r="BM103" s="224" t="s">
        <v>192</v>
      </c>
    </row>
    <row r="104" s="12" customFormat="1" ht="22.8" customHeight="1">
      <c r="A104" s="12"/>
      <c r="B104" s="198"/>
      <c r="C104" s="199"/>
      <c r="D104" s="200" t="s">
        <v>71</v>
      </c>
      <c r="E104" s="257" t="s">
        <v>193</v>
      </c>
      <c r="F104" s="257" t="s">
        <v>194</v>
      </c>
      <c r="G104" s="199"/>
      <c r="H104" s="199"/>
      <c r="I104" s="202"/>
      <c r="J104" s="258">
        <f>BK104</f>
        <v>0</v>
      </c>
      <c r="K104" s="199"/>
      <c r="L104" s="204"/>
      <c r="M104" s="205"/>
      <c r="N104" s="206"/>
      <c r="O104" s="206"/>
      <c r="P104" s="207">
        <f>SUM(P105:P108)</f>
        <v>0</v>
      </c>
      <c r="Q104" s="206"/>
      <c r="R104" s="207">
        <f>SUM(R105:R108)</f>
        <v>0</v>
      </c>
      <c r="S104" s="206"/>
      <c r="T104" s="208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80</v>
      </c>
      <c r="AT104" s="210" t="s">
        <v>71</v>
      </c>
      <c r="AU104" s="210" t="s">
        <v>80</v>
      </c>
      <c r="AY104" s="209" t="s">
        <v>147</v>
      </c>
      <c r="BK104" s="211">
        <f>SUM(BK105:BK108)</f>
        <v>0</v>
      </c>
    </row>
    <row r="105" s="2" customFormat="1" ht="14.4" customHeight="1">
      <c r="A105" s="40"/>
      <c r="B105" s="41"/>
      <c r="C105" s="248" t="s">
        <v>193</v>
      </c>
      <c r="D105" s="248" t="s">
        <v>175</v>
      </c>
      <c r="E105" s="249" t="s">
        <v>195</v>
      </c>
      <c r="F105" s="250" t="s">
        <v>196</v>
      </c>
      <c r="G105" s="251" t="s">
        <v>178</v>
      </c>
      <c r="H105" s="252">
        <v>1</v>
      </c>
      <c r="I105" s="253"/>
      <c r="J105" s="254">
        <f>ROUND(I105*H105,2)</f>
        <v>0</v>
      </c>
      <c r="K105" s="250" t="s">
        <v>152</v>
      </c>
      <c r="L105" s="46"/>
      <c r="M105" s="255" t="s">
        <v>19</v>
      </c>
      <c r="N105" s="256" t="s">
        <v>43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167</v>
      </c>
      <c r="AT105" s="224" t="s">
        <v>175</v>
      </c>
      <c r="AU105" s="224" t="s">
        <v>82</v>
      </c>
      <c r="AY105" s="19" t="s">
        <v>147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80</v>
      </c>
      <c r="BK105" s="225">
        <f>ROUND(I105*H105,2)</f>
        <v>0</v>
      </c>
      <c r="BL105" s="19" t="s">
        <v>167</v>
      </c>
      <c r="BM105" s="224" t="s">
        <v>197</v>
      </c>
    </row>
    <row r="106" s="2" customFormat="1" ht="14.4" customHeight="1">
      <c r="A106" s="40"/>
      <c r="B106" s="41"/>
      <c r="C106" s="212" t="s">
        <v>198</v>
      </c>
      <c r="D106" s="212" t="s">
        <v>148</v>
      </c>
      <c r="E106" s="213" t="s">
        <v>199</v>
      </c>
      <c r="F106" s="214" t="s">
        <v>200</v>
      </c>
      <c r="G106" s="215" t="s">
        <v>151</v>
      </c>
      <c r="H106" s="216">
        <v>1</v>
      </c>
      <c r="I106" s="217"/>
      <c r="J106" s="218">
        <f>ROUND(I106*H106,2)</f>
        <v>0</v>
      </c>
      <c r="K106" s="214" t="s">
        <v>152</v>
      </c>
      <c r="L106" s="219"/>
      <c r="M106" s="220" t="s">
        <v>19</v>
      </c>
      <c r="N106" s="221" t="s">
        <v>43</v>
      </c>
      <c r="O106" s="86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4" t="s">
        <v>169</v>
      </c>
      <c r="AT106" s="224" t="s">
        <v>148</v>
      </c>
      <c r="AU106" s="224" t="s">
        <v>82</v>
      </c>
      <c r="AY106" s="19" t="s">
        <v>147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9" t="s">
        <v>80</v>
      </c>
      <c r="BK106" s="225">
        <f>ROUND(I106*H106,2)</f>
        <v>0</v>
      </c>
      <c r="BL106" s="19" t="s">
        <v>167</v>
      </c>
      <c r="BM106" s="224" t="s">
        <v>201</v>
      </c>
    </row>
    <row r="107" s="2" customFormat="1" ht="14.4" customHeight="1">
      <c r="A107" s="40"/>
      <c r="B107" s="41"/>
      <c r="C107" s="212" t="s">
        <v>202</v>
      </c>
      <c r="D107" s="212" t="s">
        <v>148</v>
      </c>
      <c r="E107" s="213" t="s">
        <v>203</v>
      </c>
      <c r="F107" s="214" t="s">
        <v>204</v>
      </c>
      <c r="G107" s="215" t="s">
        <v>151</v>
      </c>
      <c r="H107" s="216">
        <v>1</v>
      </c>
      <c r="I107" s="217"/>
      <c r="J107" s="218">
        <f>ROUND(I107*H107,2)</f>
        <v>0</v>
      </c>
      <c r="K107" s="214" t="s">
        <v>152</v>
      </c>
      <c r="L107" s="219"/>
      <c r="M107" s="220" t="s">
        <v>19</v>
      </c>
      <c r="N107" s="221" t="s">
        <v>43</v>
      </c>
      <c r="O107" s="86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4" t="s">
        <v>169</v>
      </c>
      <c r="AT107" s="224" t="s">
        <v>148</v>
      </c>
      <c r="AU107" s="224" t="s">
        <v>82</v>
      </c>
      <c r="AY107" s="19" t="s">
        <v>147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9" t="s">
        <v>80</v>
      </c>
      <c r="BK107" s="225">
        <f>ROUND(I107*H107,2)</f>
        <v>0</v>
      </c>
      <c r="BL107" s="19" t="s">
        <v>167</v>
      </c>
      <c r="BM107" s="224" t="s">
        <v>205</v>
      </c>
    </row>
    <row r="108" s="2" customFormat="1" ht="14.4" customHeight="1">
      <c r="A108" s="40"/>
      <c r="B108" s="41"/>
      <c r="C108" s="212" t="s">
        <v>199</v>
      </c>
      <c r="D108" s="212" t="s">
        <v>148</v>
      </c>
      <c r="E108" s="213" t="s">
        <v>206</v>
      </c>
      <c r="F108" s="214" t="s">
        <v>207</v>
      </c>
      <c r="G108" s="215" t="s">
        <v>151</v>
      </c>
      <c r="H108" s="216">
        <v>1</v>
      </c>
      <c r="I108" s="217"/>
      <c r="J108" s="218">
        <f>ROUND(I108*H108,2)</f>
        <v>0</v>
      </c>
      <c r="K108" s="214" t="s">
        <v>152</v>
      </c>
      <c r="L108" s="219"/>
      <c r="M108" s="220" t="s">
        <v>19</v>
      </c>
      <c r="N108" s="221" t="s">
        <v>43</v>
      </c>
      <c r="O108" s="86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4" t="s">
        <v>169</v>
      </c>
      <c r="AT108" s="224" t="s">
        <v>148</v>
      </c>
      <c r="AU108" s="224" t="s">
        <v>82</v>
      </c>
      <c r="AY108" s="19" t="s">
        <v>147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9" t="s">
        <v>80</v>
      </c>
      <c r="BK108" s="225">
        <f>ROUND(I108*H108,2)</f>
        <v>0</v>
      </c>
      <c r="BL108" s="19" t="s">
        <v>167</v>
      </c>
      <c r="BM108" s="224" t="s">
        <v>208</v>
      </c>
    </row>
    <row r="109" s="12" customFormat="1" ht="25.92" customHeight="1">
      <c r="A109" s="12"/>
      <c r="B109" s="198"/>
      <c r="C109" s="199"/>
      <c r="D109" s="200" t="s">
        <v>71</v>
      </c>
      <c r="E109" s="201" t="s">
        <v>209</v>
      </c>
      <c r="F109" s="201" t="s">
        <v>210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</f>
        <v>0</v>
      </c>
      <c r="Q109" s="206"/>
      <c r="R109" s="207">
        <f>R110</f>
        <v>0</v>
      </c>
      <c r="S109" s="206"/>
      <c r="T109" s="208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167</v>
      </c>
      <c r="AT109" s="210" t="s">
        <v>71</v>
      </c>
      <c r="AU109" s="210" t="s">
        <v>72</v>
      </c>
      <c r="AY109" s="209" t="s">
        <v>147</v>
      </c>
      <c r="BK109" s="211">
        <f>BK110</f>
        <v>0</v>
      </c>
    </row>
    <row r="110" s="12" customFormat="1" ht="22.8" customHeight="1">
      <c r="A110" s="12"/>
      <c r="B110" s="198"/>
      <c r="C110" s="199"/>
      <c r="D110" s="200" t="s">
        <v>71</v>
      </c>
      <c r="E110" s="257" t="s">
        <v>72</v>
      </c>
      <c r="F110" s="257" t="s">
        <v>211</v>
      </c>
      <c r="G110" s="199"/>
      <c r="H110" s="199"/>
      <c r="I110" s="202"/>
      <c r="J110" s="258">
        <f>BK110</f>
        <v>0</v>
      </c>
      <c r="K110" s="199"/>
      <c r="L110" s="204"/>
      <c r="M110" s="205"/>
      <c r="N110" s="206"/>
      <c r="O110" s="206"/>
      <c r="P110" s="207">
        <f>P111</f>
        <v>0</v>
      </c>
      <c r="Q110" s="206"/>
      <c r="R110" s="207">
        <f>R111</f>
        <v>0</v>
      </c>
      <c r="S110" s="206"/>
      <c r="T110" s="208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167</v>
      </c>
      <c r="AT110" s="210" t="s">
        <v>71</v>
      </c>
      <c r="AU110" s="210" t="s">
        <v>80</v>
      </c>
      <c r="AY110" s="209" t="s">
        <v>147</v>
      </c>
      <c r="BK110" s="211">
        <f>BK111</f>
        <v>0</v>
      </c>
    </row>
    <row r="111" s="2" customFormat="1" ht="14.4" customHeight="1">
      <c r="A111" s="40"/>
      <c r="B111" s="41"/>
      <c r="C111" s="248" t="s">
        <v>212</v>
      </c>
      <c r="D111" s="248" t="s">
        <v>175</v>
      </c>
      <c r="E111" s="249" t="s">
        <v>213</v>
      </c>
      <c r="F111" s="250" t="s">
        <v>214</v>
      </c>
      <c r="G111" s="251" t="s">
        <v>151</v>
      </c>
      <c r="H111" s="252">
        <v>1</v>
      </c>
      <c r="I111" s="253"/>
      <c r="J111" s="254">
        <f>ROUND(I111*H111,2)</f>
        <v>0</v>
      </c>
      <c r="K111" s="250" t="s">
        <v>152</v>
      </c>
      <c r="L111" s="46"/>
      <c r="M111" s="255" t="s">
        <v>19</v>
      </c>
      <c r="N111" s="256" t="s">
        <v>43</v>
      </c>
      <c r="O111" s="86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215</v>
      </c>
      <c r="AT111" s="224" t="s">
        <v>175</v>
      </c>
      <c r="AU111" s="224" t="s">
        <v>82</v>
      </c>
      <c r="AY111" s="19" t="s">
        <v>147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80</v>
      </c>
      <c r="BK111" s="225">
        <f>ROUND(I111*H111,2)</f>
        <v>0</v>
      </c>
      <c r="BL111" s="19" t="s">
        <v>215</v>
      </c>
      <c r="BM111" s="224" t="s">
        <v>216</v>
      </c>
    </row>
    <row r="112" s="12" customFormat="1" ht="25.92" customHeight="1">
      <c r="A112" s="12"/>
      <c r="B112" s="198"/>
      <c r="C112" s="199"/>
      <c r="D112" s="200" t="s">
        <v>71</v>
      </c>
      <c r="E112" s="201" t="s">
        <v>217</v>
      </c>
      <c r="F112" s="201" t="s">
        <v>211</v>
      </c>
      <c r="G112" s="199"/>
      <c r="H112" s="199"/>
      <c r="I112" s="202"/>
      <c r="J112" s="203">
        <f>BK112</f>
        <v>0</v>
      </c>
      <c r="K112" s="199"/>
      <c r="L112" s="204"/>
      <c r="M112" s="205"/>
      <c r="N112" s="206"/>
      <c r="O112" s="206"/>
      <c r="P112" s="207">
        <f>P113</f>
        <v>0</v>
      </c>
      <c r="Q112" s="206"/>
      <c r="R112" s="207">
        <f>R113</f>
        <v>0</v>
      </c>
      <c r="S112" s="206"/>
      <c r="T112" s="208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174</v>
      </c>
      <c r="AT112" s="210" t="s">
        <v>71</v>
      </c>
      <c r="AU112" s="210" t="s">
        <v>72</v>
      </c>
      <c r="AY112" s="209" t="s">
        <v>147</v>
      </c>
      <c r="BK112" s="211">
        <f>BK113</f>
        <v>0</v>
      </c>
    </row>
    <row r="113" s="12" customFormat="1" ht="22.8" customHeight="1">
      <c r="A113" s="12"/>
      <c r="B113" s="198"/>
      <c r="C113" s="199"/>
      <c r="D113" s="200" t="s">
        <v>71</v>
      </c>
      <c r="E113" s="257" t="s">
        <v>218</v>
      </c>
      <c r="F113" s="257" t="s">
        <v>219</v>
      </c>
      <c r="G113" s="199"/>
      <c r="H113" s="199"/>
      <c r="I113" s="202"/>
      <c r="J113" s="258">
        <f>BK113</f>
        <v>0</v>
      </c>
      <c r="K113" s="199"/>
      <c r="L113" s="204"/>
      <c r="M113" s="205"/>
      <c r="N113" s="206"/>
      <c r="O113" s="206"/>
      <c r="P113" s="207">
        <f>P114</f>
        <v>0</v>
      </c>
      <c r="Q113" s="206"/>
      <c r="R113" s="207">
        <f>R114</f>
        <v>0</v>
      </c>
      <c r="S113" s="206"/>
      <c r="T113" s="208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174</v>
      </c>
      <c r="AT113" s="210" t="s">
        <v>71</v>
      </c>
      <c r="AU113" s="210" t="s">
        <v>80</v>
      </c>
      <c r="AY113" s="209" t="s">
        <v>147</v>
      </c>
      <c r="BK113" s="211">
        <f>BK114</f>
        <v>0</v>
      </c>
    </row>
    <row r="114" s="2" customFormat="1" ht="14.4" customHeight="1">
      <c r="A114" s="40"/>
      <c r="B114" s="41"/>
      <c r="C114" s="248" t="s">
        <v>203</v>
      </c>
      <c r="D114" s="248" t="s">
        <v>175</v>
      </c>
      <c r="E114" s="249" t="s">
        <v>220</v>
      </c>
      <c r="F114" s="250" t="s">
        <v>221</v>
      </c>
      <c r="G114" s="251" t="s">
        <v>151</v>
      </c>
      <c r="H114" s="252">
        <v>1</v>
      </c>
      <c r="I114" s="253"/>
      <c r="J114" s="254">
        <f>ROUND(I114*H114,2)</f>
        <v>0</v>
      </c>
      <c r="K114" s="250" t="s">
        <v>152</v>
      </c>
      <c r="L114" s="46"/>
      <c r="M114" s="259" t="s">
        <v>19</v>
      </c>
      <c r="N114" s="260" t="s">
        <v>43</v>
      </c>
      <c r="O114" s="261"/>
      <c r="P114" s="262">
        <f>O114*H114</f>
        <v>0</v>
      </c>
      <c r="Q114" s="262">
        <v>0</v>
      </c>
      <c r="R114" s="262">
        <f>Q114*H114</f>
        <v>0</v>
      </c>
      <c r="S114" s="262">
        <v>0</v>
      </c>
      <c r="T114" s="263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4" t="s">
        <v>191</v>
      </c>
      <c r="AT114" s="224" t="s">
        <v>175</v>
      </c>
      <c r="AU114" s="224" t="s">
        <v>82</v>
      </c>
      <c r="AY114" s="19" t="s">
        <v>147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9" t="s">
        <v>80</v>
      </c>
      <c r="BK114" s="225">
        <f>ROUND(I114*H114,2)</f>
        <v>0</v>
      </c>
      <c r="BL114" s="19" t="s">
        <v>191</v>
      </c>
      <c r="BM114" s="224" t="s">
        <v>222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LcHHthPZlduNdGD1ylHVpFfBl1mNvSf2d6k1m/rIa2mb/TVVvnr4dpmwnpKCjBJx4aMDjrOPQwwSobxwSk7AJA==" hashValue="MH5tbguLvqOSg0hdE/CndgKuKpVpe6Fd36/vRZHypFSA83yHSKDU/qe6Mwk8nQPHtUGfe9x8+GDe4CWwXzELNg==" algorithmName="SHA-512" password="CC35"/>
  <autoFilter ref="C86:K11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225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ROUND((SUM(BE87:BE107)),  2)</f>
        <v>0</v>
      </c>
      <c r="G35" s="40"/>
      <c r="H35" s="40"/>
      <c r="I35" s="159">
        <v>0.20999999999999999</v>
      </c>
      <c r="J35" s="158">
        <f>ROUND(((SUM(BE87:BE107))*I35),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ROUND((SUM(BF87:BF107)),  2)</f>
        <v>0</v>
      </c>
      <c r="G36" s="40"/>
      <c r="H36" s="40"/>
      <c r="I36" s="159">
        <v>0.14999999999999999</v>
      </c>
      <c r="J36" s="158">
        <f>ROUND(((SUM(BF87:BF107))*I36),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ROUND((SUM(BH87:BH107)),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01 - Přípravné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4.4" customHeight="1">
      <c r="A75" s="40"/>
      <c r="B75" s="41"/>
      <c r="C75" s="42"/>
      <c r="D75" s="42"/>
      <c r="E75" s="171" t="str">
        <f>E7</f>
        <v>06-27 - Revitalizace rybníka Stráž v Pelhřimově část 1b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4.4" customHeight="1">
      <c r="A77" s="40"/>
      <c r="B77" s="41"/>
      <c r="C77" s="42"/>
      <c r="D77" s="42"/>
      <c r="E77" s="171" t="s">
        <v>223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42"/>
      <c r="D79" s="42"/>
      <c r="E79" s="71" t="str">
        <f>E11</f>
        <v>01 - Přípravné práce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Pelhřimov</v>
      </c>
      <c r="G81" s="42"/>
      <c r="H81" s="42"/>
      <c r="I81" s="34" t="s">
        <v>23</v>
      </c>
      <c r="J81" s="74" t="str">
        <f>IF(J14="","",J14)</f>
        <v>15. 6. 2022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4" customHeight="1">
      <c r="A83" s="40"/>
      <c r="B83" s="41"/>
      <c r="C83" s="34" t="s">
        <v>25</v>
      </c>
      <c r="D83" s="42"/>
      <c r="E83" s="42"/>
      <c r="F83" s="29" t="str">
        <f>E17</f>
        <v>Město Pelhřimov</v>
      </c>
      <c r="G83" s="42"/>
      <c r="H83" s="42"/>
      <c r="I83" s="34" t="s">
        <v>31</v>
      </c>
      <c r="J83" s="38" t="str">
        <f>E23</f>
        <v>VDG Projektování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Vítězslav Pavel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57</v>
      </c>
      <c r="E86" s="190" t="s">
        <v>53</v>
      </c>
      <c r="F86" s="190" t="s">
        <v>54</v>
      </c>
      <c r="G86" s="190" t="s">
        <v>134</v>
      </c>
      <c r="H86" s="190" t="s">
        <v>135</v>
      </c>
      <c r="I86" s="190" t="s">
        <v>136</v>
      </c>
      <c r="J86" s="190" t="s">
        <v>122</v>
      </c>
      <c r="K86" s="191" t="s">
        <v>137</v>
      </c>
      <c r="L86" s="192"/>
      <c r="M86" s="94" t="s">
        <v>19</v>
      </c>
      <c r="N86" s="95" t="s">
        <v>42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0.0059199999999999999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123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172</v>
      </c>
      <c r="F88" s="201" t="s">
        <v>173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0.0059199999999999999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57" t="s">
        <v>80</v>
      </c>
      <c r="F89" s="257" t="s">
        <v>90</v>
      </c>
      <c r="G89" s="199"/>
      <c r="H89" s="199"/>
      <c r="I89" s="202"/>
      <c r="J89" s="258">
        <f>BK89</f>
        <v>0</v>
      </c>
      <c r="K89" s="199"/>
      <c r="L89" s="204"/>
      <c r="M89" s="205"/>
      <c r="N89" s="206"/>
      <c r="O89" s="206"/>
      <c r="P89" s="207">
        <f>SUM(P90:P107)</f>
        <v>0</v>
      </c>
      <c r="Q89" s="206"/>
      <c r="R89" s="207">
        <f>SUM(R90:R107)</f>
        <v>0.0059199999999999999</v>
      </c>
      <c r="S89" s="206"/>
      <c r="T89" s="208">
        <f>SUM(T90:T107)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80</v>
      </c>
      <c r="AY89" s="209" t="s">
        <v>147</v>
      </c>
      <c r="BK89" s="211">
        <f>SUM(BK90:BK107)</f>
        <v>0</v>
      </c>
    </row>
    <row r="90" s="2" customFormat="1" ht="14.4" customHeight="1">
      <c r="A90" s="40"/>
      <c r="B90" s="41"/>
      <c r="C90" s="248" t="s">
        <v>80</v>
      </c>
      <c r="D90" s="248" t="s">
        <v>175</v>
      </c>
      <c r="E90" s="249" t="s">
        <v>80</v>
      </c>
      <c r="F90" s="250" t="s">
        <v>227</v>
      </c>
      <c r="G90" s="251" t="s">
        <v>228</v>
      </c>
      <c r="H90" s="252">
        <v>20</v>
      </c>
      <c r="I90" s="253"/>
      <c r="J90" s="254">
        <f>ROUND(I90*H90,2)</f>
        <v>0</v>
      </c>
      <c r="K90" s="250" t="s">
        <v>152</v>
      </c>
      <c r="L90" s="46"/>
      <c r="M90" s="255" t="s">
        <v>19</v>
      </c>
      <c r="N90" s="256" t="s">
        <v>43</v>
      </c>
      <c r="O90" s="86"/>
      <c r="P90" s="222">
        <f>O90*H90</f>
        <v>0</v>
      </c>
      <c r="Q90" s="222">
        <v>0.00018000000000000001</v>
      </c>
      <c r="R90" s="222">
        <f>Q90*H90</f>
        <v>0.0036000000000000003</v>
      </c>
      <c r="S90" s="222">
        <v>0</v>
      </c>
      <c r="T90" s="22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4" t="s">
        <v>167</v>
      </c>
      <c r="AT90" s="224" t="s">
        <v>175</v>
      </c>
      <c r="AU90" s="224" t="s">
        <v>82</v>
      </c>
      <c r="AY90" s="19" t="s">
        <v>147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9" t="s">
        <v>80</v>
      </c>
      <c r="BK90" s="225">
        <f>ROUND(I90*H90,2)</f>
        <v>0</v>
      </c>
      <c r="BL90" s="19" t="s">
        <v>167</v>
      </c>
      <c r="BM90" s="224" t="s">
        <v>229</v>
      </c>
    </row>
    <row r="91" s="14" customFormat="1">
      <c r="A91" s="14"/>
      <c r="B91" s="238"/>
      <c r="C91" s="239"/>
      <c r="D91" s="228" t="s">
        <v>159</v>
      </c>
      <c r="E91" s="240" t="s">
        <v>19</v>
      </c>
      <c r="F91" s="241" t="s">
        <v>230</v>
      </c>
      <c r="G91" s="239"/>
      <c r="H91" s="240" t="s">
        <v>19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159</v>
      </c>
      <c r="AU91" s="247" t="s">
        <v>82</v>
      </c>
      <c r="AV91" s="14" t="s">
        <v>80</v>
      </c>
      <c r="AW91" s="14" t="s">
        <v>33</v>
      </c>
      <c r="AX91" s="14" t="s">
        <v>72</v>
      </c>
      <c r="AY91" s="247" t="s">
        <v>147</v>
      </c>
    </row>
    <row r="92" s="13" customFormat="1">
      <c r="A92" s="13"/>
      <c r="B92" s="226"/>
      <c r="C92" s="227"/>
      <c r="D92" s="228" t="s">
        <v>159</v>
      </c>
      <c r="E92" s="229" t="s">
        <v>19</v>
      </c>
      <c r="F92" s="230" t="s">
        <v>231</v>
      </c>
      <c r="G92" s="227"/>
      <c r="H92" s="231">
        <v>20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159</v>
      </c>
      <c r="AU92" s="237" t="s">
        <v>82</v>
      </c>
      <c r="AV92" s="13" t="s">
        <v>82</v>
      </c>
      <c r="AW92" s="13" t="s">
        <v>33</v>
      </c>
      <c r="AX92" s="13" t="s">
        <v>80</v>
      </c>
      <c r="AY92" s="237" t="s">
        <v>147</v>
      </c>
    </row>
    <row r="93" s="2" customFormat="1" ht="14.4" customHeight="1">
      <c r="A93" s="40"/>
      <c r="B93" s="41"/>
      <c r="C93" s="248" t="s">
        <v>82</v>
      </c>
      <c r="D93" s="248" t="s">
        <v>175</v>
      </c>
      <c r="E93" s="249" t="s">
        <v>232</v>
      </c>
      <c r="F93" s="250" t="s">
        <v>233</v>
      </c>
      <c r="G93" s="251" t="s">
        <v>228</v>
      </c>
      <c r="H93" s="252">
        <v>1240</v>
      </c>
      <c r="I93" s="253"/>
      <c r="J93" s="254">
        <f>ROUND(I93*H93,2)</f>
        <v>0</v>
      </c>
      <c r="K93" s="250" t="s">
        <v>234</v>
      </c>
      <c r="L93" s="46"/>
      <c r="M93" s="255" t="s">
        <v>19</v>
      </c>
      <c r="N93" s="256" t="s">
        <v>43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167</v>
      </c>
      <c r="AT93" s="224" t="s">
        <v>175</v>
      </c>
      <c r="AU93" s="224" t="s">
        <v>82</v>
      </c>
      <c r="AY93" s="19" t="s">
        <v>147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80</v>
      </c>
      <c r="BK93" s="225">
        <f>ROUND(I93*H93,2)</f>
        <v>0</v>
      </c>
      <c r="BL93" s="19" t="s">
        <v>167</v>
      </c>
      <c r="BM93" s="224" t="s">
        <v>235</v>
      </c>
    </row>
    <row r="94" s="13" customFormat="1">
      <c r="A94" s="13"/>
      <c r="B94" s="226"/>
      <c r="C94" s="227"/>
      <c r="D94" s="228" t="s">
        <v>159</v>
      </c>
      <c r="E94" s="229" t="s">
        <v>19</v>
      </c>
      <c r="F94" s="230" t="s">
        <v>236</v>
      </c>
      <c r="G94" s="227"/>
      <c r="H94" s="231">
        <v>1240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159</v>
      </c>
      <c r="AU94" s="237" t="s">
        <v>82</v>
      </c>
      <c r="AV94" s="13" t="s">
        <v>82</v>
      </c>
      <c r="AW94" s="13" t="s">
        <v>33</v>
      </c>
      <c r="AX94" s="13" t="s">
        <v>80</v>
      </c>
      <c r="AY94" s="237" t="s">
        <v>147</v>
      </c>
    </row>
    <row r="95" s="14" customFormat="1">
      <c r="A95" s="14"/>
      <c r="B95" s="238"/>
      <c r="C95" s="239"/>
      <c r="D95" s="228" t="s">
        <v>159</v>
      </c>
      <c r="E95" s="240" t="s">
        <v>19</v>
      </c>
      <c r="F95" s="241" t="s">
        <v>237</v>
      </c>
      <c r="G95" s="239"/>
      <c r="H95" s="240" t="s">
        <v>19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159</v>
      </c>
      <c r="AU95" s="247" t="s">
        <v>82</v>
      </c>
      <c r="AV95" s="14" t="s">
        <v>80</v>
      </c>
      <c r="AW95" s="14" t="s">
        <v>33</v>
      </c>
      <c r="AX95" s="14" t="s">
        <v>72</v>
      </c>
      <c r="AY95" s="247" t="s">
        <v>147</v>
      </c>
    </row>
    <row r="96" s="2" customFormat="1" ht="19.8" customHeight="1">
      <c r="A96" s="40"/>
      <c r="B96" s="41"/>
      <c r="C96" s="248" t="s">
        <v>161</v>
      </c>
      <c r="D96" s="248" t="s">
        <v>175</v>
      </c>
      <c r="E96" s="249" t="s">
        <v>238</v>
      </c>
      <c r="F96" s="250" t="s">
        <v>239</v>
      </c>
      <c r="G96" s="251" t="s">
        <v>228</v>
      </c>
      <c r="H96" s="252">
        <v>20</v>
      </c>
      <c r="I96" s="253"/>
      <c r="J96" s="254">
        <f>ROUND(I96*H96,2)</f>
        <v>0</v>
      </c>
      <c r="K96" s="250" t="s">
        <v>240</v>
      </c>
      <c r="L96" s="46"/>
      <c r="M96" s="255" t="s">
        <v>19</v>
      </c>
      <c r="N96" s="256" t="s">
        <v>43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167</v>
      </c>
      <c r="AT96" s="224" t="s">
        <v>175</v>
      </c>
      <c r="AU96" s="224" t="s">
        <v>82</v>
      </c>
      <c r="AY96" s="19" t="s">
        <v>147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80</v>
      </c>
      <c r="BK96" s="225">
        <f>ROUND(I96*H96,2)</f>
        <v>0</v>
      </c>
      <c r="BL96" s="19" t="s">
        <v>167</v>
      </c>
      <c r="BM96" s="224" t="s">
        <v>241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231</v>
      </c>
      <c r="G97" s="227"/>
      <c r="H97" s="231">
        <v>20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82</v>
      </c>
      <c r="AV97" s="13" t="s">
        <v>82</v>
      </c>
      <c r="AW97" s="13" t="s">
        <v>33</v>
      </c>
      <c r="AX97" s="13" t="s">
        <v>80</v>
      </c>
      <c r="AY97" s="237" t="s">
        <v>147</v>
      </c>
    </row>
    <row r="98" s="14" customFormat="1">
      <c r="A98" s="14"/>
      <c r="B98" s="238"/>
      <c r="C98" s="239"/>
      <c r="D98" s="228" t="s">
        <v>159</v>
      </c>
      <c r="E98" s="240" t="s">
        <v>19</v>
      </c>
      <c r="F98" s="241" t="s">
        <v>242</v>
      </c>
      <c r="G98" s="239"/>
      <c r="H98" s="240" t="s">
        <v>19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159</v>
      </c>
      <c r="AU98" s="247" t="s">
        <v>82</v>
      </c>
      <c r="AV98" s="14" t="s">
        <v>80</v>
      </c>
      <c r="AW98" s="14" t="s">
        <v>33</v>
      </c>
      <c r="AX98" s="14" t="s">
        <v>72</v>
      </c>
      <c r="AY98" s="247" t="s">
        <v>147</v>
      </c>
    </row>
    <row r="99" s="2" customFormat="1" ht="14.4" customHeight="1">
      <c r="A99" s="40"/>
      <c r="B99" s="41"/>
      <c r="C99" s="248" t="s">
        <v>167</v>
      </c>
      <c r="D99" s="248" t="s">
        <v>175</v>
      </c>
      <c r="E99" s="249" t="s">
        <v>243</v>
      </c>
      <c r="F99" s="250" t="s">
        <v>244</v>
      </c>
      <c r="G99" s="251" t="s">
        <v>178</v>
      </c>
      <c r="H99" s="252">
        <v>4</v>
      </c>
      <c r="I99" s="253"/>
      <c r="J99" s="254">
        <f>ROUND(I99*H99,2)</f>
        <v>0</v>
      </c>
      <c r="K99" s="250" t="s">
        <v>240</v>
      </c>
      <c r="L99" s="46"/>
      <c r="M99" s="255" t="s">
        <v>19</v>
      </c>
      <c r="N99" s="256" t="s">
        <v>43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167</v>
      </c>
      <c r="AT99" s="224" t="s">
        <v>175</v>
      </c>
      <c r="AU99" s="224" t="s">
        <v>82</v>
      </c>
      <c r="AY99" s="19" t="s">
        <v>147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80</v>
      </c>
      <c r="BK99" s="225">
        <f>ROUND(I99*H99,2)</f>
        <v>0</v>
      </c>
      <c r="BL99" s="19" t="s">
        <v>167</v>
      </c>
      <c r="BM99" s="224" t="s">
        <v>245</v>
      </c>
    </row>
    <row r="100" s="13" customFormat="1">
      <c r="A100" s="13"/>
      <c r="B100" s="226"/>
      <c r="C100" s="227"/>
      <c r="D100" s="228" t="s">
        <v>159</v>
      </c>
      <c r="E100" s="229" t="s">
        <v>19</v>
      </c>
      <c r="F100" s="230" t="s">
        <v>167</v>
      </c>
      <c r="G100" s="227"/>
      <c r="H100" s="231">
        <v>4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159</v>
      </c>
      <c r="AU100" s="237" t="s">
        <v>82</v>
      </c>
      <c r="AV100" s="13" t="s">
        <v>82</v>
      </c>
      <c r="AW100" s="13" t="s">
        <v>33</v>
      </c>
      <c r="AX100" s="13" t="s">
        <v>80</v>
      </c>
      <c r="AY100" s="237" t="s">
        <v>147</v>
      </c>
    </row>
    <row r="101" s="2" customFormat="1" ht="14.4" customHeight="1">
      <c r="A101" s="40"/>
      <c r="B101" s="41"/>
      <c r="C101" s="248" t="s">
        <v>174</v>
      </c>
      <c r="D101" s="248" t="s">
        <v>175</v>
      </c>
      <c r="E101" s="249" t="s">
        <v>246</v>
      </c>
      <c r="F101" s="250" t="s">
        <v>247</v>
      </c>
      <c r="G101" s="251" t="s">
        <v>178</v>
      </c>
      <c r="H101" s="252">
        <v>4</v>
      </c>
      <c r="I101" s="253"/>
      <c r="J101" s="254">
        <f>ROUND(I101*H101,2)</f>
        <v>0</v>
      </c>
      <c r="K101" s="250" t="s">
        <v>240</v>
      </c>
      <c r="L101" s="46"/>
      <c r="M101" s="255" t="s">
        <v>19</v>
      </c>
      <c r="N101" s="256" t="s">
        <v>43</v>
      </c>
      <c r="O101" s="86"/>
      <c r="P101" s="222">
        <f>O101*H101</f>
        <v>0</v>
      </c>
      <c r="Q101" s="222">
        <v>5.0000000000000002E-05</v>
      </c>
      <c r="R101" s="222">
        <f>Q101*H101</f>
        <v>0.00020000000000000001</v>
      </c>
      <c r="S101" s="222">
        <v>0</v>
      </c>
      <c r="T101" s="22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167</v>
      </c>
      <c r="AT101" s="224" t="s">
        <v>175</v>
      </c>
      <c r="AU101" s="224" t="s">
        <v>82</v>
      </c>
      <c r="AY101" s="19" t="s">
        <v>147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80</v>
      </c>
      <c r="BK101" s="225">
        <f>ROUND(I101*H101,2)</f>
        <v>0</v>
      </c>
      <c r="BL101" s="19" t="s">
        <v>167</v>
      </c>
      <c r="BM101" s="224" t="s">
        <v>248</v>
      </c>
    </row>
    <row r="102" s="13" customFormat="1">
      <c r="A102" s="13"/>
      <c r="B102" s="226"/>
      <c r="C102" s="227"/>
      <c r="D102" s="228" t="s">
        <v>159</v>
      </c>
      <c r="E102" s="229" t="s">
        <v>19</v>
      </c>
      <c r="F102" s="230" t="s">
        <v>167</v>
      </c>
      <c r="G102" s="227"/>
      <c r="H102" s="231">
        <v>4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159</v>
      </c>
      <c r="AU102" s="237" t="s">
        <v>82</v>
      </c>
      <c r="AV102" s="13" t="s">
        <v>82</v>
      </c>
      <c r="AW102" s="13" t="s">
        <v>33</v>
      </c>
      <c r="AX102" s="13" t="s">
        <v>80</v>
      </c>
      <c r="AY102" s="237" t="s">
        <v>147</v>
      </c>
    </row>
    <row r="103" s="2" customFormat="1" ht="14.4" customHeight="1">
      <c r="A103" s="40"/>
      <c r="B103" s="41"/>
      <c r="C103" s="248" t="s">
        <v>181</v>
      </c>
      <c r="D103" s="248" t="s">
        <v>175</v>
      </c>
      <c r="E103" s="249" t="s">
        <v>249</v>
      </c>
      <c r="F103" s="250" t="s">
        <v>250</v>
      </c>
      <c r="G103" s="251" t="s">
        <v>178</v>
      </c>
      <c r="H103" s="252">
        <v>4</v>
      </c>
      <c r="I103" s="253"/>
      <c r="J103" s="254">
        <f>ROUND(I103*H103,2)</f>
        <v>0</v>
      </c>
      <c r="K103" s="250" t="s">
        <v>240</v>
      </c>
      <c r="L103" s="46"/>
      <c r="M103" s="255" t="s">
        <v>19</v>
      </c>
      <c r="N103" s="256" t="s">
        <v>43</v>
      </c>
      <c r="O103" s="86"/>
      <c r="P103" s="222">
        <f>O103*H103</f>
        <v>0</v>
      </c>
      <c r="Q103" s="222">
        <v>0.00052999999999999998</v>
      </c>
      <c r="R103" s="222">
        <f>Q103*H103</f>
        <v>0.0021199999999999999</v>
      </c>
      <c r="S103" s="222">
        <v>0</v>
      </c>
      <c r="T103" s="22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167</v>
      </c>
      <c r="AT103" s="224" t="s">
        <v>175</v>
      </c>
      <c r="AU103" s="224" t="s">
        <v>82</v>
      </c>
      <c r="AY103" s="19" t="s">
        <v>147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80</v>
      </c>
      <c r="BK103" s="225">
        <f>ROUND(I103*H103,2)</f>
        <v>0</v>
      </c>
      <c r="BL103" s="19" t="s">
        <v>167</v>
      </c>
      <c r="BM103" s="224" t="s">
        <v>251</v>
      </c>
    </row>
    <row r="104" s="13" customFormat="1">
      <c r="A104" s="13"/>
      <c r="B104" s="226"/>
      <c r="C104" s="227"/>
      <c r="D104" s="228" t="s">
        <v>159</v>
      </c>
      <c r="E104" s="229" t="s">
        <v>19</v>
      </c>
      <c r="F104" s="230" t="s">
        <v>167</v>
      </c>
      <c r="G104" s="227"/>
      <c r="H104" s="231">
        <v>4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159</v>
      </c>
      <c r="AU104" s="237" t="s">
        <v>82</v>
      </c>
      <c r="AV104" s="13" t="s">
        <v>82</v>
      </c>
      <c r="AW104" s="13" t="s">
        <v>33</v>
      </c>
      <c r="AX104" s="13" t="s">
        <v>80</v>
      </c>
      <c r="AY104" s="237" t="s">
        <v>147</v>
      </c>
    </row>
    <row r="105" s="2" customFormat="1" ht="14.4" customHeight="1">
      <c r="A105" s="40"/>
      <c r="B105" s="41"/>
      <c r="C105" s="248" t="s">
        <v>185</v>
      </c>
      <c r="D105" s="248" t="s">
        <v>175</v>
      </c>
      <c r="E105" s="249" t="s">
        <v>252</v>
      </c>
      <c r="F105" s="250" t="s">
        <v>253</v>
      </c>
      <c r="G105" s="251" t="s">
        <v>254</v>
      </c>
      <c r="H105" s="252">
        <v>124</v>
      </c>
      <c r="I105" s="253"/>
      <c r="J105" s="254">
        <f>ROUND(I105*H105,2)</f>
        <v>0</v>
      </c>
      <c r="K105" s="250" t="s">
        <v>255</v>
      </c>
      <c r="L105" s="46"/>
      <c r="M105" s="255" t="s">
        <v>19</v>
      </c>
      <c r="N105" s="256" t="s">
        <v>43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167</v>
      </c>
      <c r="AT105" s="224" t="s">
        <v>175</v>
      </c>
      <c r="AU105" s="224" t="s">
        <v>82</v>
      </c>
      <c r="AY105" s="19" t="s">
        <v>147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80</v>
      </c>
      <c r="BK105" s="225">
        <f>ROUND(I105*H105,2)</f>
        <v>0</v>
      </c>
      <c r="BL105" s="19" t="s">
        <v>167</v>
      </c>
      <c r="BM105" s="224" t="s">
        <v>256</v>
      </c>
    </row>
    <row r="106" s="2" customFormat="1">
      <c r="A106" s="40"/>
      <c r="B106" s="41"/>
      <c r="C106" s="42"/>
      <c r="D106" s="264" t="s">
        <v>257</v>
      </c>
      <c r="E106" s="42"/>
      <c r="F106" s="265" t="s">
        <v>258</v>
      </c>
      <c r="G106" s="42"/>
      <c r="H106" s="42"/>
      <c r="I106" s="266"/>
      <c r="J106" s="42"/>
      <c r="K106" s="42"/>
      <c r="L106" s="46"/>
      <c r="M106" s="267"/>
      <c r="N106" s="268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257</v>
      </c>
      <c r="AU106" s="19" t="s">
        <v>82</v>
      </c>
    </row>
    <row r="107" s="13" customFormat="1">
      <c r="A107" s="13"/>
      <c r="B107" s="226"/>
      <c r="C107" s="227"/>
      <c r="D107" s="228" t="s">
        <v>159</v>
      </c>
      <c r="E107" s="229" t="s">
        <v>19</v>
      </c>
      <c r="F107" s="230" t="s">
        <v>259</v>
      </c>
      <c r="G107" s="227"/>
      <c r="H107" s="231">
        <v>124</v>
      </c>
      <c r="I107" s="232"/>
      <c r="J107" s="227"/>
      <c r="K107" s="227"/>
      <c r="L107" s="233"/>
      <c r="M107" s="269"/>
      <c r="N107" s="270"/>
      <c r="O107" s="270"/>
      <c r="P107" s="270"/>
      <c r="Q107" s="270"/>
      <c r="R107" s="270"/>
      <c r="S107" s="270"/>
      <c r="T107" s="27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159</v>
      </c>
      <c r="AU107" s="237" t="s">
        <v>82</v>
      </c>
      <c r="AV107" s="13" t="s">
        <v>82</v>
      </c>
      <c r="AW107" s="13" t="s">
        <v>33</v>
      </c>
      <c r="AX107" s="13" t="s">
        <v>80</v>
      </c>
      <c r="AY107" s="237" t="s">
        <v>147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AxQDLhMTbKW7+eIHFK3TmsBUysN/OeygxDMd0t3klI8tBwo3pufqXw+amHGteh0njYnLmMyXiCxd8wKsXoY3Cg==" hashValue="REpnAxw94G7eyWwdXy8OnnmQJyMfgSI5Vl379C2G4exicFiYZPDDRfN2X/TMbGi2OEtf6nD4TZyjUp5JxdwoFA==" algorithmName="SHA-512" password="CC35"/>
  <autoFilter ref="C86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106" r:id="rId1" display="https://podminky.urs.cz/item/CS_URS_2021_01/12110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260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ROUND((SUM(BE87:BE114)),  2)</f>
        <v>0</v>
      </c>
      <c r="G35" s="40"/>
      <c r="H35" s="40"/>
      <c r="I35" s="159">
        <v>0.20999999999999999</v>
      </c>
      <c r="J35" s="158">
        <f>ROUND(((SUM(BE87:BE114))*I35),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ROUND((SUM(BF87:BF114)),  2)</f>
        <v>0</v>
      </c>
      <c r="G36" s="40"/>
      <c r="H36" s="40"/>
      <c r="I36" s="159">
        <v>0.14999999999999999</v>
      </c>
      <c r="J36" s="158">
        <f>ROUND(((SUM(BF87:BF114))*I36),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ROUND((SUM(BG87:BG114)),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ROUND((SUM(BH87:BH114)),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ROUND((SUM(BI87:BI114)),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02 - Zemní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4.4" customHeight="1">
      <c r="A75" s="40"/>
      <c r="B75" s="41"/>
      <c r="C75" s="42"/>
      <c r="D75" s="42"/>
      <c r="E75" s="171" t="str">
        <f>E7</f>
        <v>06-27 - Revitalizace rybníka Stráž v Pelhřimově část 1b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4.4" customHeight="1">
      <c r="A77" s="40"/>
      <c r="B77" s="41"/>
      <c r="C77" s="42"/>
      <c r="D77" s="42"/>
      <c r="E77" s="171" t="s">
        <v>223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42"/>
      <c r="D79" s="42"/>
      <c r="E79" s="71" t="str">
        <f>E11</f>
        <v>02 - Zemní práce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Pelhřimov</v>
      </c>
      <c r="G81" s="42"/>
      <c r="H81" s="42"/>
      <c r="I81" s="34" t="s">
        <v>23</v>
      </c>
      <c r="J81" s="74" t="str">
        <f>IF(J14="","",J14)</f>
        <v>15. 6. 2022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4" customHeight="1">
      <c r="A83" s="40"/>
      <c r="B83" s="41"/>
      <c r="C83" s="34" t="s">
        <v>25</v>
      </c>
      <c r="D83" s="42"/>
      <c r="E83" s="42"/>
      <c r="F83" s="29" t="str">
        <f>E17</f>
        <v>Město Pelhřimov</v>
      </c>
      <c r="G83" s="42"/>
      <c r="H83" s="42"/>
      <c r="I83" s="34" t="s">
        <v>31</v>
      </c>
      <c r="J83" s="38" t="str">
        <f>E23</f>
        <v>VDG Projektování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Vítězslav Pavel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57</v>
      </c>
      <c r="E86" s="190" t="s">
        <v>53</v>
      </c>
      <c r="F86" s="190" t="s">
        <v>54</v>
      </c>
      <c r="G86" s="190" t="s">
        <v>134</v>
      </c>
      <c r="H86" s="190" t="s">
        <v>135</v>
      </c>
      <c r="I86" s="190" t="s">
        <v>136</v>
      </c>
      <c r="J86" s="190" t="s">
        <v>122</v>
      </c>
      <c r="K86" s="191" t="s">
        <v>137</v>
      </c>
      <c r="L86" s="192"/>
      <c r="M86" s="94" t="s">
        <v>19</v>
      </c>
      <c r="N86" s="95" t="s">
        <v>42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123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172</v>
      </c>
      <c r="F88" s="201" t="s">
        <v>173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57" t="s">
        <v>80</v>
      </c>
      <c r="F89" s="257" t="s">
        <v>90</v>
      </c>
      <c r="G89" s="199"/>
      <c r="H89" s="199"/>
      <c r="I89" s="202"/>
      <c r="J89" s="258">
        <f>BK89</f>
        <v>0</v>
      </c>
      <c r="K89" s="199"/>
      <c r="L89" s="204"/>
      <c r="M89" s="205"/>
      <c r="N89" s="206"/>
      <c r="O89" s="206"/>
      <c r="P89" s="207">
        <f>SUM(P90:P114)</f>
        <v>0</v>
      </c>
      <c r="Q89" s="206"/>
      <c r="R89" s="207">
        <f>SUM(R90:R114)</f>
        <v>0</v>
      </c>
      <c r="S89" s="206"/>
      <c r="T89" s="208">
        <f>SUM(T90:T114)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80</v>
      </c>
      <c r="AY89" s="209" t="s">
        <v>147</v>
      </c>
      <c r="BK89" s="211">
        <f>SUM(BK90:BK114)</f>
        <v>0</v>
      </c>
    </row>
    <row r="90" s="2" customFormat="1" ht="14.4" customHeight="1">
      <c r="A90" s="40"/>
      <c r="B90" s="41"/>
      <c r="C90" s="248" t="s">
        <v>80</v>
      </c>
      <c r="D90" s="248" t="s">
        <v>175</v>
      </c>
      <c r="E90" s="249" t="s">
        <v>261</v>
      </c>
      <c r="F90" s="250" t="s">
        <v>262</v>
      </c>
      <c r="G90" s="251" t="s">
        <v>228</v>
      </c>
      <c r="H90" s="252">
        <v>246.40000000000001</v>
      </c>
      <c r="I90" s="253"/>
      <c r="J90" s="254">
        <f>ROUND(I90*H90,2)</f>
        <v>0</v>
      </c>
      <c r="K90" s="250" t="s">
        <v>263</v>
      </c>
      <c r="L90" s="46"/>
      <c r="M90" s="255" t="s">
        <v>19</v>
      </c>
      <c r="N90" s="256" t="s">
        <v>43</v>
      </c>
      <c r="O90" s="86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4" t="s">
        <v>167</v>
      </c>
      <c r="AT90" s="224" t="s">
        <v>175</v>
      </c>
      <c r="AU90" s="224" t="s">
        <v>82</v>
      </c>
      <c r="AY90" s="19" t="s">
        <v>147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9" t="s">
        <v>80</v>
      </c>
      <c r="BK90" s="225">
        <f>ROUND(I90*H90,2)</f>
        <v>0</v>
      </c>
      <c r="BL90" s="19" t="s">
        <v>167</v>
      </c>
      <c r="BM90" s="224" t="s">
        <v>264</v>
      </c>
    </row>
    <row r="91" s="14" customFormat="1">
      <c r="A91" s="14"/>
      <c r="B91" s="238"/>
      <c r="C91" s="239"/>
      <c r="D91" s="228" t="s">
        <v>159</v>
      </c>
      <c r="E91" s="240" t="s">
        <v>19</v>
      </c>
      <c r="F91" s="241" t="s">
        <v>265</v>
      </c>
      <c r="G91" s="239"/>
      <c r="H91" s="240" t="s">
        <v>19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159</v>
      </c>
      <c r="AU91" s="247" t="s">
        <v>82</v>
      </c>
      <c r="AV91" s="14" t="s">
        <v>80</v>
      </c>
      <c r="AW91" s="14" t="s">
        <v>33</v>
      </c>
      <c r="AX91" s="14" t="s">
        <v>72</v>
      </c>
      <c r="AY91" s="247" t="s">
        <v>147</v>
      </c>
    </row>
    <row r="92" s="13" customFormat="1">
      <c r="A92" s="13"/>
      <c r="B92" s="226"/>
      <c r="C92" s="227"/>
      <c r="D92" s="228" t="s">
        <v>159</v>
      </c>
      <c r="E92" s="229" t="s">
        <v>19</v>
      </c>
      <c r="F92" s="230" t="s">
        <v>266</v>
      </c>
      <c r="G92" s="227"/>
      <c r="H92" s="231">
        <v>246.40000000000001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159</v>
      </c>
      <c r="AU92" s="237" t="s">
        <v>82</v>
      </c>
      <c r="AV92" s="13" t="s">
        <v>82</v>
      </c>
      <c r="AW92" s="13" t="s">
        <v>33</v>
      </c>
      <c r="AX92" s="13" t="s">
        <v>80</v>
      </c>
      <c r="AY92" s="237" t="s">
        <v>147</v>
      </c>
    </row>
    <row r="93" s="2" customFormat="1" ht="19.8" customHeight="1">
      <c r="A93" s="40"/>
      <c r="B93" s="41"/>
      <c r="C93" s="248" t="s">
        <v>82</v>
      </c>
      <c r="D93" s="248" t="s">
        <v>175</v>
      </c>
      <c r="E93" s="249" t="s">
        <v>267</v>
      </c>
      <c r="F93" s="250" t="s">
        <v>268</v>
      </c>
      <c r="G93" s="251" t="s">
        <v>254</v>
      </c>
      <c r="H93" s="252">
        <v>248</v>
      </c>
      <c r="I93" s="253"/>
      <c r="J93" s="254">
        <f>ROUND(I93*H93,2)</f>
        <v>0</v>
      </c>
      <c r="K93" s="250" t="s">
        <v>263</v>
      </c>
      <c r="L93" s="46"/>
      <c r="M93" s="255" t="s">
        <v>19</v>
      </c>
      <c r="N93" s="256" t="s">
        <v>43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167</v>
      </c>
      <c r="AT93" s="224" t="s">
        <v>175</v>
      </c>
      <c r="AU93" s="224" t="s">
        <v>82</v>
      </c>
      <c r="AY93" s="19" t="s">
        <v>147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80</v>
      </c>
      <c r="BK93" s="225">
        <f>ROUND(I93*H93,2)</f>
        <v>0</v>
      </c>
      <c r="BL93" s="19" t="s">
        <v>167</v>
      </c>
      <c r="BM93" s="224" t="s">
        <v>269</v>
      </c>
    </row>
    <row r="94" s="13" customFormat="1">
      <c r="A94" s="13"/>
      <c r="B94" s="226"/>
      <c r="C94" s="227"/>
      <c r="D94" s="228" t="s">
        <v>159</v>
      </c>
      <c r="E94" s="229" t="s">
        <v>19</v>
      </c>
      <c r="F94" s="230" t="s">
        <v>270</v>
      </c>
      <c r="G94" s="227"/>
      <c r="H94" s="231">
        <v>248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159</v>
      </c>
      <c r="AU94" s="237" t="s">
        <v>82</v>
      </c>
      <c r="AV94" s="13" t="s">
        <v>82</v>
      </c>
      <c r="AW94" s="13" t="s">
        <v>33</v>
      </c>
      <c r="AX94" s="13" t="s">
        <v>80</v>
      </c>
      <c r="AY94" s="237" t="s">
        <v>147</v>
      </c>
    </row>
    <row r="95" s="14" customFormat="1">
      <c r="A95" s="14"/>
      <c r="B95" s="238"/>
      <c r="C95" s="239"/>
      <c r="D95" s="228" t="s">
        <v>159</v>
      </c>
      <c r="E95" s="240" t="s">
        <v>19</v>
      </c>
      <c r="F95" s="241" t="s">
        <v>271</v>
      </c>
      <c r="G95" s="239"/>
      <c r="H95" s="240" t="s">
        <v>19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159</v>
      </c>
      <c r="AU95" s="247" t="s">
        <v>82</v>
      </c>
      <c r="AV95" s="14" t="s">
        <v>80</v>
      </c>
      <c r="AW95" s="14" t="s">
        <v>33</v>
      </c>
      <c r="AX95" s="14" t="s">
        <v>72</v>
      </c>
      <c r="AY95" s="247" t="s">
        <v>147</v>
      </c>
    </row>
    <row r="96" s="2" customFormat="1" ht="19.8" customHeight="1">
      <c r="A96" s="40"/>
      <c r="B96" s="41"/>
      <c r="C96" s="248" t="s">
        <v>161</v>
      </c>
      <c r="D96" s="248" t="s">
        <v>175</v>
      </c>
      <c r="E96" s="249" t="s">
        <v>272</v>
      </c>
      <c r="F96" s="250" t="s">
        <v>273</v>
      </c>
      <c r="G96" s="251" t="s">
        <v>254</v>
      </c>
      <c r="H96" s="252">
        <v>248</v>
      </c>
      <c r="I96" s="253"/>
      <c r="J96" s="254">
        <f>ROUND(I96*H96,2)</f>
        <v>0</v>
      </c>
      <c r="K96" s="250" t="s">
        <v>263</v>
      </c>
      <c r="L96" s="46"/>
      <c r="M96" s="255" t="s">
        <v>19</v>
      </c>
      <c r="N96" s="256" t="s">
        <v>43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167</v>
      </c>
      <c r="AT96" s="224" t="s">
        <v>175</v>
      </c>
      <c r="AU96" s="224" t="s">
        <v>82</v>
      </c>
      <c r="AY96" s="19" t="s">
        <v>147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80</v>
      </c>
      <c r="BK96" s="225">
        <f>ROUND(I96*H96,2)</f>
        <v>0</v>
      </c>
      <c r="BL96" s="19" t="s">
        <v>167</v>
      </c>
      <c r="BM96" s="224" t="s">
        <v>274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270</v>
      </c>
      <c r="G97" s="227"/>
      <c r="H97" s="231">
        <v>248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82</v>
      </c>
      <c r="AV97" s="13" t="s">
        <v>82</v>
      </c>
      <c r="AW97" s="13" t="s">
        <v>33</v>
      </c>
      <c r="AX97" s="13" t="s">
        <v>80</v>
      </c>
      <c r="AY97" s="237" t="s">
        <v>147</v>
      </c>
    </row>
    <row r="98" s="14" customFormat="1">
      <c r="A98" s="14"/>
      <c r="B98" s="238"/>
      <c r="C98" s="239"/>
      <c r="D98" s="228" t="s">
        <v>159</v>
      </c>
      <c r="E98" s="240" t="s">
        <v>19</v>
      </c>
      <c r="F98" s="241" t="s">
        <v>275</v>
      </c>
      <c r="G98" s="239"/>
      <c r="H98" s="240" t="s">
        <v>19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159</v>
      </c>
      <c r="AU98" s="247" t="s">
        <v>82</v>
      </c>
      <c r="AV98" s="14" t="s">
        <v>80</v>
      </c>
      <c r="AW98" s="14" t="s">
        <v>33</v>
      </c>
      <c r="AX98" s="14" t="s">
        <v>72</v>
      </c>
      <c r="AY98" s="247" t="s">
        <v>147</v>
      </c>
    </row>
    <row r="99" s="2" customFormat="1" ht="14.4" customHeight="1">
      <c r="A99" s="40"/>
      <c r="B99" s="41"/>
      <c r="C99" s="248" t="s">
        <v>167</v>
      </c>
      <c r="D99" s="248" t="s">
        <v>175</v>
      </c>
      <c r="E99" s="249" t="s">
        <v>276</v>
      </c>
      <c r="F99" s="250" t="s">
        <v>277</v>
      </c>
      <c r="G99" s="251" t="s">
        <v>254</v>
      </c>
      <c r="H99" s="252">
        <v>198.40000000000001</v>
      </c>
      <c r="I99" s="253"/>
      <c r="J99" s="254">
        <f>ROUND(I99*H99,2)</f>
        <v>0</v>
      </c>
      <c r="K99" s="250" t="s">
        <v>263</v>
      </c>
      <c r="L99" s="46"/>
      <c r="M99" s="255" t="s">
        <v>19</v>
      </c>
      <c r="N99" s="256" t="s">
        <v>43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167</v>
      </c>
      <c r="AT99" s="224" t="s">
        <v>175</v>
      </c>
      <c r="AU99" s="224" t="s">
        <v>82</v>
      </c>
      <c r="AY99" s="19" t="s">
        <v>147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80</v>
      </c>
      <c r="BK99" s="225">
        <f>ROUND(I99*H99,2)</f>
        <v>0</v>
      </c>
      <c r="BL99" s="19" t="s">
        <v>167</v>
      </c>
      <c r="BM99" s="224" t="s">
        <v>278</v>
      </c>
    </row>
    <row r="100" s="13" customFormat="1">
      <c r="A100" s="13"/>
      <c r="B100" s="226"/>
      <c r="C100" s="227"/>
      <c r="D100" s="228" t="s">
        <v>159</v>
      </c>
      <c r="E100" s="229" t="s">
        <v>19</v>
      </c>
      <c r="F100" s="230" t="s">
        <v>279</v>
      </c>
      <c r="G100" s="227"/>
      <c r="H100" s="231">
        <v>198.40000000000001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159</v>
      </c>
      <c r="AU100" s="237" t="s">
        <v>82</v>
      </c>
      <c r="AV100" s="13" t="s">
        <v>82</v>
      </c>
      <c r="AW100" s="13" t="s">
        <v>33</v>
      </c>
      <c r="AX100" s="13" t="s">
        <v>80</v>
      </c>
      <c r="AY100" s="237" t="s">
        <v>147</v>
      </c>
    </row>
    <row r="101" s="14" customFormat="1">
      <c r="A101" s="14"/>
      <c r="B101" s="238"/>
      <c r="C101" s="239"/>
      <c r="D101" s="228" t="s">
        <v>159</v>
      </c>
      <c r="E101" s="240" t="s">
        <v>19</v>
      </c>
      <c r="F101" s="241" t="s">
        <v>280</v>
      </c>
      <c r="G101" s="239"/>
      <c r="H101" s="240" t="s">
        <v>19</v>
      </c>
      <c r="I101" s="242"/>
      <c r="J101" s="239"/>
      <c r="K101" s="239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159</v>
      </c>
      <c r="AU101" s="247" t="s">
        <v>82</v>
      </c>
      <c r="AV101" s="14" t="s">
        <v>80</v>
      </c>
      <c r="AW101" s="14" t="s">
        <v>33</v>
      </c>
      <c r="AX101" s="14" t="s">
        <v>72</v>
      </c>
      <c r="AY101" s="247" t="s">
        <v>147</v>
      </c>
    </row>
    <row r="102" s="2" customFormat="1" ht="14.4" customHeight="1">
      <c r="A102" s="40"/>
      <c r="B102" s="41"/>
      <c r="C102" s="248" t="s">
        <v>174</v>
      </c>
      <c r="D102" s="248" t="s">
        <v>175</v>
      </c>
      <c r="E102" s="249" t="s">
        <v>281</v>
      </c>
      <c r="F102" s="250" t="s">
        <v>282</v>
      </c>
      <c r="G102" s="251" t="s">
        <v>254</v>
      </c>
      <c r="H102" s="252">
        <v>297.60000000000002</v>
      </c>
      <c r="I102" s="253"/>
      <c r="J102" s="254">
        <f>ROUND(I102*H102,2)</f>
        <v>0</v>
      </c>
      <c r="K102" s="250" t="s">
        <v>255</v>
      </c>
      <c r="L102" s="46"/>
      <c r="M102" s="255" t="s">
        <v>19</v>
      </c>
      <c r="N102" s="256" t="s">
        <v>43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167</v>
      </c>
      <c r="AT102" s="224" t="s">
        <v>175</v>
      </c>
      <c r="AU102" s="224" t="s">
        <v>82</v>
      </c>
      <c r="AY102" s="19" t="s">
        <v>147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80</v>
      </c>
      <c r="BK102" s="225">
        <f>ROUND(I102*H102,2)</f>
        <v>0</v>
      </c>
      <c r="BL102" s="19" t="s">
        <v>167</v>
      </c>
      <c r="BM102" s="224" t="s">
        <v>283</v>
      </c>
    </row>
    <row r="103" s="2" customFormat="1">
      <c r="A103" s="40"/>
      <c r="B103" s="41"/>
      <c r="C103" s="42"/>
      <c r="D103" s="264" t="s">
        <v>257</v>
      </c>
      <c r="E103" s="42"/>
      <c r="F103" s="265" t="s">
        <v>284</v>
      </c>
      <c r="G103" s="42"/>
      <c r="H103" s="42"/>
      <c r="I103" s="266"/>
      <c r="J103" s="42"/>
      <c r="K103" s="42"/>
      <c r="L103" s="46"/>
      <c r="M103" s="267"/>
      <c r="N103" s="268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257</v>
      </c>
      <c r="AU103" s="19" t="s">
        <v>82</v>
      </c>
    </row>
    <row r="104" s="13" customFormat="1">
      <c r="A104" s="13"/>
      <c r="B104" s="226"/>
      <c r="C104" s="227"/>
      <c r="D104" s="228" t="s">
        <v>159</v>
      </c>
      <c r="E104" s="229" t="s">
        <v>19</v>
      </c>
      <c r="F104" s="230" t="s">
        <v>285</v>
      </c>
      <c r="G104" s="227"/>
      <c r="H104" s="231">
        <v>297.60000000000002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159</v>
      </c>
      <c r="AU104" s="237" t="s">
        <v>82</v>
      </c>
      <c r="AV104" s="13" t="s">
        <v>82</v>
      </c>
      <c r="AW104" s="13" t="s">
        <v>33</v>
      </c>
      <c r="AX104" s="13" t="s">
        <v>80</v>
      </c>
      <c r="AY104" s="237" t="s">
        <v>147</v>
      </c>
    </row>
    <row r="105" s="14" customFormat="1">
      <c r="A105" s="14"/>
      <c r="B105" s="238"/>
      <c r="C105" s="239"/>
      <c r="D105" s="228" t="s">
        <v>159</v>
      </c>
      <c r="E105" s="240" t="s">
        <v>19</v>
      </c>
      <c r="F105" s="241" t="s">
        <v>280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159</v>
      </c>
      <c r="AU105" s="247" t="s">
        <v>82</v>
      </c>
      <c r="AV105" s="14" t="s">
        <v>80</v>
      </c>
      <c r="AW105" s="14" t="s">
        <v>33</v>
      </c>
      <c r="AX105" s="14" t="s">
        <v>72</v>
      </c>
      <c r="AY105" s="247" t="s">
        <v>147</v>
      </c>
    </row>
    <row r="106" s="2" customFormat="1" ht="14.4" customHeight="1">
      <c r="A106" s="40"/>
      <c r="B106" s="41"/>
      <c r="C106" s="248" t="s">
        <v>181</v>
      </c>
      <c r="D106" s="248" t="s">
        <v>175</v>
      </c>
      <c r="E106" s="249" t="s">
        <v>286</v>
      </c>
      <c r="F106" s="250" t="s">
        <v>287</v>
      </c>
      <c r="G106" s="251" t="s">
        <v>254</v>
      </c>
      <c r="H106" s="252">
        <v>496</v>
      </c>
      <c r="I106" s="253"/>
      <c r="J106" s="254">
        <f>ROUND(I106*H106,2)</f>
        <v>0</v>
      </c>
      <c r="K106" s="250" t="s">
        <v>263</v>
      </c>
      <c r="L106" s="46"/>
      <c r="M106" s="255" t="s">
        <v>19</v>
      </c>
      <c r="N106" s="256" t="s">
        <v>43</v>
      </c>
      <c r="O106" s="86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4" t="s">
        <v>167</v>
      </c>
      <c r="AT106" s="224" t="s">
        <v>175</v>
      </c>
      <c r="AU106" s="224" t="s">
        <v>82</v>
      </c>
      <c r="AY106" s="19" t="s">
        <v>147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9" t="s">
        <v>80</v>
      </c>
      <c r="BK106" s="225">
        <f>ROUND(I106*H106,2)</f>
        <v>0</v>
      </c>
      <c r="BL106" s="19" t="s">
        <v>167</v>
      </c>
      <c r="BM106" s="224" t="s">
        <v>288</v>
      </c>
    </row>
    <row r="107" s="13" customFormat="1">
      <c r="A107" s="13"/>
      <c r="B107" s="226"/>
      <c r="C107" s="227"/>
      <c r="D107" s="228" t="s">
        <v>159</v>
      </c>
      <c r="E107" s="229" t="s">
        <v>19</v>
      </c>
      <c r="F107" s="230" t="s">
        <v>289</v>
      </c>
      <c r="G107" s="227"/>
      <c r="H107" s="231">
        <v>496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159</v>
      </c>
      <c r="AU107" s="237" t="s">
        <v>82</v>
      </c>
      <c r="AV107" s="13" t="s">
        <v>82</v>
      </c>
      <c r="AW107" s="13" t="s">
        <v>33</v>
      </c>
      <c r="AX107" s="13" t="s">
        <v>80</v>
      </c>
      <c r="AY107" s="237" t="s">
        <v>147</v>
      </c>
    </row>
    <row r="108" s="14" customFormat="1">
      <c r="A108" s="14"/>
      <c r="B108" s="238"/>
      <c r="C108" s="239"/>
      <c r="D108" s="228" t="s">
        <v>159</v>
      </c>
      <c r="E108" s="240" t="s">
        <v>19</v>
      </c>
      <c r="F108" s="241" t="s">
        <v>290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159</v>
      </c>
      <c r="AU108" s="247" t="s">
        <v>82</v>
      </c>
      <c r="AV108" s="14" t="s">
        <v>80</v>
      </c>
      <c r="AW108" s="14" t="s">
        <v>33</v>
      </c>
      <c r="AX108" s="14" t="s">
        <v>72</v>
      </c>
      <c r="AY108" s="247" t="s">
        <v>147</v>
      </c>
    </row>
    <row r="109" s="2" customFormat="1" ht="14.4" customHeight="1">
      <c r="A109" s="40"/>
      <c r="B109" s="41"/>
      <c r="C109" s="248" t="s">
        <v>185</v>
      </c>
      <c r="D109" s="248" t="s">
        <v>175</v>
      </c>
      <c r="E109" s="249" t="s">
        <v>291</v>
      </c>
      <c r="F109" s="250" t="s">
        <v>292</v>
      </c>
      <c r="G109" s="251" t="s">
        <v>254</v>
      </c>
      <c r="H109" s="252">
        <v>496</v>
      </c>
      <c r="I109" s="253"/>
      <c r="J109" s="254">
        <f>ROUND(I109*H109,2)</f>
        <v>0</v>
      </c>
      <c r="K109" s="250" t="s">
        <v>293</v>
      </c>
      <c r="L109" s="46"/>
      <c r="M109" s="255" t="s">
        <v>19</v>
      </c>
      <c r="N109" s="256" t="s">
        <v>43</v>
      </c>
      <c r="O109" s="86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4" t="s">
        <v>167</v>
      </c>
      <c r="AT109" s="224" t="s">
        <v>175</v>
      </c>
      <c r="AU109" s="224" t="s">
        <v>82</v>
      </c>
      <c r="AY109" s="19" t="s">
        <v>147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9" t="s">
        <v>80</v>
      </c>
      <c r="BK109" s="225">
        <f>ROUND(I109*H109,2)</f>
        <v>0</v>
      </c>
      <c r="BL109" s="19" t="s">
        <v>167</v>
      </c>
      <c r="BM109" s="224" t="s">
        <v>294</v>
      </c>
    </row>
    <row r="110" s="13" customFormat="1">
      <c r="A110" s="13"/>
      <c r="B110" s="226"/>
      <c r="C110" s="227"/>
      <c r="D110" s="228" t="s">
        <v>159</v>
      </c>
      <c r="E110" s="229" t="s">
        <v>19</v>
      </c>
      <c r="F110" s="230" t="s">
        <v>295</v>
      </c>
      <c r="G110" s="227"/>
      <c r="H110" s="231">
        <v>496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159</v>
      </c>
      <c r="AU110" s="237" t="s">
        <v>82</v>
      </c>
      <c r="AV110" s="13" t="s">
        <v>82</v>
      </c>
      <c r="AW110" s="13" t="s">
        <v>33</v>
      </c>
      <c r="AX110" s="13" t="s">
        <v>80</v>
      </c>
      <c r="AY110" s="237" t="s">
        <v>147</v>
      </c>
    </row>
    <row r="111" s="2" customFormat="1" ht="14.4" customHeight="1">
      <c r="A111" s="40"/>
      <c r="B111" s="41"/>
      <c r="C111" s="248" t="s">
        <v>169</v>
      </c>
      <c r="D111" s="248" t="s">
        <v>175</v>
      </c>
      <c r="E111" s="249" t="s">
        <v>296</v>
      </c>
      <c r="F111" s="250" t="s">
        <v>297</v>
      </c>
      <c r="G111" s="251" t="s">
        <v>228</v>
      </c>
      <c r="H111" s="252">
        <v>1240</v>
      </c>
      <c r="I111" s="253"/>
      <c r="J111" s="254">
        <f>ROUND(I111*H111,2)</f>
        <v>0</v>
      </c>
      <c r="K111" s="250" t="s">
        <v>263</v>
      </c>
      <c r="L111" s="46"/>
      <c r="M111" s="255" t="s">
        <v>19</v>
      </c>
      <c r="N111" s="256" t="s">
        <v>43</v>
      </c>
      <c r="O111" s="86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167</v>
      </c>
      <c r="AT111" s="224" t="s">
        <v>175</v>
      </c>
      <c r="AU111" s="224" t="s">
        <v>82</v>
      </c>
      <c r="AY111" s="19" t="s">
        <v>147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80</v>
      </c>
      <c r="BK111" s="225">
        <f>ROUND(I111*H111,2)</f>
        <v>0</v>
      </c>
      <c r="BL111" s="19" t="s">
        <v>167</v>
      </c>
      <c r="BM111" s="224" t="s">
        <v>298</v>
      </c>
    </row>
    <row r="112" s="13" customFormat="1">
      <c r="A112" s="13"/>
      <c r="B112" s="226"/>
      <c r="C112" s="227"/>
      <c r="D112" s="228" t="s">
        <v>159</v>
      </c>
      <c r="E112" s="229" t="s">
        <v>19</v>
      </c>
      <c r="F112" s="230" t="s">
        <v>299</v>
      </c>
      <c r="G112" s="227"/>
      <c r="H112" s="231">
        <v>1240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159</v>
      </c>
      <c r="AU112" s="237" t="s">
        <v>82</v>
      </c>
      <c r="AV112" s="13" t="s">
        <v>82</v>
      </c>
      <c r="AW112" s="13" t="s">
        <v>33</v>
      </c>
      <c r="AX112" s="13" t="s">
        <v>80</v>
      </c>
      <c r="AY112" s="237" t="s">
        <v>147</v>
      </c>
    </row>
    <row r="113" s="2" customFormat="1" ht="14.4" customHeight="1">
      <c r="A113" s="40"/>
      <c r="B113" s="41"/>
      <c r="C113" s="248" t="s">
        <v>193</v>
      </c>
      <c r="D113" s="248" t="s">
        <v>175</v>
      </c>
      <c r="E113" s="249" t="s">
        <v>300</v>
      </c>
      <c r="F113" s="250" t="s">
        <v>301</v>
      </c>
      <c r="G113" s="251" t="s">
        <v>151</v>
      </c>
      <c r="H113" s="252">
        <v>1</v>
      </c>
      <c r="I113" s="253"/>
      <c r="J113" s="254">
        <f>ROUND(I113*H113,2)</f>
        <v>0</v>
      </c>
      <c r="K113" s="250" t="s">
        <v>152</v>
      </c>
      <c r="L113" s="46"/>
      <c r="M113" s="255" t="s">
        <v>19</v>
      </c>
      <c r="N113" s="256" t="s">
        <v>43</v>
      </c>
      <c r="O113" s="86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4" t="s">
        <v>167</v>
      </c>
      <c r="AT113" s="224" t="s">
        <v>175</v>
      </c>
      <c r="AU113" s="224" t="s">
        <v>82</v>
      </c>
      <c r="AY113" s="19" t="s">
        <v>147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9" t="s">
        <v>80</v>
      </c>
      <c r="BK113" s="225">
        <f>ROUND(I113*H113,2)</f>
        <v>0</v>
      </c>
      <c r="BL113" s="19" t="s">
        <v>167</v>
      </c>
      <c r="BM113" s="224" t="s">
        <v>302</v>
      </c>
    </row>
    <row r="114" s="13" customFormat="1">
      <c r="A114" s="13"/>
      <c r="B114" s="226"/>
      <c r="C114" s="227"/>
      <c r="D114" s="228" t="s">
        <v>159</v>
      </c>
      <c r="E114" s="229" t="s">
        <v>19</v>
      </c>
      <c r="F114" s="230" t="s">
        <v>303</v>
      </c>
      <c r="G114" s="227"/>
      <c r="H114" s="231">
        <v>1</v>
      </c>
      <c r="I114" s="232"/>
      <c r="J114" s="227"/>
      <c r="K114" s="227"/>
      <c r="L114" s="233"/>
      <c r="M114" s="269"/>
      <c r="N114" s="270"/>
      <c r="O114" s="270"/>
      <c r="P114" s="270"/>
      <c r="Q114" s="270"/>
      <c r="R114" s="270"/>
      <c r="S114" s="270"/>
      <c r="T114" s="27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159</v>
      </c>
      <c r="AU114" s="237" t="s">
        <v>82</v>
      </c>
      <c r="AV114" s="13" t="s">
        <v>82</v>
      </c>
      <c r="AW114" s="13" t="s">
        <v>33</v>
      </c>
      <c r="AX114" s="13" t="s">
        <v>80</v>
      </c>
      <c r="AY114" s="237" t="s">
        <v>147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tn5OPIoc+ai/s7IqoLNpD7EBQxtFbUhkXtUSLuVKc8umhKEtwg0vKYj5aePCf1DhwTvTQ0dJ/SKIA6eqvPrKTA==" hashValue="XHbk+dIdSOnpRR3XXnM6TUHVWObD2mAqZkc7mfGB1ZUmqya78G5PAYG4abxcPf/Du7lp+5ggruT35UyC3M3teQ==" algorithmName="SHA-512" password="CC35"/>
  <autoFilter ref="C86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103" r:id="rId1" display="https://podminky.urs.cz/item/CS_URS_2021_01/16275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304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ROUND((SUM(BE89:BE111)),  2)</f>
        <v>0</v>
      </c>
      <c r="G35" s="40"/>
      <c r="H35" s="40"/>
      <c r="I35" s="159">
        <v>0.20999999999999999</v>
      </c>
      <c r="J35" s="158">
        <f>ROUND(((SUM(BE89:BE111))*I35),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ROUND((SUM(BF89:BF111)),  2)</f>
        <v>0</v>
      </c>
      <c r="G36" s="40"/>
      <c r="H36" s="40"/>
      <c r="I36" s="159">
        <v>0.14999999999999999</v>
      </c>
      <c r="J36" s="158">
        <f>ROUND(((SUM(BF89:BF111))*I36),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ROUND((SUM(BG89:BG111)),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ROUND((SUM(BH89:BH111)),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ROUND((SUM(BI89:BI111)),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03 - Odvodnění pláně stezky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305</v>
      </c>
      <c r="E66" s="184"/>
      <c r="F66" s="184"/>
      <c r="G66" s="184"/>
      <c r="H66" s="184"/>
      <c r="I66" s="184"/>
      <c r="J66" s="185">
        <f>J102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306</v>
      </c>
      <c r="E67" s="184"/>
      <c r="F67" s="184"/>
      <c r="G67" s="184"/>
      <c r="H67" s="184"/>
      <c r="I67" s="184"/>
      <c r="J67" s="185">
        <f>J109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132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41"/>
      <c r="C77" s="42"/>
      <c r="D77" s="42"/>
      <c r="E77" s="171" t="str">
        <f>E7</f>
        <v>06-27 - Revitalizace rybníka Stráž v Pelhřimově část 1b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4.4" customHeight="1">
      <c r="A79" s="40"/>
      <c r="B79" s="41"/>
      <c r="C79" s="42"/>
      <c r="D79" s="42"/>
      <c r="E79" s="171" t="s">
        <v>223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224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6" customHeight="1">
      <c r="A81" s="40"/>
      <c r="B81" s="41"/>
      <c r="C81" s="42"/>
      <c r="D81" s="42"/>
      <c r="E81" s="71" t="str">
        <f>E11</f>
        <v>03 - Odvodnění pláně stezky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Pelhřimov</v>
      </c>
      <c r="G83" s="42"/>
      <c r="H83" s="42"/>
      <c r="I83" s="34" t="s">
        <v>23</v>
      </c>
      <c r="J83" s="74" t="str">
        <f>IF(J14="","",J14)</f>
        <v>15. 6. 2022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4" customHeight="1">
      <c r="A85" s="40"/>
      <c r="B85" s="41"/>
      <c r="C85" s="34" t="s">
        <v>25</v>
      </c>
      <c r="D85" s="42"/>
      <c r="E85" s="42"/>
      <c r="F85" s="29" t="str">
        <f>E17</f>
        <v>Město Pelhřimov</v>
      </c>
      <c r="G85" s="42"/>
      <c r="H85" s="42"/>
      <c r="I85" s="34" t="s">
        <v>31</v>
      </c>
      <c r="J85" s="38" t="str">
        <f>E23</f>
        <v>VDG Projektování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Ing. Vítězslav Pavel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133</v>
      </c>
      <c r="D88" s="190" t="s">
        <v>57</v>
      </c>
      <c r="E88" s="190" t="s">
        <v>53</v>
      </c>
      <c r="F88" s="190" t="s">
        <v>54</v>
      </c>
      <c r="G88" s="190" t="s">
        <v>134</v>
      </c>
      <c r="H88" s="190" t="s">
        <v>135</v>
      </c>
      <c r="I88" s="190" t="s">
        <v>136</v>
      </c>
      <c r="J88" s="190" t="s">
        <v>122</v>
      </c>
      <c r="K88" s="191" t="s">
        <v>137</v>
      </c>
      <c r="L88" s="192"/>
      <c r="M88" s="94" t="s">
        <v>19</v>
      </c>
      <c r="N88" s="95" t="s">
        <v>42</v>
      </c>
      <c r="O88" s="95" t="s">
        <v>138</v>
      </c>
      <c r="P88" s="95" t="s">
        <v>139</v>
      </c>
      <c r="Q88" s="95" t="s">
        <v>140</v>
      </c>
      <c r="R88" s="95" t="s">
        <v>141</v>
      </c>
      <c r="S88" s="95" t="s">
        <v>142</v>
      </c>
      <c r="T88" s="96" t="s">
        <v>143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144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0.84319999999999995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123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172</v>
      </c>
      <c r="F90" s="201" t="s">
        <v>173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P91+P102+P109</f>
        <v>0</v>
      </c>
      <c r="Q90" s="206"/>
      <c r="R90" s="207">
        <f>R91+R102+R109</f>
        <v>0.84319999999999995</v>
      </c>
      <c r="S90" s="206"/>
      <c r="T90" s="208">
        <f>T91+T102+T109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71</v>
      </c>
      <c r="AU90" s="210" t="s">
        <v>72</v>
      </c>
      <c r="AY90" s="209" t="s">
        <v>147</v>
      </c>
      <c r="BK90" s="211">
        <f>BK91+BK102+BK109</f>
        <v>0</v>
      </c>
    </row>
    <row r="91" s="12" customFormat="1" ht="22.8" customHeight="1">
      <c r="A91" s="12"/>
      <c r="B91" s="198"/>
      <c r="C91" s="199"/>
      <c r="D91" s="200" t="s">
        <v>71</v>
      </c>
      <c r="E91" s="257" t="s">
        <v>80</v>
      </c>
      <c r="F91" s="257" t="s">
        <v>90</v>
      </c>
      <c r="G91" s="199"/>
      <c r="H91" s="199"/>
      <c r="I91" s="202"/>
      <c r="J91" s="258">
        <f>BK91</f>
        <v>0</v>
      </c>
      <c r="K91" s="199"/>
      <c r="L91" s="204"/>
      <c r="M91" s="205"/>
      <c r="N91" s="206"/>
      <c r="O91" s="206"/>
      <c r="P91" s="207">
        <f>SUM(P92:P101)</f>
        <v>0</v>
      </c>
      <c r="Q91" s="206"/>
      <c r="R91" s="207">
        <f>SUM(R92:R101)</f>
        <v>0</v>
      </c>
      <c r="S91" s="206"/>
      <c r="T91" s="208">
        <f>SUM(T92:T101)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71</v>
      </c>
      <c r="AU91" s="210" t="s">
        <v>80</v>
      </c>
      <c r="AY91" s="209" t="s">
        <v>147</v>
      </c>
      <c r="BK91" s="211">
        <f>SUM(BK92:BK101)</f>
        <v>0</v>
      </c>
    </row>
    <row r="92" s="2" customFormat="1" ht="19.8" customHeight="1">
      <c r="A92" s="40"/>
      <c r="B92" s="41"/>
      <c r="C92" s="248" t="s">
        <v>80</v>
      </c>
      <c r="D92" s="248" t="s">
        <v>175</v>
      </c>
      <c r="E92" s="249" t="s">
        <v>307</v>
      </c>
      <c r="F92" s="250" t="s">
        <v>308</v>
      </c>
      <c r="G92" s="251" t="s">
        <v>254</v>
      </c>
      <c r="H92" s="252">
        <v>18.600000000000001</v>
      </c>
      <c r="I92" s="253"/>
      <c r="J92" s="254">
        <f>ROUND(I92*H92,2)</f>
        <v>0</v>
      </c>
      <c r="K92" s="250" t="s">
        <v>263</v>
      </c>
      <c r="L92" s="46"/>
      <c r="M92" s="255" t="s">
        <v>19</v>
      </c>
      <c r="N92" s="256" t="s">
        <v>43</v>
      </c>
      <c r="O92" s="86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4" t="s">
        <v>167</v>
      </c>
      <c r="AT92" s="224" t="s">
        <v>175</v>
      </c>
      <c r="AU92" s="224" t="s">
        <v>82</v>
      </c>
      <c r="AY92" s="19" t="s">
        <v>147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9" t="s">
        <v>80</v>
      </c>
      <c r="BK92" s="225">
        <f>ROUND(I92*H92,2)</f>
        <v>0</v>
      </c>
      <c r="BL92" s="19" t="s">
        <v>167</v>
      </c>
      <c r="BM92" s="224" t="s">
        <v>309</v>
      </c>
    </row>
    <row r="93" s="13" customFormat="1">
      <c r="A93" s="13"/>
      <c r="B93" s="226"/>
      <c r="C93" s="227"/>
      <c r="D93" s="228" t="s">
        <v>159</v>
      </c>
      <c r="E93" s="229" t="s">
        <v>19</v>
      </c>
      <c r="F93" s="230" t="s">
        <v>310</v>
      </c>
      <c r="G93" s="227"/>
      <c r="H93" s="231">
        <v>18.600000000000001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159</v>
      </c>
      <c r="AU93" s="237" t="s">
        <v>82</v>
      </c>
      <c r="AV93" s="13" t="s">
        <v>82</v>
      </c>
      <c r="AW93" s="13" t="s">
        <v>33</v>
      </c>
      <c r="AX93" s="13" t="s">
        <v>80</v>
      </c>
      <c r="AY93" s="237" t="s">
        <v>147</v>
      </c>
    </row>
    <row r="94" s="2" customFormat="1" ht="14.4" customHeight="1">
      <c r="A94" s="40"/>
      <c r="B94" s="41"/>
      <c r="C94" s="248" t="s">
        <v>82</v>
      </c>
      <c r="D94" s="248" t="s">
        <v>175</v>
      </c>
      <c r="E94" s="249" t="s">
        <v>276</v>
      </c>
      <c r="F94" s="250" t="s">
        <v>277</v>
      </c>
      <c r="G94" s="251" t="s">
        <v>254</v>
      </c>
      <c r="H94" s="252">
        <v>18.600000000000001</v>
      </c>
      <c r="I94" s="253"/>
      <c r="J94" s="254">
        <f>ROUND(I94*H94,2)</f>
        <v>0</v>
      </c>
      <c r="K94" s="250" t="s">
        <v>263</v>
      </c>
      <c r="L94" s="46"/>
      <c r="M94" s="255" t="s">
        <v>19</v>
      </c>
      <c r="N94" s="256" t="s">
        <v>43</v>
      </c>
      <c r="O94" s="86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167</v>
      </c>
      <c r="AT94" s="224" t="s">
        <v>175</v>
      </c>
      <c r="AU94" s="224" t="s">
        <v>82</v>
      </c>
      <c r="AY94" s="19" t="s">
        <v>147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80</v>
      </c>
      <c r="BK94" s="225">
        <f>ROUND(I94*H94,2)</f>
        <v>0</v>
      </c>
      <c r="BL94" s="19" t="s">
        <v>167</v>
      </c>
      <c r="BM94" s="224" t="s">
        <v>311</v>
      </c>
    </row>
    <row r="95" s="13" customFormat="1">
      <c r="A95" s="13"/>
      <c r="B95" s="226"/>
      <c r="C95" s="227"/>
      <c r="D95" s="228" t="s">
        <v>159</v>
      </c>
      <c r="E95" s="229" t="s">
        <v>19</v>
      </c>
      <c r="F95" s="230" t="s">
        <v>310</v>
      </c>
      <c r="G95" s="227"/>
      <c r="H95" s="231">
        <v>18.600000000000001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159</v>
      </c>
      <c r="AU95" s="237" t="s">
        <v>82</v>
      </c>
      <c r="AV95" s="13" t="s">
        <v>82</v>
      </c>
      <c r="AW95" s="13" t="s">
        <v>33</v>
      </c>
      <c r="AX95" s="13" t="s">
        <v>80</v>
      </c>
      <c r="AY95" s="237" t="s">
        <v>147</v>
      </c>
    </row>
    <row r="96" s="14" customFormat="1">
      <c r="A96" s="14"/>
      <c r="B96" s="238"/>
      <c r="C96" s="239"/>
      <c r="D96" s="228" t="s">
        <v>159</v>
      </c>
      <c r="E96" s="240" t="s">
        <v>19</v>
      </c>
      <c r="F96" s="241" t="s">
        <v>280</v>
      </c>
      <c r="G96" s="239"/>
      <c r="H96" s="240" t="s">
        <v>19</v>
      </c>
      <c r="I96" s="242"/>
      <c r="J96" s="239"/>
      <c r="K96" s="239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159</v>
      </c>
      <c r="AU96" s="247" t="s">
        <v>82</v>
      </c>
      <c r="AV96" s="14" t="s">
        <v>80</v>
      </c>
      <c r="AW96" s="14" t="s">
        <v>33</v>
      </c>
      <c r="AX96" s="14" t="s">
        <v>72</v>
      </c>
      <c r="AY96" s="247" t="s">
        <v>147</v>
      </c>
    </row>
    <row r="97" s="2" customFormat="1" ht="14.4" customHeight="1">
      <c r="A97" s="40"/>
      <c r="B97" s="41"/>
      <c r="C97" s="248" t="s">
        <v>161</v>
      </c>
      <c r="D97" s="248" t="s">
        <v>175</v>
      </c>
      <c r="E97" s="249" t="s">
        <v>286</v>
      </c>
      <c r="F97" s="250" t="s">
        <v>287</v>
      </c>
      <c r="G97" s="251" t="s">
        <v>254</v>
      </c>
      <c r="H97" s="252">
        <v>18.600000000000001</v>
      </c>
      <c r="I97" s="253"/>
      <c r="J97" s="254">
        <f>ROUND(I97*H97,2)</f>
        <v>0</v>
      </c>
      <c r="K97" s="250" t="s">
        <v>263</v>
      </c>
      <c r="L97" s="46"/>
      <c r="M97" s="255" t="s">
        <v>19</v>
      </c>
      <c r="N97" s="256" t="s">
        <v>43</v>
      </c>
      <c r="O97" s="86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4" t="s">
        <v>167</v>
      </c>
      <c r="AT97" s="224" t="s">
        <v>175</v>
      </c>
      <c r="AU97" s="224" t="s">
        <v>82</v>
      </c>
      <c r="AY97" s="19" t="s">
        <v>147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9" t="s">
        <v>80</v>
      </c>
      <c r="BK97" s="225">
        <f>ROUND(I97*H97,2)</f>
        <v>0</v>
      </c>
      <c r="BL97" s="19" t="s">
        <v>167</v>
      </c>
      <c r="BM97" s="224" t="s">
        <v>312</v>
      </c>
    </row>
    <row r="98" s="13" customFormat="1">
      <c r="A98" s="13"/>
      <c r="B98" s="226"/>
      <c r="C98" s="227"/>
      <c r="D98" s="228" t="s">
        <v>159</v>
      </c>
      <c r="E98" s="229" t="s">
        <v>19</v>
      </c>
      <c r="F98" s="230" t="s">
        <v>310</v>
      </c>
      <c r="G98" s="227"/>
      <c r="H98" s="231">
        <v>18.600000000000001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159</v>
      </c>
      <c r="AU98" s="237" t="s">
        <v>82</v>
      </c>
      <c r="AV98" s="13" t="s">
        <v>82</v>
      </c>
      <c r="AW98" s="13" t="s">
        <v>33</v>
      </c>
      <c r="AX98" s="13" t="s">
        <v>80</v>
      </c>
      <c r="AY98" s="237" t="s">
        <v>147</v>
      </c>
    </row>
    <row r="99" s="14" customFormat="1">
      <c r="A99" s="14"/>
      <c r="B99" s="238"/>
      <c r="C99" s="239"/>
      <c r="D99" s="228" t="s">
        <v>159</v>
      </c>
      <c r="E99" s="240" t="s">
        <v>19</v>
      </c>
      <c r="F99" s="241" t="s">
        <v>290</v>
      </c>
      <c r="G99" s="239"/>
      <c r="H99" s="240" t="s">
        <v>19</v>
      </c>
      <c r="I99" s="242"/>
      <c r="J99" s="239"/>
      <c r="K99" s="239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159</v>
      </c>
      <c r="AU99" s="247" t="s">
        <v>82</v>
      </c>
      <c r="AV99" s="14" t="s">
        <v>80</v>
      </c>
      <c r="AW99" s="14" t="s">
        <v>33</v>
      </c>
      <c r="AX99" s="14" t="s">
        <v>72</v>
      </c>
      <c r="AY99" s="247" t="s">
        <v>147</v>
      </c>
    </row>
    <row r="100" s="2" customFormat="1" ht="14.4" customHeight="1">
      <c r="A100" s="40"/>
      <c r="B100" s="41"/>
      <c r="C100" s="248" t="s">
        <v>167</v>
      </c>
      <c r="D100" s="248" t="s">
        <v>175</v>
      </c>
      <c r="E100" s="249" t="s">
        <v>313</v>
      </c>
      <c r="F100" s="250" t="s">
        <v>292</v>
      </c>
      <c r="G100" s="251" t="s">
        <v>254</v>
      </c>
      <c r="H100" s="252">
        <v>18.600000000000001</v>
      </c>
      <c r="I100" s="253"/>
      <c r="J100" s="254">
        <f>ROUND(I100*H100,2)</f>
        <v>0</v>
      </c>
      <c r="K100" s="250" t="s">
        <v>263</v>
      </c>
      <c r="L100" s="46"/>
      <c r="M100" s="255" t="s">
        <v>19</v>
      </c>
      <c r="N100" s="256" t="s">
        <v>43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167</v>
      </c>
      <c r="AT100" s="224" t="s">
        <v>175</v>
      </c>
      <c r="AU100" s="224" t="s">
        <v>82</v>
      </c>
      <c r="AY100" s="19" t="s">
        <v>147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80</v>
      </c>
      <c r="BK100" s="225">
        <f>ROUND(I100*H100,2)</f>
        <v>0</v>
      </c>
      <c r="BL100" s="19" t="s">
        <v>167</v>
      </c>
      <c r="BM100" s="224" t="s">
        <v>314</v>
      </c>
    </row>
    <row r="101" s="13" customFormat="1">
      <c r="A101" s="13"/>
      <c r="B101" s="226"/>
      <c r="C101" s="227"/>
      <c r="D101" s="228" t="s">
        <v>159</v>
      </c>
      <c r="E101" s="229" t="s">
        <v>19</v>
      </c>
      <c r="F101" s="230" t="s">
        <v>315</v>
      </c>
      <c r="G101" s="227"/>
      <c r="H101" s="231">
        <v>18.600000000000001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159</v>
      </c>
      <c r="AU101" s="237" t="s">
        <v>82</v>
      </c>
      <c r="AV101" s="13" t="s">
        <v>82</v>
      </c>
      <c r="AW101" s="13" t="s">
        <v>33</v>
      </c>
      <c r="AX101" s="13" t="s">
        <v>80</v>
      </c>
      <c r="AY101" s="237" t="s">
        <v>147</v>
      </c>
    </row>
    <row r="102" s="12" customFormat="1" ht="22.8" customHeight="1">
      <c r="A102" s="12"/>
      <c r="B102" s="198"/>
      <c r="C102" s="199"/>
      <c r="D102" s="200" t="s">
        <v>71</v>
      </c>
      <c r="E102" s="257" t="s">
        <v>82</v>
      </c>
      <c r="F102" s="257" t="s">
        <v>316</v>
      </c>
      <c r="G102" s="199"/>
      <c r="H102" s="199"/>
      <c r="I102" s="202"/>
      <c r="J102" s="258">
        <f>BK102</f>
        <v>0</v>
      </c>
      <c r="K102" s="199"/>
      <c r="L102" s="204"/>
      <c r="M102" s="205"/>
      <c r="N102" s="206"/>
      <c r="O102" s="206"/>
      <c r="P102" s="207">
        <f>SUM(P103:P108)</f>
        <v>0</v>
      </c>
      <c r="Q102" s="206"/>
      <c r="R102" s="207">
        <f>SUM(R103:R108)</f>
        <v>0.84319999999999995</v>
      </c>
      <c r="S102" s="206"/>
      <c r="T102" s="208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80</v>
      </c>
      <c r="AT102" s="210" t="s">
        <v>71</v>
      </c>
      <c r="AU102" s="210" t="s">
        <v>80</v>
      </c>
      <c r="AY102" s="209" t="s">
        <v>147</v>
      </c>
      <c r="BK102" s="211">
        <f>SUM(BK103:BK108)</f>
        <v>0</v>
      </c>
    </row>
    <row r="103" s="2" customFormat="1" ht="14.4" customHeight="1">
      <c r="A103" s="40"/>
      <c r="B103" s="41"/>
      <c r="C103" s="248" t="s">
        <v>174</v>
      </c>
      <c r="D103" s="248" t="s">
        <v>175</v>
      </c>
      <c r="E103" s="249" t="s">
        <v>317</v>
      </c>
      <c r="F103" s="250" t="s">
        <v>318</v>
      </c>
      <c r="G103" s="251" t="s">
        <v>254</v>
      </c>
      <c r="H103" s="252">
        <v>12.4</v>
      </c>
      <c r="I103" s="253"/>
      <c r="J103" s="254">
        <f>ROUND(I103*H103,2)</f>
        <v>0</v>
      </c>
      <c r="K103" s="250" t="s">
        <v>263</v>
      </c>
      <c r="L103" s="46"/>
      <c r="M103" s="255" t="s">
        <v>19</v>
      </c>
      <c r="N103" s="256" t="s">
        <v>43</v>
      </c>
      <c r="O103" s="86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167</v>
      </c>
      <c r="AT103" s="224" t="s">
        <v>175</v>
      </c>
      <c r="AU103" s="224" t="s">
        <v>82</v>
      </c>
      <c r="AY103" s="19" t="s">
        <v>147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80</v>
      </c>
      <c r="BK103" s="225">
        <f>ROUND(I103*H103,2)</f>
        <v>0</v>
      </c>
      <c r="BL103" s="19" t="s">
        <v>167</v>
      </c>
      <c r="BM103" s="224" t="s">
        <v>319</v>
      </c>
    </row>
    <row r="104" s="13" customFormat="1">
      <c r="A104" s="13"/>
      <c r="B104" s="226"/>
      <c r="C104" s="227"/>
      <c r="D104" s="228" t="s">
        <v>159</v>
      </c>
      <c r="E104" s="229" t="s">
        <v>19</v>
      </c>
      <c r="F104" s="230" t="s">
        <v>320</v>
      </c>
      <c r="G104" s="227"/>
      <c r="H104" s="231">
        <v>12.4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159</v>
      </c>
      <c r="AU104" s="237" t="s">
        <v>82</v>
      </c>
      <c r="AV104" s="13" t="s">
        <v>82</v>
      </c>
      <c r="AW104" s="13" t="s">
        <v>33</v>
      </c>
      <c r="AX104" s="13" t="s">
        <v>80</v>
      </c>
      <c r="AY104" s="237" t="s">
        <v>147</v>
      </c>
    </row>
    <row r="105" s="2" customFormat="1" ht="14.4" customHeight="1">
      <c r="A105" s="40"/>
      <c r="B105" s="41"/>
      <c r="C105" s="212" t="s">
        <v>181</v>
      </c>
      <c r="D105" s="212" t="s">
        <v>148</v>
      </c>
      <c r="E105" s="213" t="s">
        <v>321</v>
      </c>
      <c r="F105" s="214" t="s">
        <v>322</v>
      </c>
      <c r="G105" s="215" t="s">
        <v>323</v>
      </c>
      <c r="H105" s="216">
        <v>310</v>
      </c>
      <c r="I105" s="217"/>
      <c r="J105" s="218">
        <f>ROUND(I105*H105,2)</f>
        <v>0</v>
      </c>
      <c r="K105" s="214" t="s">
        <v>263</v>
      </c>
      <c r="L105" s="219"/>
      <c r="M105" s="220" t="s">
        <v>19</v>
      </c>
      <c r="N105" s="221" t="s">
        <v>43</v>
      </c>
      <c r="O105" s="86"/>
      <c r="P105" s="222">
        <f>O105*H105</f>
        <v>0</v>
      </c>
      <c r="Q105" s="222">
        <v>0.00158</v>
      </c>
      <c r="R105" s="222">
        <f>Q105*H105</f>
        <v>0.48980000000000001</v>
      </c>
      <c r="S105" s="222">
        <v>0</v>
      </c>
      <c r="T105" s="22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169</v>
      </c>
      <c r="AT105" s="224" t="s">
        <v>148</v>
      </c>
      <c r="AU105" s="224" t="s">
        <v>82</v>
      </c>
      <c r="AY105" s="19" t="s">
        <v>147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80</v>
      </c>
      <c r="BK105" s="225">
        <f>ROUND(I105*H105,2)</f>
        <v>0</v>
      </c>
      <c r="BL105" s="19" t="s">
        <v>167</v>
      </c>
      <c r="BM105" s="224" t="s">
        <v>324</v>
      </c>
    </row>
    <row r="106" s="13" customFormat="1">
      <c r="A106" s="13"/>
      <c r="B106" s="226"/>
      <c r="C106" s="227"/>
      <c r="D106" s="228" t="s">
        <v>159</v>
      </c>
      <c r="E106" s="229" t="s">
        <v>19</v>
      </c>
      <c r="F106" s="230" t="s">
        <v>325</v>
      </c>
      <c r="G106" s="227"/>
      <c r="H106" s="231">
        <v>310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159</v>
      </c>
      <c r="AU106" s="237" t="s">
        <v>82</v>
      </c>
      <c r="AV106" s="13" t="s">
        <v>82</v>
      </c>
      <c r="AW106" s="13" t="s">
        <v>33</v>
      </c>
      <c r="AX106" s="13" t="s">
        <v>80</v>
      </c>
      <c r="AY106" s="237" t="s">
        <v>147</v>
      </c>
    </row>
    <row r="107" s="2" customFormat="1" ht="14.4" customHeight="1">
      <c r="A107" s="40"/>
      <c r="B107" s="41"/>
      <c r="C107" s="248" t="s">
        <v>185</v>
      </c>
      <c r="D107" s="248" t="s">
        <v>175</v>
      </c>
      <c r="E107" s="249" t="s">
        <v>326</v>
      </c>
      <c r="F107" s="250" t="s">
        <v>327</v>
      </c>
      <c r="G107" s="251" t="s">
        <v>323</v>
      </c>
      <c r="H107" s="252">
        <v>310</v>
      </c>
      <c r="I107" s="253"/>
      <c r="J107" s="254">
        <f>ROUND(I107*H107,2)</f>
        <v>0</v>
      </c>
      <c r="K107" s="250" t="s">
        <v>263</v>
      </c>
      <c r="L107" s="46"/>
      <c r="M107" s="255" t="s">
        <v>19</v>
      </c>
      <c r="N107" s="256" t="s">
        <v>43</v>
      </c>
      <c r="O107" s="86"/>
      <c r="P107" s="222">
        <f>O107*H107</f>
        <v>0</v>
      </c>
      <c r="Q107" s="222">
        <v>0.00114</v>
      </c>
      <c r="R107" s="222">
        <f>Q107*H107</f>
        <v>0.35339999999999999</v>
      </c>
      <c r="S107" s="222">
        <v>0</v>
      </c>
      <c r="T107" s="22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4" t="s">
        <v>167</v>
      </c>
      <c r="AT107" s="224" t="s">
        <v>175</v>
      </c>
      <c r="AU107" s="224" t="s">
        <v>82</v>
      </c>
      <c r="AY107" s="19" t="s">
        <v>147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9" t="s">
        <v>80</v>
      </c>
      <c r="BK107" s="225">
        <f>ROUND(I107*H107,2)</f>
        <v>0</v>
      </c>
      <c r="BL107" s="19" t="s">
        <v>167</v>
      </c>
      <c r="BM107" s="224" t="s">
        <v>328</v>
      </c>
    </row>
    <row r="108" s="13" customFormat="1">
      <c r="A108" s="13"/>
      <c r="B108" s="226"/>
      <c r="C108" s="227"/>
      <c r="D108" s="228" t="s">
        <v>159</v>
      </c>
      <c r="E108" s="229" t="s">
        <v>19</v>
      </c>
      <c r="F108" s="230" t="s">
        <v>325</v>
      </c>
      <c r="G108" s="227"/>
      <c r="H108" s="231">
        <v>310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159</v>
      </c>
      <c r="AU108" s="237" t="s">
        <v>82</v>
      </c>
      <c r="AV108" s="13" t="s">
        <v>82</v>
      </c>
      <c r="AW108" s="13" t="s">
        <v>33</v>
      </c>
      <c r="AX108" s="13" t="s">
        <v>80</v>
      </c>
      <c r="AY108" s="237" t="s">
        <v>147</v>
      </c>
    </row>
    <row r="109" s="12" customFormat="1" ht="22.8" customHeight="1">
      <c r="A109" s="12"/>
      <c r="B109" s="198"/>
      <c r="C109" s="199"/>
      <c r="D109" s="200" t="s">
        <v>71</v>
      </c>
      <c r="E109" s="257" t="s">
        <v>329</v>
      </c>
      <c r="F109" s="257" t="s">
        <v>330</v>
      </c>
      <c r="G109" s="199"/>
      <c r="H109" s="199"/>
      <c r="I109" s="202"/>
      <c r="J109" s="258">
        <f>BK109</f>
        <v>0</v>
      </c>
      <c r="K109" s="199"/>
      <c r="L109" s="204"/>
      <c r="M109" s="205"/>
      <c r="N109" s="206"/>
      <c r="O109" s="206"/>
      <c r="P109" s="207">
        <f>SUM(P110:P111)</f>
        <v>0</v>
      </c>
      <c r="Q109" s="206"/>
      <c r="R109" s="207">
        <f>SUM(R110:R111)</f>
        <v>0</v>
      </c>
      <c r="S109" s="206"/>
      <c r="T109" s="208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80</v>
      </c>
      <c r="AT109" s="210" t="s">
        <v>71</v>
      </c>
      <c r="AU109" s="210" t="s">
        <v>80</v>
      </c>
      <c r="AY109" s="209" t="s">
        <v>147</v>
      </c>
      <c r="BK109" s="211">
        <f>SUM(BK110:BK111)</f>
        <v>0</v>
      </c>
    </row>
    <row r="110" s="2" customFormat="1" ht="14.4" customHeight="1">
      <c r="A110" s="40"/>
      <c r="B110" s="41"/>
      <c r="C110" s="248" t="s">
        <v>169</v>
      </c>
      <c r="D110" s="248" t="s">
        <v>175</v>
      </c>
      <c r="E110" s="249" t="s">
        <v>331</v>
      </c>
      <c r="F110" s="250" t="s">
        <v>332</v>
      </c>
      <c r="G110" s="251" t="s">
        <v>333</v>
      </c>
      <c r="H110" s="252">
        <v>0.84299999999999997</v>
      </c>
      <c r="I110" s="253"/>
      <c r="J110" s="254">
        <f>ROUND(I110*H110,2)</f>
        <v>0</v>
      </c>
      <c r="K110" s="250" t="s">
        <v>334</v>
      </c>
      <c r="L110" s="46"/>
      <c r="M110" s="255" t="s">
        <v>19</v>
      </c>
      <c r="N110" s="256" t="s">
        <v>43</v>
      </c>
      <c r="O110" s="86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4" t="s">
        <v>167</v>
      </c>
      <c r="AT110" s="224" t="s">
        <v>175</v>
      </c>
      <c r="AU110" s="224" t="s">
        <v>82</v>
      </c>
      <c r="AY110" s="19" t="s">
        <v>147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9" t="s">
        <v>80</v>
      </c>
      <c r="BK110" s="225">
        <f>ROUND(I110*H110,2)</f>
        <v>0</v>
      </c>
      <c r="BL110" s="19" t="s">
        <v>167</v>
      </c>
      <c r="BM110" s="224" t="s">
        <v>335</v>
      </c>
    </row>
    <row r="111" s="2" customFormat="1">
      <c r="A111" s="40"/>
      <c r="B111" s="41"/>
      <c r="C111" s="42"/>
      <c r="D111" s="264" t="s">
        <v>257</v>
      </c>
      <c r="E111" s="42"/>
      <c r="F111" s="265" t="s">
        <v>336</v>
      </c>
      <c r="G111" s="42"/>
      <c r="H111" s="42"/>
      <c r="I111" s="266"/>
      <c r="J111" s="42"/>
      <c r="K111" s="42"/>
      <c r="L111" s="46"/>
      <c r="M111" s="272"/>
      <c r="N111" s="273"/>
      <c r="O111" s="261"/>
      <c r="P111" s="261"/>
      <c r="Q111" s="261"/>
      <c r="R111" s="261"/>
      <c r="S111" s="261"/>
      <c r="T111" s="274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257</v>
      </c>
      <c r="AU111" s="19" t="s">
        <v>82</v>
      </c>
    </row>
    <row r="112" s="2" customFormat="1" ht="6.96" customHeight="1">
      <c r="A112" s="40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6"/>
      <c r="M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</sheetData>
  <sheetProtection sheet="1" autoFilter="0" formatColumns="0" formatRows="0" objects="1" scenarios="1" spinCount="100000" saltValue="+bxXx9fGuNaBcavMh6pLgynKSA2SLwm2dOryqXtCIsG51tppiGtAUqZ6r7eCkRWC8dweGRxpGHqDDIwRg1DR0g==" hashValue="1rlzT378OvbowUpMMHbp+jCEvO/+GWgESUk5TZWNNj+YhQ0lcGmFjrSill9wshi1tHeq2EGYUTso7VYrjLVWWA==" algorithmName="SHA-512" password="CC35"/>
  <autoFilter ref="C88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111" r:id="rId1" display="https://podminky.urs.cz/item/CS_URS_2022_01/998312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337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ROUND((SUM(BE89:BE103)),  2)</f>
        <v>0</v>
      </c>
      <c r="G35" s="40"/>
      <c r="H35" s="40"/>
      <c r="I35" s="159">
        <v>0.20999999999999999</v>
      </c>
      <c r="J35" s="158">
        <f>ROUND(((SUM(BE89:BE103))*I35),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ROUND((SUM(BF89:BF103)),  2)</f>
        <v>0</v>
      </c>
      <c r="G36" s="40"/>
      <c r="H36" s="40"/>
      <c r="I36" s="159">
        <v>0.14999999999999999</v>
      </c>
      <c r="J36" s="158">
        <f>ROUND(((SUM(BF89:BF103))*I36),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ROUND((SUM(BG89:BG103)),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ROUND((SUM(BH89:BH103)),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ROUND((SUM(BI89:BI103)),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04 - Ochrana sítí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226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338</v>
      </c>
      <c r="E66" s="184"/>
      <c r="F66" s="184"/>
      <c r="G66" s="184"/>
      <c r="H66" s="184"/>
      <c r="I66" s="184"/>
      <c r="J66" s="185">
        <f>J94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306</v>
      </c>
      <c r="E67" s="184"/>
      <c r="F67" s="184"/>
      <c r="G67" s="184"/>
      <c r="H67" s="184"/>
      <c r="I67" s="184"/>
      <c r="J67" s="185">
        <f>J99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132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41"/>
      <c r="C77" s="42"/>
      <c r="D77" s="42"/>
      <c r="E77" s="171" t="str">
        <f>E7</f>
        <v>06-27 - Revitalizace rybníka Stráž v Pelhřimově část 1b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4.4" customHeight="1">
      <c r="A79" s="40"/>
      <c r="B79" s="41"/>
      <c r="C79" s="42"/>
      <c r="D79" s="42"/>
      <c r="E79" s="171" t="s">
        <v>223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224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6" customHeight="1">
      <c r="A81" s="40"/>
      <c r="B81" s="41"/>
      <c r="C81" s="42"/>
      <c r="D81" s="42"/>
      <c r="E81" s="71" t="str">
        <f>E11</f>
        <v>04 - Ochrana sítí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Pelhřimov</v>
      </c>
      <c r="G83" s="42"/>
      <c r="H83" s="42"/>
      <c r="I83" s="34" t="s">
        <v>23</v>
      </c>
      <c r="J83" s="74" t="str">
        <f>IF(J14="","",J14)</f>
        <v>15. 6. 2022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4" customHeight="1">
      <c r="A85" s="40"/>
      <c r="B85" s="41"/>
      <c r="C85" s="34" t="s">
        <v>25</v>
      </c>
      <c r="D85" s="42"/>
      <c r="E85" s="42"/>
      <c r="F85" s="29" t="str">
        <f>E17</f>
        <v>Město Pelhřimov</v>
      </c>
      <c r="G85" s="42"/>
      <c r="H85" s="42"/>
      <c r="I85" s="34" t="s">
        <v>31</v>
      </c>
      <c r="J85" s="38" t="str">
        <f>E23</f>
        <v>VDG Projektování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Ing. Vítězslav Pavel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133</v>
      </c>
      <c r="D88" s="190" t="s">
        <v>57</v>
      </c>
      <c r="E88" s="190" t="s">
        <v>53</v>
      </c>
      <c r="F88" s="190" t="s">
        <v>54</v>
      </c>
      <c r="G88" s="190" t="s">
        <v>134</v>
      </c>
      <c r="H88" s="190" t="s">
        <v>135</v>
      </c>
      <c r="I88" s="190" t="s">
        <v>136</v>
      </c>
      <c r="J88" s="190" t="s">
        <v>122</v>
      </c>
      <c r="K88" s="191" t="s">
        <v>137</v>
      </c>
      <c r="L88" s="192"/>
      <c r="M88" s="94" t="s">
        <v>19</v>
      </c>
      <c r="N88" s="95" t="s">
        <v>42</v>
      </c>
      <c r="O88" s="95" t="s">
        <v>138</v>
      </c>
      <c r="P88" s="95" t="s">
        <v>139</v>
      </c>
      <c r="Q88" s="95" t="s">
        <v>140</v>
      </c>
      <c r="R88" s="95" t="s">
        <v>141</v>
      </c>
      <c r="S88" s="95" t="s">
        <v>142</v>
      </c>
      <c r="T88" s="96" t="s">
        <v>143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144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0.40525999999999995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123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172</v>
      </c>
      <c r="F90" s="201" t="s">
        <v>173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P91+P94+P99</f>
        <v>0</v>
      </c>
      <c r="Q90" s="206"/>
      <c r="R90" s="207">
        <f>R91+R94+R99</f>
        <v>0.40525999999999995</v>
      </c>
      <c r="S90" s="206"/>
      <c r="T90" s="208">
        <f>T91+T94+T99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71</v>
      </c>
      <c r="AU90" s="210" t="s">
        <v>72</v>
      </c>
      <c r="AY90" s="209" t="s">
        <v>147</v>
      </c>
      <c r="BK90" s="211">
        <f>BK91+BK94+BK99</f>
        <v>0</v>
      </c>
    </row>
    <row r="91" s="12" customFormat="1" ht="22.8" customHeight="1">
      <c r="A91" s="12"/>
      <c r="B91" s="198"/>
      <c r="C91" s="199"/>
      <c r="D91" s="200" t="s">
        <v>71</v>
      </c>
      <c r="E91" s="257" t="s">
        <v>80</v>
      </c>
      <c r="F91" s="257" t="s">
        <v>90</v>
      </c>
      <c r="G91" s="199"/>
      <c r="H91" s="199"/>
      <c r="I91" s="202"/>
      <c r="J91" s="258">
        <f>BK91</f>
        <v>0</v>
      </c>
      <c r="K91" s="199"/>
      <c r="L91" s="204"/>
      <c r="M91" s="205"/>
      <c r="N91" s="206"/>
      <c r="O91" s="206"/>
      <c r="P91" s="207">
        <f>SUM(P92:P93)</f>
        <v>0</v>
      </c>
      <c r="Q91" s="206"/>
      <c r="R91" s="207">
        <f>SUM(R92:R93)</f>
        <v>0</v>
      </c>
      <c r="S91" s="206"/>
      <c r="T91" s="208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71</v>
      </c>
      <c r="AU91" s="210" t="s">
        <v>80</v>
      </c>
      <c r="AY91" s="209" t="s">
        <v>147</v>
      </c>
      <c r="BK91" s="211">
        <f>SUM(BK92:BK93)</f>
        <v>0</v>
      </c>
    </row>
    <row r="92" s="2" customFormat="1" ht="14.4" customHeight="1">
      <c r="A92" s="40"/>
      <c r="B92" s="41"/>
      <c r="C92" s="248" t="s">
        <v>161</v>
      </c>
      <c r="D92" s="248" t="s">
        <v>175</v>
      </c>
      <c r="E92" s="249" t="s">
        <v>339</v>
      </c>
      <c r="F92" s="250" t="s">
        <v>340</v>
      </c>
      <c r="G92" s="251" t="s">
        <v>254</v>
      </c>
      <c r="H92" s="252">
        <v>23</v>
      </c>
      <c r="I92" s="253"/>
      <c r="J92" s="254">
        <f>ROUND(I92*H92,2)</f>
        <v>0</v>
      </c>
      <c r="K92" s="250" t="s">
        <v>263</v>
      </c>
      <c r="L92" s="46"/>
      <c r="M92" s="255" t="s">
        <v>19</v>
      </c>
      <c r="N92" s="256" t="s">
        <v>43</v>
      </c>
      <c r="O92" s="86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4" t="s">
        <v>167</v>
      </c>
      <c r="AT92" s="224" t="s">
        <v>175</v>
      </c>
      <c r="AU92" s="224" t="s">
        <v>82</v>
      </c>
      <c r="AY92" s="19" t="s">
        <v>147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9" t="s">
        <v>80</v>
      </c>
      <c r="BK92" s="225">
        <f>ROUND(I92*H92,2)</f>
        <v>0</v>
      </c>
      <c r="BL92" s="19" t="s">
        <v>167</v>
      </c>
      <c r="BM92" s="224" t="s">
        <v>341</v>
      </c>
    </row>
    <row r="93" s="13" customFormat="1">
      <c r="A93" s="13"/>
      <c r="B93" s="226"/>
      <c r="C93" s="227"/>
      <c r="D93" s="228" t="s">
        <v>159</v>
      </c>
      <c r="E93" s="229" t="s">
        <v>19</v>
      </c>
      <c r="F93" s="230" t="s">
        <v>342</v>
      </c>
      <c r="G93" s="227"/>
      <c r="H93" s="231">
        <v>23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159</v>
      </c>
      <c r="AU93" s="237" t="s">
        <v>82</v>
      </c>
      <c r="AV93" s="13" t="s">
        <v>82</v>
      </c>
      <c r="AW93" s="13" t="s">
        <v>33</v>
      </c>
      <c r="AX93" s="13" t="s">
        <v>80</v>
      </c>
      <c r="AY93" s="237" t="s">
        <v>147</v>
      </c>
    </row>
    <row r="94" s="12" customFormat="1" ht="22.8" customHeight="1">
      <c r="A94" s="12"/>
      <c r="B94" s="198"/>
      <c r="C94" s="199"/>
      <c r="D94" s="200" t="s">
        <v>71</v>
      </c>
      <c r="E94" s="257" t="s">
        <v>169</v>
      </c>
      <c r="F94" s="257" t="s">
        <v>343</v>
      </c>
      <c r="G94" s="199"/>
      <c r="H94" s="199"/>
      <c r="I94" s="202"/>
      <c r="J94" s="258">
        <f>BK94</f>
        <v>0</v>
      </c>
      <c r="K94" s="199"/>
      <c r="L94" s="204"/>
      <c r="M94" s="205"/>
      <c r="N94" s="206"/>
      <c r="O94" s="206"/>
      <c r="P94" s="207">
        <f>SUM(P95:P98)</f>
        <v>0</v>
      </c>
      <c r="Q94" s="206"/>
      <c r="R94" s="207">
        <f>SUM(R95:R98)</f>
        <v>0.40525999999999995</v>
      </c>
      <c r="S94" s="206"/>
      <c r="T94" s="208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80</v>
      </c>
      <c r="AT94" s="210" t="s">
        <v>71</v>
      </c>
      <c r="AU94" s="210" t="s">
        <v>80</v>
      </c>
      <c r="AY94" s="209" t="s">
        <v>147</v>
      </c>
      <c r="BK94" s="211">
        <f>SUM(BK95:BK98)</f>
        <v>0</v>
      </c>
    </row>
    <row r="95" s="2" customFormat="1" ht="14.4" customHeight="1">
      <c r="A95" s="40"/>
      <c r="B95" s="41"/>
      <c r="C95" s="248" t="s">
        <v>80</v>
      </c>
      <c r="D95" s="248" t="s">
        <v>175</v>
      </c>
      <c r="E95" s="249" t="s">
        <v>344</v>
      </c>
      <c r="F95" s="250" t="s">
        <v>345</v>
      </c>
      <c r="G95" s="251" t="s">
        <v>323</v>
      </c>
      <c r="H95" s="252">
        <v>23</v>
      </c>
      <c r="I95" s="253"/>
      <c r="J95" s="254">
        <f>ROUND(I95*H95,2)</f>
        <v>0</v>
      </c>
      <c r="K95" s="250" t="s">
        <v>263</v>
      </c>
      <c r="L95" s="46"/>
      <c r="M95" s="255" t="s">
        <v>19</v>
      </c>
      <c r="N95" s="256" t="s">
        <v>43</v>
      </c>
      <c r="O95" s="86"/>
      <c r="P95" s="222">
        <f>O95*H95</f>
        <v>0</v>
      </c>
      <c r="Q95" s="222">
        <v>0.00046999999999999999</v>
      </c>
      <c r="R95" s="222">
        <f>Q95*H95</f>
        <v>0.01081</v>
      </c>
      <c r="S95" s="222">
        <v>0</v>
      </c>
      <c r="T95" s="22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4" t="s">
        <v>167</v>
      </c>
      <c r="AT95" s="224" t="s">
        <v>175</v>
      </c>
      <c r="AU95" s="224" t="s">
        <v>82</v>
      </c>
      <c r="AY95" s="19" t="s">
        <v>147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9" t="s">
        <v>80</v>
      </c>
      <c r="BK95" s="225">
        <f>ROUND(I95*H95,2)</f>
        <v>0</v>
      </c>
      <c r="BL95" s="19" t="s">
        <v>167</v>
      </c>
      <c r="BM95" s="224" t="s">
        <v>346</v>
      </c>
    </row>
    <row r="96" s="13" customFormat="1">
      <c r="A96" s="13"/>
      <c r="B96" s="226"/>
      <c r="C96" s="227"/>
      <c r="D96" s="228" t="s">
        <v>159</v>
      </c>
      <c r="E96" s="229" t="s">
        <v>19</v>
      </c>
      <c r="F96" s="230" t="s">
        <v>347</v>
      </c>
      <c r="G96" s="227"/>
      <c r="H96" s="231">
        <v>23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159</v>
      </c>
      <c r="AU96" s="237" t="s">
        <v>82</v>
      </c>
      <c r="AV96" s="13" t="s">
        <v>82</v>
      </c>
      <c r="AW96" s="13" t="s">
        <v>33</v>
      </c>
      <c r="AX96" s="13" t="s">
        <v>80</v>
      </c>
      <c r="AY96" s="237" t="s">
        <v>147</v>
      </c>
    </row>
    <row r="97" s="14" customFormat="1">
      <c r="A97" s="14"/>
      <c r="B97" s="238"/>
      <c r="C97" s="239"/>
      <c r="D97" s="228" t="s">
        <v>159</v>
      </c>
      <c r="E97" s="240" t="s">
        <v>19</v>
      </c>
      <c r="F97" s="241" t="s">
        <v>348</v>
      </c>
      <c r="G97" s="239"/>
      <c r="H97" s="240" t="s">
        <v>19</v>
      </c>
      <c r="I97" s="242"/>
      <c r="J97" s="239"/>
      <c r="K97" s="239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159</v>
      </c>
      <c r="AU97" s="247" t="s">
        <v>82</v>
      </c>
      <c r="AV97" s="14" t="s">
        <v>80</v>
      </c>
      <c r="AW97" s="14" t="s">
        <v>33</v>
      </c>
      <c r="AX97" s="14" t="s">
        <v>72</v>
      </c>
      <c r="AY97" s="247" t="s">
        <v>147</v>
      </c>
    </row>
    <row r="98" s="2" customFormat="1" ht="14.4" customHeight="1">
      <c r="A98" s="40"/>
      <c r="B98" s="41"/>
      <c r="C98" s="212" t="s">
        <v>82</v>
      </c>
      <c r="D98" s="212" t="s">
        <v>148</v>
      </c>
      <c r="E98" s="213" t="s">
        <v>349</v>
      </c>
      <c r="F98" s="214" t="s">
        <v>350</v>
      </c>
      <c r="G98" s="215" t="s">
        <v>323</v>
      </c>
      <c r="H98" s="216">
        <v>23</v>
      </c>
      <c r="I98" s="217"/>
      <c r="J98" s="218">
        <f>ROUND(I98*H98,2)</f>
        <v>0</v>
      </c>
      <c r="K98" s="214" t="s">
        <v>263</v>
      </c>
      <c r="L98" s="219"/>
      <c r="M98" s="220" t="s">
        <v>19</v>
      </c>
      <c r="N98" s="221" t="s">
        <v>43</v>
      </c>
      <c r="O98" s="86"/>
      <c r="P98" s="222">
        <f>O98*H98</f>
        <v>0</v>
      </c>
      <c r="Q98" s="222">
        <v>0.017149999999999999</v>
      </c>
      <c r="R98" s="222">
        <f>Q98*H98</f>
        <v>0.39444999999999997</v>
      </c>
      <c r="S98" s="222">
        <v>0</v>
      </c>
      <c r="T98" s="22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4" t="s">
        <v>169</v>
      </c>
      <c r="AT98" s="224" t="s">
        <v>148</v>
      </c>
      <c r="AU98" s="224" t="s">
        <v>82</v>
      </c>
      <c r="AY98" s="19" t="s">
        <v>147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9" t="s">
        <v>80</v>
      </c>
      <c r="BK98" s="225">
        <f>ROUND(I98*H98,2)</f>
        <v>0</v>
      </c>
      <c r="BL98" s="19" t="s">
        <v>167</v>
      </c>
      <c r="BM98" s="224" t="s">
        <v>351</v>
      </c>
    </row>
    <row r="99" s="12" customFormat="1" ht="22.8" customHeight="1">
      <c r="A99" s="12"/>
      <c r="B99" s="198"/>
      <c r="C99" s="199"/>
      <c r="D99" s="200" t="s">
        <v>71</v>
      </c>
      <c r="E99" s="257" t="s">
        <v>329</v>
      </c>
      <c r="F99" s="257" t="s">
        <v>330</v>
      </c>
      <c r="G99" s="199"/>
      <c r="H99" s="199"/>
      <c r="I99" s="202"/>
      <c r="J99" s="258">
        <f>BK99</f>
        <v>0</v>
      </c>
      <c r="K99" s="199"/>
      <c r="L99" s="204"/>
      <c r="M99" s="205"/>
      <c r="N99" s="206"/>
      <c r="O99" s="206"/>
      <c r="P99" s="207">
        <f>SUM(P100:P103)</f>
        <v>0</v>
      </c>
      <c r="Q99" s="206"/>
      <c r="R99" s="207">
        <f>SUM(R100:R103)</f>
        <v>0</v>
      </c>
      <c r="S99" s="206"/>
      <c r="T99" s="208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80</v>
      </c>
      <c r="AT99" s="210" t="s">
        <v>71</v>
      </c>
      <c r="AU99" s="210" t="s">
        <v>80</v>
      </c>
      <c r="AY99" s="209" t="s">
        <v>147</v>
      </c>
      <c r="BK99" s="211">
        <f>SUM(BK100:BK103)</f>
        <v>0</v>
      </c>
    </row>
    <row r="100" s="2" customFormat="1" ht="22.2" customHeight="1">
      <c r="A100" s="40"/>
      <c r="B100" s="41"/>
      <c r="C100" s="248" t="s">
        <v>167</v>
      </c>
      <c r="D100" s="248" t="s">
        <v>175</v>
      </c>
      <c r="E100" s="249" t="s">
        <v>352</v>
      </c>
      <c r="F100" s="250" t="s">
        <v>353</v>
      </c>
      <c r="G100" s="251" t="s">
        <v>333</v>
      </c>
      <c r="H100" s="252">
        <v>0.40500000000000003</v>
      </c>
      <c r="I100" s="253"/>
      <c r="J100" s="254">
        <f>ROUND(I100*H100,2)</f>
        <v>0</v>
      </c>
      <c r="K100" s="250" t="s">
        <v>334</v>
      </c>
      <c r="L100" s="46"/>
      <c r="M100" s="255" t="s">
        <v>19</v>
      </c>
      <c r="N100" s="256" t="s">
        <v>43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167</v>
      </c>
      <c r="AT100" s="224" t="s">
        <v>175</v>
      </c>
      <c r="AU100" s="224" t="s">
        <v>82</v>
      </c>
      <c r="AY100" s="19" t="s">
        <v>147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80</v>
      </c>
      <c r="BK100" s="225">
        <f>ROUND(I100*H100,2)</f>
        <v>0</v>
      </c>
      <c r="BL100" s="19" t="s">
        <v>167</v>
      </c>
      <c r="BM100" s="224" t="s">
        <v>354</v>
      </c>
    </row>
    <row r="101" s="2" customFormat="1">
      <c r="A101" s="40"/>
      <c r="B101" s="41"/>
      <c r="C101" s="42"/>
      <c r="D101" s="264" t="s">
        <v>257</v>
      </c>
      <c r="E101" s="42"/>
      <c r="F101" s="265" t="s">
        <v>355</v>
      </c>
      <c r="G101" s="42"/>
      <c r="H101" s="42"/>
      <c r="I101" s="266"/>
      <c r="J101" s="42"/>
      <c r="K101" s="42"/>
      <c r="L101" s="46"/>
      <c r="M101" s="267"/>
      <c r="N101" s="268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257</v>
      </c>
      <c r="AU101" s="19" t="s">
        <v>82</v>
      </c>
    </row>
    <row r="102" s="2" customFormat="1" ht="22.2" customHeight="1">
      <c r="A102" s="40"/>
      <c r="B102" s="41"/>
      <c r="C102" s="248" t="s">
        <v>174</v>
      </c>
      <c r="D102" s="248" t="s">
        <v>175</v>
      </c>
      <c r="E102" s="249" t="s">
        <v>356</v>
      </c>
      <c r="F102" s="250" t="s">
        <v>357</v>
      </c>
      <c r="G102" s="251" t="s">
        <v>333</v>
      </c>
      <c r="H102" s="252">
        <v>0.40500000000000003</v>
      </c>
      <c r="I102" s="253"/>
      <c r="J102" s="254">
        <f>ROUND(I102*H102,2)</f>
        <v>0</v>
      </c>
      <c r="K102" s="250" t="s">
        <v>334</v>
      </c>
      <c r="L102" s="46"/>
      <c r="M102" s="255" t="s">
        <v>19</v>
      </c>
      <c r="N102" s="256" t="s">
        <v>43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167</v>
      </c>
      <c r="AT102" s="224" t="s">
        <v>175</v>
      </c>
      <c r="AU102" s="224" t="s">
        <v>82</v>
      </c>
      <c r="AY102" s="19" t="s">
        <v>147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80</v>
      </c>
      <c r="BK102" s="225">
        <f>ROUND(I102*H102,2)</f>
        <v>0</v>
      </c>
      <c r="BL102" s="19" t="s">
        <v>167</v>
      </c>
      <c r="BM102" s="224" t="s">
        <v>358</v>
      </c>
    </row>
    <row r="103" s="2" customFormat="1">
      <c r="A103" s="40"/>
      <c r="B103" s="41"/>
      <c r="C103" s="42"/>
      <c r="D103" s="264" t="s">
        <v>257</v>
      </c>
      <c r="E103" s="42"/>
      <c r="F103" s="265" t="s">
        <v>359</v>
      </c>
      <c r="G103" s="42"/>
      <c r="H103" s="42"/>
      <c r="I103" s="266"/>
      <c r="J103" s="42"/>
      <c r="K103" s="42"/>
      <c r="L103" s="46"/>
      <c r="M103" s="272"/>
      <c r="N103" s="273"/>
      <c r="O103" s="261"/>
      <c r="P103" s="261"/>
      <c r="Q103" s="261"/>
      <c r="R103" s="261"/>
      <c r="S103" s="261"/>
      <c r="T103" s="274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257</v>
      </c>
      <c r="AU103" s="19" t="s">
        <v>82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ED1R6oiWl7GZrqqN1L9Zjkr0X8xfXQPZavcGS2wPAjn5mvB3D7atC8BFgfy82reGRpGFI82sW7YqYUDXITYDsA==" hashValue="BXQ3fWTlN03ctFg30eHcLriYJjnJWR1b66YUB9wsAEg1W4huIIZqaUZWzqclyXgUkd4+oX9o2EsF4LEAQSml2w==" algorithmName="SHA-512" password="CC35"/>
  <autoFilter ref="C88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101" r:id="rId1" display="https://podminky.urs.cz/item/CS_URS_2022_01/998272201"/>
    <hyperlink ref="F103" r:id="rId2" display="https://podminky.urs.cz/item/CS_URS_2022_01/99827222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360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ROUND((SUM(BE88:BE121)),  2)</f>
        <v>0</v>
      </c>
      <c r="G35" s="40"/>
      <c r="H35" s="40"/>
      <c r="I35" s="159">
        <v>0.20999999999999999</v>
      </c>
      <c r="J35" s="158">
        <f>ROUND(((SUM(BE88:BE121))*I35),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ROUND((SUM(BF88:BF121)),  2)</f>
        <v>0</v>
      </c>
      <c r="G36" s="40"/>
      <c r="H36" s="40"/>
      <c r="I36" s="159">
        <v>0.14999999999999999</v>
      </c>
      <c r="J36" s="158">
        <f>ROUND(((SUM(BF88:BF121))*I36),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ROUND((SUM(BG88:BG121)),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ROUND((SUM(BH88:BH121)),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ROUND((SUM(BI88:BI121)),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05 - Stezka ACO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361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306</v>
      </c>
      <c r="E66" s="184"/>
      <c r="F66" s="184"/>
      <c r="G66" s="184"/>
      <c r="H66" s="184"/>
      <c r="I66" s="184"/>
      <c r="J66" s="185">
        <f>J120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132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41"/>
      <c r="C76" s="42"/>
      <c r="D76" s="42"/>
      <c r="E76" s="171" t="str">
        <f>E7</f>
        <v>06-27 - Revitalizace rybníka Stráž v Pelhřimově část 1b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117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4.4" customHeight="1">
      <c r="A78" s="40"/>
      <c r="B78" s="41"/>
      <c r="C78" s="42"/>
      <c r="D78" s="42"/>
      <c r="E78" s="171" t="s">
        <v>223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6" customHeight="1">
      <c r="A80" s="40"/>
      <c r="B80" s="41"/>
      <c r="C80" s="42"/>
      <c r="D80" s="42"/>
      <c r="E80" s="71" t="str">
        <f>E11</f>
        <v>05 - Stezka ACO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Pelhřimov</v>
      </c>
      <c r="G82" s="42"/>
      <c r="H82" s="42"/>
      <c r="I82" s="34" t="s">
        <v>23</v>
      </c>
      <c r="J82" s="74" t="str">
        <f>IF(J14="","",J14)</f>
        <v>15. 6. 2022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6.4" customHeight="1">
      <c r="A84" s="40"/>
      <c r="B84" s="41"/>
      <c r="C84" s="34" t="s">
        <v>25</v>
      </c>
      <c r="D84" s="42"/>
      <c r="E84" s="42"/>
      <c r="F84" s="29" t="str">
        <f>E17</f>
        <v>Město Pelhřimov</v>
      </c>
      <c r="G84" s="42"/>
      <c r="H84" s="42"/>
      <c r="I84" s="34" t="s">
        <v>31</v>
      </c>
      <c r="J84" s="38" t="str">
        <f>E23</f>
        <v>VDG Projektování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Ing. Vítězslav Pavel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133</v>
      </c>
      <c r="D87" s="190" t="s">
        <v>57</v>
      </c>
      <c r="E87" s="190" t="s">
        <v>53</v>
      </c>
      <c r="F87" s="190" t="s">
        <v>54</v>
      </c>
      <c r="G87" s="190" t="s">
        <v>134</v>
      </c>
      <c r="H87" s="190" t="s">
        <v>135</v>
      </c>
      <c r="I87" s="190" t="s">
        <v>136</v>
      </c>
      <c r="J87" s="190" t="s">
        <v>122</v>
      </c>
      <c r="K87" s="191" t="s">
        <v>137</v>
      </c>
      <c r="L87" s="192"/>
      <c r="M87" s="94" t="s">
        <v>19</v>
      </c>
      <c r="N87" s="95" t="s">
        <v>42</v>
      </c>
      <c r="O87" s="95" t="s">
        <v>138</v>
      </c>
      <c r="P87" s="95" t="s">
        <v>139</v>
      </c>
      <c r="Q87" s="95" t="s">
        <v>140</v>
      </c>
      <c r="R87" s="95" t="s">
        <v>141</v>
      </c>
      <c r="S87" s="95" t="s">
        <v>142</v>
      </c>
      <c r="T87" s="96" t="s">
        <v>143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144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524.08740000000012</v>
      </c>
      <c r="S88" s="98"/>
      <c r="T88" s="196">
        <f>T89</f>
        <v>20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123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172</v>
      </c>
      <c r="F89" s="201" t="s">
        <v>173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P90+P120</f>
        <v>0</v>
      </c>
      <c r="Q89" s="206"/>
      <c r="R89" s="207">
        <f>R90+R120</f>
        <v>524.08740000000012</v>
      </c>
      <c r="S89" s="206"/>
      <c r="T89" s="208">
        <f>T90+T120</f>
        <v>20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72</v>
      </c>
      <c r="AY89" s="209" t="s">
        <v>147</v>
      </c>
      <c r="BK89" s="211">
        <f>BK90+BK120</f>
        <v>0</v>
      </c>
    </row>
    <row r="90" s="12" customFormat="1" ht="22.8" customHeight="1">
      <c r="A90" s="12"/>
      <c r="B90" s="198"/>
      <c r="C90" s="199"/>
      <c r="D90" s="200" t="s">
        <v>71</v>
      </c>
      <c r="E90" s="257" t="s">
        <v>174</v>
      </c>
      <c r="F90" s="257" t="s">
        <v>362</v>
      </c>
      <c r="G90" s="199"/>
      <c r="H90" s="199"/>
      <c r="I90" s="202"/>
      <c r="J90" s="258">
        <f>BK90</f>
        <v>0</v>
      </c>
      <c r="K90" s="199"/>
      <c r="L90" s="204"/>
      <c r="M90" s="205"/>
      <c r="N90" s="206"/>
      <c r="O90" s="206"/>
      <c r="P90" s="207">
        <f>SUM(P91:P119)</f>
        <v>0</v>
      </c>
      <c r="Q90" s="206"/>
      <c r="R90" s="207">
        <f>SUM(R91:R119)</f>
        <v>524.08740000000012</v>
      </c>
      <c r="S90" s="206"/>
      <c r="T90" s="208">
        <f>SUM(T91:T119)</f>
        <v>20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71</v>
      </c>
      <c r="AU90" s="210" t="s">
        <v>80</v>
      </c>
      <c r="AY90" s="209" t="s">
        <v>147</v>
      </c>
      <c r="BK90" s="211">
        <f>SUM(BK91:BK119)</f>
        <v>0</v>
      </c>
    </row>
    <row r="91" s="2" customFormat="1" ht="14.4" customHeight="1">
      <c r="A91" s="40"/>
      <c r="B91" s="41"/>
      <c r="C91" s="248" t="s">
        <v>80</v>
      </c>
      <c r="D91" s="248" t="s">
        <v>175</v>
      </c>
      <c r="E91" s="249" t="s">
        <v>363</v>
      </c>
      <c r="F91" s="250" t="s">
        <v>364</v>
      </c>
      <c r="G91" s="251" t="s">
        <v>228</v>
      </c>
      <c r="H91" s="252">
        <v>1302</v>
      </c>
      <c r="I91" s="253"/>
      <c r="J91" s="254">
        <f>ROUND(I91*H91,2)</f>
        <v>0</v>
      </c>
      <c r="K91" s="250" t="s">
        <v>263</v>
      </c>
      <c r="L91" s="46"/>
      <c r="M91" s="255" t="s">
        <v>19</v>
      </c>
      <c r="N91" s="256" t="s">
        <v>43</v>
      </c>
      <c r="O91" s="86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4" t="s">
        <v>167</v>
      </c>
      <c r="AT91" s="224" t="s">
        <v>175</v>
      </c>
      <c r="AU91" s="224" t="s">
        <v>82</v>
      </c>
      <c r="AY91" s="19" t="s">
        <v>147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9" t="s">
        <v>80</v>
      </c>
      <c r="BK91" s="225">
        <f>ROUND(I91*H91,2)</f>
        <v>0</v>
      </c>
      <c r="BL91" s="19" t="s">
        <v>167</v>
      </c>
      <c r="BM91" s="224" t="s">
        <v>365</v>
      </c>
    </row>
    <row r="92" s="14" customFormat="1">
      <c r="A92" s="14"/>
      <c r="B92" s="238"/>
      <c r="C92" s="239"/>
      <c r="D92" s="228" t="s">
        <v>159</v>
      </c>
      <c r="E92" s="240" t="s">
        <v>19</v>
      </c>
      <c r="F92" s="241" t="s">
        <v>366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159</v>
      </c>
      <c r="AU92" s="247" t="s">
        <v>82</v>
      </c>
      <c r="AV92" s="14" t="s">
        <v>80</v>
      </c>
      <c r="AW92" s="14" t="s">
        <v>33</v>
      </c>
      <c r="AX92" s="14" t="s">
        <v>72</v>
      </c>
      <c r="AY92" s="247" t="s">
        <v>147</v>
      </c>
    </row>
    <row r="93" s="13" customFormat="1">
      <c r="A93" s="13"/>
      <c r="B93" s="226"/>
      <c r="C93" s="227"/>
      <c r="D93" s="228" t="s">
        <v>159</v>
      </c>
      <c r="E93" s="229" t="s">
        <v>19</v>
      </c>
      <c r="F93" s="230" t="s">
        <v>367</v>
      </c>
      <c r="G93" s="227"/>
      <c r="H93" s="231">
        <v>1302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159</v>
      </c>
      <c r="AU93" s="237" t="s">
        <v>82</v>
      </c>
      <c r="AV93" s="13" t="s">
        <v>82</v>
      </c>
      <c r="AW93" s="13" t="s">
        <v>33</v>
      </c>
      <c r="AX93" s="13" t="s">
        <v>80</v>
      </c>
      <c r="AY93" s="237" t="s">
        <v>147</v>
      </c>
    </row>
    <row r="94" s="2" customFormat="1" ht="14.4" customHeight="1">
      <c r="A94" s="40"/>
      <c r="B94" s="41"/>
      <c r="C94" s="248" t="s">
        <v>82</v>
      </c>
      <c r="D94" s="248" t="s">
        <v>175</v>
      </c>
      <c r="E94" s="249" t="s">
        <v>368</v>
      </c>
      <c r="F94" s="250" t="s">
        <v>369</v>
      </c>
      <c r="G94" s="251" t="s">
        <v>228</v>
      </c>
      <c r="H94" s="252">
        <v>1139.25</v>
      </c>
      <c r="I94" s="253"/>
      <c r="J94" s="254">
        <f>ROUND(I94*H94,2)</f>
        <v>0</v>
      </c>
      <c r="K94" s="250" t="s">
        <v>263</v>
      </c>
      <c r="L94" s="46"/>
      <c r="M94" s="255" t="s">
        <v>19</v>
      </c>
      <c r="N94" s="256" t="s">
        <v>43</v>
      </c>
      <c r="O94" s="86"/>
      <c r="P94" s="222">
        <f>O94*H94</f>
        <v>0</v>
      </c>
      <c r="Q94" s="222">
        <v>0.46000000000000002</v>
      </c>
      <c r="R94" s="222">
        <f>Q94*H94</f>
        <v>524.05500000000006</v>
      </c>
      <c r="S94" s="222">
        <v>0</v>
      </c>
      <c r="T94" s="22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167</v>
      </c>
      <c r="AT94" s="224" t="s">
        <v>175</v>
      </c>
      <c r="AU94" s="224" t="s">
        <v>82</v>
      </c>
      <c r="AY94" s="19" t="s">
        <v>147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80</v>
      </c>
      <c r="BK94" s="225">
        <f>ROUND(I94*H94,2)</f>
        <v>0</v>
      </c>
      <c r="BL94" s="19" t="s">
        <v>167</v>
      </c>
      <c r="BM94" s="224" t="s">
        <v>370</v>
      </c>
    </row>
    <row r="95" s="13" customFormat="1">
      <c r="A95" s="13"/>
      <c r="B95" s="226"/>
      <c r="C95" s="227"/>
      <c r="D95" s="228" t="s">
        <v>159</v>
      </c>
      <c r="E95" s="229" t="s">
        <v>19</v>
      </c>
      <c r="F95" s="230" t="s">
        <v>371</v>
      </c>
      <c r="G95" s="227"/>
      <c r="H95" s="231">
        <v>1139.25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159</v>
      </c>
      <c r="AU95" s="237" t="s">
        <v>82</v>
      </c>
      <c r="AV95" s="13" t="s">
        <v>82</v>
      </c>
      <c r="AW95" s="13" t="s">
        <v>33</v>
      </c>
      <c r="AX95" s="13" t="s">
        <v>72</v>
      </c>
      <c r="AY95" s="237" t="s">
        <v>147</v>
      </c>
    </row>
    <row r="96" s="15" customFormat="1">
      <c r="A96" s="15"/>
      <c r="B96" s="275"/>
      <c r="C96" s="276"/>
      <c r="D96" s="228" t="s">
        <v>159</v>
      </c>
      <c r="E96" s="277" t="s">
        <v>19</v>
      </c>
      <c r="F96" s="278" t="s">
        <v>372</v>
      </c>
      <c r="G96" s="276"/>
      <c r="H96" s="279">
        <v>1139.25</v>
      </c>
      <c r="I96" s="280"/>
      <c r="J96" s="276"/>
      <c r="K96" s="276"/>
      <c r="L96" s="281"/>
      <c r="M96" s="282"/>
      <c r="N96" s="283"/>
      <c r="O96" s="283"/>
      <c r="P96" s="283"/>
      <c r="Q96" s="283"/>
      <c r="R96" s="283"/>
      <c r="S96" s="283"/>
      <c r="T96" s="28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85" t="s">
        <v>159</v>
      </c>
      <c r="AU96" s="285" t="s">
        <v>82</v>
      </c>
      <c r="AV96" s="15" t="s">
        <v>161</v>
      </c>
      <c r="AW96" s="15" t="s">
        <v>33</v>
      </c>
      <c r="AX96" s="15" t="s">
        <v>72</v>
      </c>
      <c r="AY96" s="285" t="s">
        <v>147</v>
      </c>
    </row>
    <row r="97" s="16" customFormat="1">
      <c r="A97" s="16"/>
      <c r="B97" s="286"/>
      <c r="C97" s="287"/>
      <c r="D97" s="228" t="s">
        <v>159</v>
      </c>
      <c r="E97" s="288" t="s">
        <v>19</v>
      </c>
      <c r="F97" s="289" t="s">
        <v>373</v>
      </c>
      <c r="G97" s="287"/>
      <c r="H97" s="290">
        <v>1139.25</v>
      </c>
      <c r="I97" s="291"/>
      <c r="J97" s="287"/>
      <c r="K97" s="287"/>
      <c r="L97" s="292"/>
      <c r="M97" s="293"/>
      <c r="N97" s="294"/>
      <c r="O97" s="294"/>
      <c r="P97" s="294"/>
      <c r="Q97" s="294"/>
      <c r="R97" s="294"/>
      <c r="S97" s="294"/>
      <c r="T97" s="295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96" t="s">
        <v>159</v>
      </c>
      <c r="AU97" s="296" t="s">
        <v>82</v>
      </c>
      <c r="AV97" s="16" t="s">
        <v>167</v>
      </c>
      <c r="AW97" s="16" t="s">
        <v>33</v>
      </c>
      <c r="AX97" s="16" t="s">
        <v>80</v>
      </c>
      <c r="AY97" s="296" t="s">
        <v>147</v>
      </c>
    </row>
    <row r="98" s="2" customFormat="1" ht="14.4" customHeight="1">
      <c r="A98" s="40"/>
      <c r="B98" s="41"/>
      <c r="C98" s="248" t="s">
        <v>202</v>
      </c>
      <c r="D98" s="248" t="s">
        <v>175</v>
      </c>
      <c r="E98" s="249" t="s">
        <v>374</v>
      </c>
      <c r="F98" s="250" t="s">
        <v>375</v>
      </c>
      <c r="G98" s="251" t="s">
        <v>228</v>
      </c>
      <c r="H98" s="252">
        <v>310</v>
      </c>
      <c r="I98" s="253"/>
      <c r="J98" s="254">
        <f>ROUND(I98*H98,2)</f>
        <v>0</v>
      </c>
      <c r="K98" s="250" t="s">
        <v>263</v>
      </c>
      <c r="L98" s="46"/>
      <c r="M98" s="255" t="s">
        <v>19</v>
      </c>
      <c r="N98" s="256" t="s">
        <v>43</v>
      </c>
      <c r="O98" s="86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4" t="s">
        <v>167</v>
      </c>
      <c r="AT98" s="224" t="s">
        <v>175</v>
      </c>
      <c r="AU98" s="224" t="s">
        <v>82</v>
      </c>
      <c r="AY98" s="19" t="s">
        <v>147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9" t="s">
        <v>80</v>
      </c>
      <c r="BK98" s="225">
        <f>ROUND(I98*H98,2)</f>
        <v>0</v>
      </c>
      <c r="BL98" s="19" t="s">
        <v>167</v>
      </c>
      <c r="BM98" s="224" t="s">
        <v>376</v>
      </c>
    </row>
    <row r="99" s="13" customFormat="1">
      <c r="A99" s="13"/>
      <c r="B99" s="226"/>
      <c r="C99" s="227"/>
      <c r="D99" s="228" t="s">
        <v>159</v>
      </c>
      <c r="E99" s="229" t="s">
        <v>19</v>
      </c>
      <c r="F99" s="230" t="s">
        <v>377</v>
      </c>
      <c r="G99" s="227"/>
      <c r="H99" s="231">
        <v>310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159</v>
      </c>
      <c r="AU99" s="237" t="s">
        <v>82</v>
      </c>
      <c r="AV99" s="13" t="s">
        <v>82</v>
      </c>
      <c r="AW99" s="13" t="s">
        <v>33</v>
      </c>
      <c r="AX99" s="13" t="s">
        <v>80</v>
      </c>
      <c r="AY99" s="237" t="s">
        <v>147</v>
      </c>
    </row>
    <row r="100" s="14" customFormat="1">
      <c r="A100" s="14"/>
      <c r="B100" s="238"/>
      <c r="C100" s="239"/>
      <c r="D100" s="228" t="s">
        <v>159</v>
      </c>
      <c r="E100" s="240" t="s">
        <v>19</v>
      </c>
      <c r="F100" s="241" t="s">
        <v>378</v>
      </c>
      <c r="G100" s="239"/>
      <c r="H100" s="240" t="s">
        <v>19</v>
      </c>
      <c r="I100" s="242"/>
      <c r="J100" s="239"/>
      <c r="K100" s="239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159</v>
      </c>
      <c r="AU100" s="247" t="s">
        <v>82</v>
      </c>
      <c r="AV100" s="14" t="s">
        <v>80</v>
      </c>
      <c r="AW100" s="14" t="s">
        <v>33</v>
      </c>
      <c r="AX100" s="14" t="s">
        <v>72</v>
      </c>
      <c r="AY100" s="247" t="s">
        <v>147</v>
      </c>
    </row>
    <row r="101" s="2" customFormat="1" ht="14.4" customHeight="1">
      <c r="A101" s="40"/>
      <c r="B101" s="41"/>
      <c r="C101" s="248" t="s">
        <v>161</v>
      </c>
      <c r="D101" s="248" t="s">
        <v>175</v>
      </c>
      <c r="E101" s="249" t="s">
        <v>379</v>
      </c>
      <c r="F101" s="250" t="s">
        <v>380</v>
      </c>
      <c r="G101" s="251" t="s">
        <v>228</v>
      </c>
      <c r="H101" s="252">
        <v>1041.5999999999999</v>
      </c>
      <c r="I101" s="253"/>
      <c r="J101" s="254">
        <f>ROUND(I101*H101,2)</f>
        <v>0</v>
      </c>
      <c r="K101" s="250" t="s">
        <v>263</v>
      </c>
      <c r="L101" s="46"/>
      <c r="M101" s="255" t="s">
        <v>19</v>
      </c>
      <c r="N101" s="256" t="s">
        <v>43</v>
      </c>
      <c r="O101" s="86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167</v>
      </c>
      <c r="AT101" s="224" t="s">
        <v>175</v>
      </c>
      <c r="AU101" s="224" t="s">
        <v>82</v>
      </c>
      <c r="AY101" s="19" t="s">
        <v>147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80</v>
      </c>
      <c r="BK101" s="225">
        <f>ROUND(I101*H101,2)</f>
        <v>0</v>
      </c>
      <c r="BL101" s="19" t="s">
        <v>167</v>
      </c>
      <c r="BM101" s="224" t="s">
        <v>381</v>
      </c>
    </row>
    <row r="102" s="13" customFormat="1">
      <c r="A102" s="13"/>
      <c r="B102" s="226"/>
      <c r="C102" s="227"/>
      <c r="D102" s="228" t="s">
        <v>159</v>
      </c>
      <c r="E102" s="229" t="s">
        <v>19</v>
      </c>
      <c r="F102" s="230" t="s">
        <v>382</v>
      </c>
      <c r="G102" s="227"/>
      <c r="H102" s="231">
        <v>1041.5999999999999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159</v>
      </c>
      <c r="AU102" s="237" t="s">
        <v>82</v>
      </c>
      <c r="AV102" s="13" t="s">
        <v>82</v>
      </c>
      <c r="AW102" s="13" t="s">
        <v>33</v>
      </c>
      <c r="AX102" s="13" t="s">
        <v>80</v>
      </c>
      <c r="AY102" s="237" t="s">
        <v>147</v>
      </c>
    </row>
    <row r="103" s="2" customFormat="1" ht="14.4" customHeight="1">
      <c r="A103" s="40"/>
      <c r="B103" s="41"/>
      <c r="C103" s="248" t="s">
        <v>167</v>
      </c>
      <c r="D103" s="248" t="s">
        <v>175</v>
      </c>
      <c r="E103" s="249" t="s">
        <v>383</v>
      </c>
      <c r="F103" s="250" t="s">
        <v>384</v>
      </c>
      <c r="G103" s="251" t="s">
        <v>228</v>
      </c>
      <c r="H103" s="252">
        <v>1009.05</v>
      </c>
      <c r="I103" s="253"/>
      <c r="J103" s="254">
        <f>ROUND(I103*H103,2)</f>
        <v>0</v>
      </c>
      <c r="K103" s="250" t="s">
        <v>263</v>
      </c>
      <c r="L103" s="46"/>
      <c r="M103" s="255" t="s">
        <v>19</v>
      </c>
      <c r="N103" s="256" t="s">
        <v>43</v>
      </c>
      <c r="O103" s="86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167</v>
      </c>
      <c r="AT103" s="224" t="s">
        <v>175</v>
      </c>
      <c r="AU103" s="224" t="s">
        <v>82</v>
      </c>
      <c r="AY103" s="19" t="s">
        <v>147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80</v>
      </c>
      <c r="BK103" s="225">
        <f>ROUND(I103*H103,2)</f>
        <v>0</v>
      </c>
      <c r="BL103" s="19" t="s">
        <v>167</v>
      </c>
      <c r="BM103" s="224" t="s">
        <v>385</v>
      </c>
    </row>
    <row r="104" s="13" customFormat="1">
      <c r="A104" s="13"/>
      <c r="B104" s="226"/>
      <c r="C104" s="227"/>
      <c r="D104" s="228" t="s">
        <v>159</v>
      </c>
      <c r="E104" s="229" t="s">
        <v>19</v>
      </c>
      <c r="F104" s="230" t="s">
        <v>386</v>
      </c>
      <c r="G104" s="227"/>
      <c r="H104" s="231">
        <v>1009.05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159</v>
      </c>
      <c r="AU104" s="237" t="s">
        <v>82</v>
      </c>
      <c r="AV104" s="13" t="s">
        <v>82</v>
      </c>
      <c r="AW104" s="13" t="s">
        <v>33</v>
      </c>
      <c r="AX104" s="13" t="s">
        <v>80</v>
      </c>
      <c r="AY104" s="237" t="s">
        <v>147</v>
      </c>
    </row>
    <row r="105" s="2" customFormat="1" ht="19.8" customHeight="1">
      <c r="A105" s="40"/>
      <c r="B105" s="41"/>
      <c r="C105" s="248" t="s">
        <v>193</v>
      </c>
      <c r="D105" s="248" t="s">
        <v>175</v>
      </c>
      <c r="E105" s="249" t="s">
        <v>387</v>
      </c>
      <c r="F105" s="250" t="s">
        <v>388</v>
      </c>
      <c r="G105" s="251" t="s">
        <v>228</v>
      </c>
      <c r="H105" s="252">
        <v>976.5</v>
      </c>
      <c r="I105" s="253"/>
      <c r="J105" s="254">
        <f>ROUND(I105*H105,2)</f>
        <v>0</v>
      </c>
      <c r="K105" s="250" t="s">
        <v>263</v>
      </c>
      <c r="L105" s="46"/>
      <c r="M105" s="255" t="s">
        <v>19</v>
      </c>
      <c r="N105" s="256" t="s">
        <v>43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167</v>
      </c>
      <c r="AT105" s="224" t="s">
        <v>175</v>
      </c>
      <c r="AU105" s="224" t="s">
        <v>82</v>
      </c>
      <c r="AY105" s="19" t="s">
        <v>147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80</v>
      </c>
      <c r="BK105" s="225">
        <f>ROUND(I105*H105,2)</f>
        <v>0</v>
      </c>
      <c r="BL105" s="19" t="s">
        <v>167</v>
      </c>
      <c r="BM105" s="224" t="s">
        <v>389</v>
      </c>
    </row>
    <row r="106" s="13" customFormat="1">
      <c r="A106" s="13"/>
      <c r="B106" s="226"/>
      <c r="C106" s="227"/>
      <c r="D106" s="228" t="s">
        <v>159</v>
      </c>
      <c r="E106" s="229" t="s">
        <v>19</v>
      </c>
      <c r="F106" s="230" t="s">
        <v>390</v>
      </c>
      <c r="G106" s="227"/>
      <c r="H106" s="231">
        <v>976.5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159</v>
      </c>
      <c r="AU106" s="237" t="s">
        <v>82</v>
      </c>
      <c r="AV106" s="13" t="s">
        <v>82</v>
      </c>
      <c r="AW106" s="13" t="s">
        <v>33</v>
      </c>
      <c r="AX106" s="13" t="s">
        <v>80</v>
      </c>
      <c r="AY106" s="237" t="s">
        <v>147</v>
      </c>
    </row>
    <row r="107" s="14" customFormat="1">
      <c r="A107" s="14"/>
      <c r="B107" s="238"/>
      <c r="C107" s="239"/>
      <c r="D107" s="228" t="s">
        <v>159</v>
      </c>
      <c r="E107" s="240" t="s">
        <v>19</v>
      </c>
      <c r="F107" s="241" t="s">
        <v>391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159</v>
      </c>
      <c r="AU107" s="247" t="s">
        <v>82</v>
      </c>
      <c r="AV107" s="14" t="s">
        <v>80</v>
      </c>
      <c r="AW107" s="14" t="s">
        <v>33</v>
      </c>
      <c r="AX107" s="14" t="s">
        <v>72</v>
      </c>
      <c r="AY107" s="247" t="s">
        <v>147</v>
      </c>
    </row>
    <row r="108" s="2" customFormat="1" ht="14.4" customHeight="1">
      <c r="A108" s="40"/>
      <c r="B108" s="41"/>
      <c r="C108" s="248" t="s">
        <v>198</v>
      </c>
      <c r="D108" s="248" t="s">
        <v>175</v>
      </c>
      <c r="E108" s="249" t="s">
        <v>392</v>
      </c>
      <c r="F108" s="250" t="s">
        <v>393</v>
      </c>
      <c r="G108" s="251" t="s">
        <v>228</v>
      </c>
      <c r="H108" s="252">
        <v>1041.5999999999999</v>
      </c>
      <c r="I108" s="253"/>
      <c r="J108" s="254">
        <f>ROUND(I108*H108,2)</f>
        <v>0</v>
      </c>
      <c r="K108" s="250" t="s">
        <v>263</v>
      </c>
      <c r="L108" s="46"/>
      <c r="M108" s="255" t="s">
        <v>19</v>
      </c>
      <c r="N108" s="256" t="s">
        <v>43</v>
      </c>
      <c r="O108" s="86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4" t="s">
        <v>167</v>
      </c>
      <c r="AT108" s="224" t="s">
        <v>175</v>
      </c>
      <c r="AU108" s="224" t="s">
        <v>82</v>
      </c>
      <c r="AY108" s="19" t="s">
        <v>147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9" t="s">
        <v>80</v>
      </c>
      <c r="BK108" s="225">
        <f>ROUND(I108*H108,2)</f>
        <v>0</v>
      </c>
      <c r="BL108" s="19" t="s">
        <v>167</v>
      </c>
      <c r="BM108" s="224" t="s">
        <v>394</v>
      </c>
    </row>
    <row r="109" s="13" customFormat="1">
      <c r="A109" s="13"/>
      <c r="B109" s="226"/>
      <c r="C109" s="227"/>
      <c r="D109" s="228" t="s">
        <v>159</v>
      </c>
      <c r="E109" s="229" t="s">
        <v>19</v>
      </c>
      <c r="F109" s="230" t="s">
        <v>395</v>
      </c>
      <c r="G109" s="227"/>
      <c r="H109" s="231">
        <v>1041.5999999999999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159</v>
      </c>
      <c r="AU109" s="237" t="s">
        <v>82</v>
      </c>
      <c r="AV109" s="13" t="s">
        <v>82</v>
      </c>
      <c r="AW109" s="13" t="s">
        <v>33</v>
      </c>
      <c r="AX109" s="13" t="s">
        <v>80</v>
      </c>
      <c r="AY109" s="237" t="s">
        <v>147</v>
      </c>
    </row>
    <row r="110" s="14" customFormat="1">
      <c r="A110" s="14"/>
      <c r="B110" s="238"/>
      <c r="C110" s="239"/>
      <c r="D110" s="228" t="s">
        <v>159</v>
      </c>
      <c r="E110" s="240" t="s">
        <v>19</v>
      </c>
      <c r="F110" s="241" t="s">
        <v>396</v>
      </c>
      <c r="G110" s="239"/>
      <c r="H110" s="240" t="s">
        <v>19</v>
      </c>
      <c r="I110" s="242"/>
      <c r="J110" s="239"/>
      <c r="K110" s="239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159</v>
      </c>
      <c r="AU110" s="247" t="s">
        <v>82</v>
      </c>
      <c r="AV110" s="14" t="s">
        <v>80</v>
      </c>
      <c r="AW110" s="14" t="s">
        <v>33</v>
      </c>
      <c r="AX110" s="14" t="s">
        <v>72</v>
      </c>
      <c r="AY110" s="247" t="s">
        <v>147</v>
      </c>
    </row>
    <row r="111" s="2" customFormat="1" ht="14.4" customHeight="1">
      <c r="A111" s="40"/>
      <c r="B111" s="41"/>
      <c r="C111" s="248" t="s">
        <v>185</v>
      </c>
      <c r="D111" s="248" t="s">
        <v>175</v>
      </c>
      <c r="E111" s="249" t="s">
        <v>397</v>
      </c>
      <c r="F111" s="250" t="s">
        <v>398</v>
      </c>
      <c r="G111" s="251" t="s">
        <v>323</v>
      </c>
      <c r="H111" s="252">
        <v>9</v>
      </c>
      <c r="I111" s="253"/>
      <c r="J111" s="254">
        <f>ROUND(I111*H111,2)</f>
        <v>0</v>
      </c>
      <c r="K111" s="250" t="s">
        <v>263</v>
      </c>
      <c r="L111" s="46"/>
      <c r="M111" s="255" t="s">
        <v>19</v>
      </c>
      <c r="N111" s="256" t="s">
        <v>43</v>
      </c>
      <c r="O111" s="86"/>
      <c r="P111" s="222">
        <f>O111*H111</f>
        <v>0</v>
      </c>
      <c r="Q111" s="222">
        <v>0.0035999999999999999</v>
      </c>
      <c r="R111" s="222">
        <f>Q111*H111</f>
        <v>0.032399999999999998</v>
      </c>
      <c r="S111" s="222">
        <v>0</v>
      </c>
      <c r="T111" s="22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167</v>
      </c>
      <c r="AT111" s="224" t="s">
        <v>175</v>
      </c>
      <c r="AU111" s="224" t="s">
        <v>82</v>
      </c>
      <c r="AY111" s="19" t="s">
        <v>147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80</v>
      </c>
      <c r="BK111" s="225">
        <f>ROUND(I111*H111,2)</f>
        <v>0</v>
      </c>
      <c r="BL111" s="19" t="s">
        <v>167</v>
      </c>
      <c r="BM111" s="224" t="s">
        <v>399</v>
      </c>
    </row>
    <row r="112" s="13" customFormat="1">
      <c r="A112" s="13"/>
      <c r="B112" s="226"/>
      <c r="C112" s="227"/>
      <c r="D112" s="228" t="s">
        <v>159</v>
      </c>
      <c r="E112" s="229" t="s">
        <v>19</v>
      </c>
      <c r="F112" s="230" t="s">
        <v>400</v>
      </c>
      <c r="G112" s="227"/>
      <c r="H112" s="231">
        <v>9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159</v>
      </c>
      <c r="AU112" s="237" t="s">
        <v>82</v>
      </c>
      <c r="AV112" s="13" t="s">
        <v>82</v>
      </c>
      <c r="AW112" s="13" t="s">
        <v>33</v>
      </c>
      <c r="AX112" s="13" t="s">
        <v>80</v>
      </c>
      <c r="AY112" s="237" t="s">
        <v>147</v>
      </c>
    </row>
    <row r="113" s="14" customFormat="1">
      <c r="A113" s="14"/>
      <c r="B113" s="238"/>
      <c r="C113" s="239"/>
      <c r="D113" s="228" t="s">
        <v>159</v>
      </c>
      <c r="E113" s="240" t="s">
        <v>19</v>
      </c>
      <c r="F113" s="241" t="s">
        <v>401</v>
      </c>
      <c r="G113" s="239"/>
      <c r="H113" s="240" t="s">
        <v>19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159</v>
      </c>
      <c r="AU113" s="247" t="s">
        <v>82</v>
      </c>
      <c r="AV113" s="14" t="s">
        <v>80</v>
      </c>
      <c r="AW113" s="14" t="s">
        <v>33</v>
      </c>
      <c r="AX113" s="14" t="s">
        <v>72</v>
      </c>
      <c r="AY113" s="247" t="s">
        <v>147</v>
      </c>
    </row>
    <row r="114" s="2" customFormat="1" ht="14.4" customHeight="1">
      <c r="A114" s="40"/>
      <c r="B114" s="41"/>
      <c r="C114" s="248" t="s">
        <v>181</v>
      </c>
      <c r="D114" s="248" t="s">
        <v>175</v>
      </c>
      <c r="E114" s="249" t="s">
        <v>402</v>
      </c>
      <c r="F114" s="250" t="s">
        <v>403</v>
      </c>
      <c r="G114" s="251" t="s">
        <v>323</v>
      </c>
      <c r="H114" s="252">
        <v>9</v>
      </c>
      <c r="I114" s="253"/>
      <c r="J114" s="254">
        <f>ROUND(I114*H114,2)</f>
        <v>0</v>
      </c>
      <c r="K114" s="250" t="s">
        <v>263</v>
      </c>
      <c r="L114" s="46"/>
      <c r="M114" s="255" t="s">
        <v>19</v>
      </c>
      <c r="N114" s="256" t="s">
        <v>43</v>
      </c>
      <c r="O114" s="86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4" t="s">
        <v>167</v>
      </c>
      <c r="AT114" s="224" t="s">
        <v>175</v>
      </c>
      <c r="AU114" s="224" t="s">
        <v>82</v>
      </c>
      <c r="AY114" s="19" t="s">
        <v>147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9" t="s">
        <v>80</v>
      </c>
      <c r="BK114" s="225">
        <f>ROUND(I114*H114,2)</f>
        <v>0</v>
      </c>
      <c r="BL114" s="19" t="s">
        <v>167</v>
      </c>
      <c r="BM114" s="224" t="s">
        <v>404</v>
      </c>
    </row>
    <row r="115" s="13" customFormat="1">
      <c r="A115" s="13"/>
      <c r="B115" s="226"/>
      <c r="C115" s="227"/>
      <c r="D115" s="228" t="s">
        <v>159</v>
      </c>
      <c r="E115" s="229" t="s">
        <v>19</v>
      </c>
      <c r="F115" s="230" t="s">
        <v>400</v>
      </c>
      <c r="G115" s="227"/>
      <c r="H115" s="231">
        <v>9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159</v>
      </c>
      <c r="AU115" s="237" t="s">
        <v>82</v>
      </c>
      <c r="AV115" s="13" t="s">
        <v>82</v>
      </c>
      <c r="AW115" s="13" t="s">
        <v>33</v>
      </c>
      <c r="AX115" s="13" t="s">
        <v>80</v>
      </c>
      <c r="AY115" s="237" t="s">
        <v>147</v>
      </c>
    </row>
    <row r="116" s="14" customFormat="1">
      <c r="A116" s="14"/>
      <c r="B116" s="238"/>
      <c r="C116" s="239"/>
      <c r="D116" s="228" t="s">
        <v>159</v>
      </c>
      <c r="E116" s="240" t="s">
        <v>19</v>
      </c>
      <c r="F116" s="241" t="s">
        <v>405</v>
      </c>
      <c r="G116" s="239"/>
      <c r="H116" s="240" t="s">
        <v>19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159</v>
      </c>
      <c r="AU116" s="247" t="s">
        <v>82</v>
      </c>
      <c r="AV116" s="14" t="s">
        <v>80</v>
      </c>
      <c r="AW116" s="14" t="s">
        <v>33</v>
      </c>
      <c r="AX116" s="14" t="s">
        <v>72</v>
      </c>
      <c r="AY116" s="247" t="s">
        <v>147</v>
      </c>
    </row>
    <row r="117" s="2" customFormat="1" ht="14.4" customHeight="1">
      <c r="A117" s="40"/>
      <c r="B117" s="41"/>
      <c r="C117" s="248" t="s">
        <v>174</v>
      </c>
      <c r="D117" s="248" t="s">
        <v>175</v>
      </c>
      <c r="E117" s="249" t="s">
        <v>406</v>
      </c>
      <c r="F117" s="250" t="s">
        <v>407</v>
      </c>
      <c r="G117" s="251" t="s">
        <v>228</v>
      </c>
      <c r="H117" s="252">
        <v>1000</v>
      </c>
      <c r="I117" s="253"/>
      <c r="J117" s="254">
        <f>ROUND(I117*H117,2)</f>
        <v>0</v>
      </c>
      <c r="K117" s="250" t="s">
        <v>263</v>
      </c>
      <c r="L117" s="46"/>
      <c r="M117" s="255" t="s">
        <v>19</v>
      </c>
      <c r="N117" s="256" t="s">
        <v>43</v>
      </c>
      <c r="O117" s="86"/>
      <c r="P117" s="222">
        <f>O117*H117</f>
        <v>0</v>
      </c>
      <c r="Q117" s="222">
        <v>0</v>
      </c>
      <c r="R117" s="222">
        <f>Q117*H117</f>
        <v>0</v>
      </c>
      <c r="S117" s="222">
        <v>0.02</v>
      </c>
      <c r="T117" s="223">
        <f>S117*H117</f>
        <v>20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4" t="s">
        <v>167</v>
      </c>
      <c r="AT117" s="224" t="s">
        <v>175</v>
      </c>
      <c r="AU117" s="224" t="s">
        <v>82</v>
      </c>
      <c r="AY117" s="19" t="s">
        <v>147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9" t="s">
        <v>80</v>
      </c>
      <c r="BK117" s="225">
        <f>ROUND(I117*H117,2)</f>
        <v>0</v>
      </c>
      <c r="BL117" s="19" t="s">
        <v>167</v>
      </c>
      <c r="BM117" s="224" t="s">
        <v>408</v>
      </c>
    </row>
    <row r="118" s="13" customFormat="1">
      <c r="A118" s="13"/>
      <c r="B118" s="226"/>
      <c r="C118" s="227"/>
      <c r="D118" s="228" t="s">
        <v>159</v>
      </c>
      <c r="E118" s="229" t="s">
        <v>19</v>
      </c>
      <c r="F118" s="230" t="s">
        <v>409</v>
      </c>
      <c r="G118" s="227"/>
      <c r="H118" s="231">
        <v>1000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159</v>
      </c>
      <c r="AU118" s="237" t="s">
        <v>82</v>
      </c>
      <c r="AV118" s="13" t="s">
        <v>82</v>
      </c>
      <c r="AW118" s="13" t="s">
        <v>33</v>
      </c>
      <c r="AX118" s="13" t="s">
        <v>80</v>
      </c>
      <c r="AY118" s="237" t="s">
        <v>147</v>
      </c>
    </row>
    <row r="119" s="14" customFormat="1">
      <c r="A119" s="14"/>
      <c r="B119" s="238"/>
      <c r="C119" s="239"/>
      <c r="D119" s="228" t="s">
        <v>159</v>
      </c>
      <c r="E119" s="240" t="s">
        <v>19</v>
      </c>
      <c r="F119" s="241" t="s">
        <v>410</v>
      </c>
      <c r="G119" s="239"/>
      <c r="H119" s="240" t="s">
        <v>19</v>
      </c>
      <c r="I119" s="242"/>
      <c r="J119" s="239"/>
      <c r="K119" s="239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159</v>
      </c>
      <c r="AU119" s="247" t="s">
        <v>82</v>
      </c>
      <c r="AV119" s="14" t="s">
        <v>80</v>
      </c>
      <c r="AW119" s="14" t="s">
        <v>33</v>
      </c>
      <c r="AX119" s="14" t="s">
        <v>72</v>
      </c>
      <c r="AY119" s="247" t="s">
        <v>147</v>
      </c>
    </row>
    <row r="120" s="12" customFormat="1" ht="22.8" customHeight="1">
      <c r="A120" s="12"/>
      <c r="B120" s="198"/>
      <c r="C120" s="199"/>
      <c r="D120" s="200" t="s">
        <v>71</v>
      </c>
      <c r="E120" s="257" t="s">
        <v>329</v>
      </c>
      <c r="F120" s="257" t="s">
        <v>330</v>
      </c>
      <c r="G120" s="199"/>
      <c r="H120" s="199"/>
      <c r="I120" s="202"/>
      <c r="J120" s="258">
        <f>BK120</f>
        <v>0</v>
      </c>
      <c r="K120" s="199"/>
      <c r="L120" s="204"/>
      <c r="M120" s="205"/>
      <c r="N120" s="206"/>
      <c r="O120" s="206"/>
      <c r="P120" s="207">
        <f>P121</f>
        <v>0</v>
      </c>
      <c r="Q120" s="206"/>
      <c r="R120" s="207">
        <f>R121</f>
        <v>0</v>
      </c>
      <c r="S120" s="206"/>
      <c r="T120" s="20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80</v>
      </c>
      <c r="AT120" s="210" t="s">
        <v>71</v>
      </c>
      <c r="AU120" s="210" t="s">
        <v>80</v>
      </c>
      <c r="AY120" s="209" t="s">
        <v>147</v>
      </c>
      <c r="BK120" s="211">
        <f>BK121</f>
        <v>0</v>
      </c>
    </row>
    <row r="121" s="2" customFormat="1" ht="14.4" customHeight="1">
      <c r="A121" s="40"/>
      <c r="B121" s="41"/>
      <c r="C121" s="248" t="s">
        <v>169</v>
      </c>
      <c r="D121" s="248" t="s">
        <v>175</v>
      </c>
      <c r="E121" s="249" t="s">
        <v>411</v>
      </c>
      <c r="F121" s="250" t="s">
        <v>412</v>
      </c>
      <c r="G121" s="251" t="s">
        <v>333</v>
      </c>
      <c r="H121" s="252">
        <v>524.08699999999999</v>
      </c>
      <c r="I121" s="253"/>
      <c r="J121" s="254">
        <f>ROUND(I121*H121,2)</f>
        <v>0</v>
      </c>
      <c r="K121" s="250" t="s">
        <v>263</v>
      </c>
      <c r="L121" s="46"/>
      <c r="M121" s="259" t="s">
        <v>19</v>
      </c>
      <c r="N121" s="260" t="s">
        <v>43</v>
      </c>
      <c r="O121" s="261"/>
      <c r="P121" s="262">
        <f>O121*H121</f>
        <v>0</v>
      </c>
      <c r="Q121" s="262">
        <v>0</v>
      </c>
      <c r="R121" s="262">
        <f>Q121*H121</f>
        <v>0</v>
      </c>
      <c r="S121" s="262">
        <v>0</v>
      </c>
      <c r="T121" s="26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4" t="s">
        <v>167</v>
      </c>
      <c r="AT121" s="224" t="s">
        <v>175</v>
      </c>
      <c r="AU121" s="224" t="s">
        <v>82</v>
      </c>
      <c r="AY121" s="19" t="s">
        <v>147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9" t="s">
        <v>80</v>
      </c>
      <c r="BK121" s="225">
        <f>ROUND(I121*H121,2)</f>
        <v>0</v>
      </c>
      <c r="BL121" s="19" t="s">
        <v>167</v>
      </c>
      <c r="BM121" s="224" t="s">
        <v>413</v>
      </c>
    </row>
    <row r="122" s="2" customFormat="1" ht="6.96" customHeight="1">
      <c r="A122" s="40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46"/>
      <c r="M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</sheetData>
  <sheetProtection sheet="1" autoFilter="0" formatColumns="0" formatRows="0" objects="1" scenarios="1" spinCount="100000" saltValue="bsp0vacpOo6gMkSeUTpMGyjI6rYHFW9m/7BTmbpJEmyrWyM3rZhgrdAEabFnbjL87c/+owTGY/wQZmBpjTDOtQ==" hashValue="FHlxRMlDwVzg5g36ArILmiXmvHT8t/U1v/9bCu8cgu2KOqCjmBSLnV52vGyIy0ReTmSWpMOdF8OK6CjnW56Txg==" algorithmName="SHA-512" password="CC35"/>
  <autoFilter ref="C87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414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ROUND((SUM(BE90:BE132)),  2)</f>
        <v>0</v>
      </c>
      <c r="G35" s="40"/>
      <c r="H35" s="40"/>
      <c r="I35" s="159">
        <v>0.20999999999999999</v>
      </c>
      <c r="J35" s="158">
        <f>ROUND(((SUM(BE90:BE132))*I35),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ROUND((SUM(BF90:BF132)),  2)</f>
        <v>0</v>
      </c>
      <c r="G36" s="40"/>
      <c r="H36" s="40"/>
      <c r="I36" s="159">
        <v>0.14999999999999999</v>
      </c>
      <c r="J36" s="158">
        <f>ROUND(((SUM(BF90:BF132))*I36),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ROUND((SUM(BG90:BG132)),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ROUND((SUM(BH90:BH132)),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ROUND((SUM(BI90:BI132)),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06 - Odpočinková plocha s lavičkami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305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415</v>
      </c>
      <c r="E66" s="184"/>
      <c r="F66" s="184"/>
      <c r="G66" s="184"/>
      <c r="H66" s="184"/>
      <c r="I66" s="184"/>
      <c r="J66" s="185">
        <f>J96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127</v>
      </c>
      <c r="E67" s="184"/>
      <c r="F67" s="184"/>
      <c r="G67" s="184"/>
      <c r="H67" s="184"/>
      <c r="I67" s="184"/>
      <c r="J67" s="185">
        <f>J112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306</v>
      </c>
      <c r="E68" s="184"/>
      <c r="F68" s="184"/>
      <c r="G68" s="184"/>
      <c r="H68" s="184"/>
      <c r="I68" s="184"/>
      <c r="J68" s="185">
        <f>J131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132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4.4" customHeight="1">
      <c r="A78" s="40"/>
      <c r="B78" s="41"/>
      <c r="C78" s="42"/>
      <c r="D78" s="42"/>
      <c r="E78" s="171" t="str">
        <f>E7</f>
        <v>06-27 - Revitalizace rybníka Stráž v Pelhřimově část 1b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117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4.4" customHeight="1">
      <c r="A80" s="40"/>
      <c r="B80" s="41"/>
      <c r="C80" s="42"/>
      <c r="D80" s="42"/>
      <c r="E80" s="171" t="s">
        <v>223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224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6" customHeight="1">
      <c r="A82" s="40"/>
      <c r="B82" s="41"/>
      <c r="C82" s="42"/>
      <c r="D82" s="42"/>
      <c r="E82" s="71" t="str">
        <f>E11</f>
        <v>06 - Odpočinková plocha s lavičkami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Pelhřimov</v>
      </c>
      <c r="G84" s="42"/>
      <c r="H84" s="42"/>
      <c r="I84" s="34" t="s">
        <v>23</v>
      </c>
      <c r="J84" s="74" t="str">
        <f>IF(J14="","",J14)</f>
        <v>15. 6. 2022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6.4" customHeight="1">
      <c r="A86" s="40"/>
      <c r="B86" s="41"/>
      <c r="C86" s="34" t="s">
        <v>25</v>
      </c>
      <c r="D86" s="42"/>
      <c r="E86" s="42"/>
      <c r="F86" s="29" t="str">
        <f>E17</f>
        <v>Město Pelhřimov</v>
      </c>
      <c r="G86" s="42"/>
      <c r="H86" s="42"/>
      <c r="I86" s="34" t="s">
        <v>31</v>
      </c>
      <c r="J86" s="38" t="str">
        <f>E23</f>
        <v>VDG Projektování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34" t="s">
        <v>29</v>
      </c>
      <c r="D87" s="42"/>
      <c r="E87" s="42"/>
      <c r="F87" s="29" t="str">
        <f>IF(E20="","",E20)</f>
        <v>Vyplň údaj</v>
      </c>
      <c r="G87" s="42"/>
      <c r="H87" s="42"/>
      <c r="I87" s="34" t="s">
        <v>34</v>
      </c>
      <c r="J87" s="38" t="str">
        <f>E26</f>
        <v>Ing. Vítězslav Pavel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133</v>
      </c>
      <c r="D89" s="190" t="s">
        <v>57</v>
      </c>
      <c r="E89" s="190" t="s">
        <v>53</v>
      </c>
      <c r="F89" s="190" t="s">
        <v>54</v>
      </c>
      <c r="G89" s="190" t="s">
        <v>134</v>
      </c>
      <c r="H89" s="190" t="s">
        <v>135</v>
      </c>
      <c r="I89" s="190" t="s">
        <v>136</v>
      </c>
      <c r="J89" s="190" t="s">
        <v>122</v>
      </c>
      <c r="K89" s="191" t="s">
        <v>137</v>
      </c>
      <c r="L89" s="192"/>
      <c r="M89" s="94" t="s">
        <v>19</v>
      </c>
      <c r="N89" s="95" t="s">
        <v>42</v>
      </c>
      <c r="O89" s="95" t="s">
        <v>138</v>
      </c>
      <c r="P89" s="95" t="s">
        <v>139</v>
      </c>
      <c r="Q89" s="95" t="s">
        <v>140</v>
      </c>
      <c r="R89" s="95" t="s">
        <v>141</v>
      </c>
      <c r="S89" s="95" t="s">
        <v>142</v>
      </c>
      <c r="T89" s="96" t="s">
        <v>143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144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43.028417419999997</v>
      </c>
      <c r="S90" s="98"/>
      <c r="T90" s="196">
        <f>T91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123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172</v>
      </c>
      <c r="F91" s="201" t="s">
        <v>173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P92+P96+P112+P131</f>
        <v>0</v>
      </c>
      <c r="Q91" s="206"/>
      <c r="R91" s="207">
        <f>R92+R96+R112+R131</f>
        <v>43.028417419999997</v>
      </c>
      <c r="S91" s="206"/>
      <c r="T91" s="208">
        <f>T92+T96+T112+T131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71</v>
      </c>
      <c r="AU91" s="210" t="s">
        <v>72</v>
      </c>
      <c r="AY91" s="209" t="s">
        <v>147</v>
      </c>
      <c r="BK91" s="211">
        <f>BK92+BK96+BK112+BK131</f>
        <v>0</v>
      </c>
    </row>
    <row r="92" s="12" customFormat="1" ht="22.8" customHeight="1">
      <c r="A92" s="12"/>
      <c r="B92" s="198"/>
      <c r="C92" s="199"/>
      <c r="D92" s="200" t="s">
        <v>71</v>
      </c>
      <c r="E92" s="257" t="s">
        <v>82</v>
      </c>
      <c r="F92" s="257" t="s">
        <v>316</v>
      </c>
      <c r="G92" s="199"/>
      <c r="H92" s="199"/>
      <c r="I92" s="202"/>
      <c r="J92" s="258">
        <f>BK92</f>
        <v>0</v>
      </c>
      <c r="K92" s="199"/>
      <c r="L92" s="204"/>
      <c r="M92" s="205"/>
      <c r="N92" s="206"/>
      <c r="O92" s="206"/>
      <c r="P92" s="207">
        <f>SUM(P93:P95)</f>
        <v>0</v>
      </c>
      <c r="Q92" s="206"/>
      <c r="R92" s="207">
        <f>SUM(R93:R95)</f>
        <v>22.595624999999998</v>
      </c>
      <c r="S92" s="206"/>
      <c r="T92" s="208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80</v>
      </c>
      <c r="AT92" s="210" t="s">
        <v>71</v>
      </c>
      <c r="AU92" s="210" t="s">
        <v>80</v>
      </c>
      <c r="AY92" s="209" t="s">
        <v>147</v>
      </c>
      <c r="BK92" s="211">
        <f>SUM(BK93:BK95)</f>
        <v>0</v>
      </c>
    </row>
    <row r="93" s="2" customFormat="1" ht="14.4" customHeight="1">
      <c r="A93" s="40"/>
      <c r="B93" s="41"/>
      <c r="C93" s="248" t="s">
        <v>193</v>
      </c>
      <c r="D93" s="248" t="s">
        <v>175</v>
      </c>
      <c r="E93" s="249" t="s">
        <v>416</v>
      </c>
      <c r="F93" s="250" t="s">
        <v>417</v>
      </c>
      <c r="G93" s="251" t="s">
        <v>254</v>
      </c>
      <c r="H93" s="252">
        <v>11.699999999999999</v>
      </c>
      <c r="I93" s="253"/>
      <c r="J93" s="254">
        <f>ROUND(I93*H93,2)</f>
        <v>0</v>
      </c>
      <c r="K93" s="250" t="s">
        <v>263</v>
      </c>
      <c r="L93" s="46"/>
      <c r="M93" s="255" t="s">
        <v>19</v>
      </c>
      <c r="N93" s="256" t="s">
        <v>43</v>
      </c>
      <c r="O93" s="86"/>
      <c r="P93" s="222">
        <f>O93*H93</f>
        <v>0</v>
      </c>
      <c r="Q93" s="222">
        <v>1.9312499999999999</v>
      </c>
      <c r="R93" s="222">
        <f>Q93*H93</f>
        <v>22.595624999999998</v>
      </c>
      <c r="S93" s="222">
        <v>0</v>
      </c>
      <c r="T93" s="22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167</v>
      </c>
      <c r="AT93" s="224" t="s">
        <v>175</v>
      </c>
      <c r="AU93" s="224" t="s">
        <v>82</v>
      </c>
      <c r="AY93" s="19" t="s">
        <v>147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80</v>
      </c>
      <c r="BK93" s="225">
        <f>ROUND(I93*H93,2)</f>
        <v>0</v>
      </c>
      <c r="BL93" s="19" t="s">
        <v>167</v>
      </c>
      <c r="BM93" s="224" t="s">
        <v>418</v>
      </c>
    </row>
    <row r="94" s="13" customFormat="1">
      <c r="A94" s="13"/>
      <c r="B94" s="226"/>
      <c r="C94" s="227"/>
      <c r="D94" s="228" t="s">
        <v>159</v>
      </c>
      <c r="E94" s="229" t="s">
        <v>19</v>
      </c>
      <c r="F94" s="230" t="s">
        <v>419</v>
      </c>
      <c r="G94" s="227"/>
      <c r="H94" s="231">
        <v>11.699999999999999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159</v>
      </c>
      <c r="AU94" s="237" t="s">
        <v>82</v>
      </c>
      <c r="AV94" s="13" t="s">
        <v>82</v>
      </c>
      <c r="AW94" s="13" t="s">
        <v>33</v>
      </c>
      <c r="AX94" s="13" t="s">
        <v>80</v>
      </c>
      <c r="AY94" s="237" t="s">
        <v>147</v>
      </c>
    </row>
    <row r="95" s="14" customFormat="1">
      <c r="A95" s="14"/>
      <c r="B95" s="238"/>
      <c r="C95" s="239"/>
      <c r="D95" s="228" t="s">
        <v>159</v>
      </c>
      <c r="E95" s="240" t="s">
        <v>19</v>
      </c>
      <c r="F95" s="241" t="s">
        <v>420</v>
      </c>
      <c r="G95" s="239"/>
      <c r="H95" s="240" t="s">
        <v>19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159</v>
      </c>
      <c r="AU95" s="247" t="s">
        <v>82</v>
      </c>
      <c r="AV95" s="14" t="s">
        <v>80</v>
      </c>
      <c r="AW95" s="14" t="s">
        <v>33</v>
      </c>
      <c r="AX95" s="14" t="s">
        <v>72</v>
      </c>
      <c r="AY95" s="247" t="s">
        <v>147</v>
      </c>
    </row>
    <row r="96" s="12" customFormat="1" ht="22.8" customHeight="1">
      <c r="A96" s="12"/>
      <c r="B96" s="198"/>
      <c r="C96" s="199"/>
      <c r="D96" s="200" t="s">
        <v>71</v>
      </c>
      <c r="E96" s="257" t="s">
        <v>174</v>
      </c>
      <c r="F96" s="257" t="s">
        <v>421</v>
      </c>
      <c r="G96" s="199"/>
      <c r="H96" s="199"/>
      <c r="I96" s="202"/>
      <c r="J96" s="258">
        <f>BK96</f>
        <v>0</v>
      </c>
      <c r="K96" s="199"/>
      <c r="L96" s="204"/>
      <c r="M96" s="205"/>
      <c r="N96" s="206"/>
      <c r="O96" s="206"/>
      <c r="P96" s="207">
        <f>SUM(P97:P111)</f>
        <v>0</v>
      </c>
      <c r="Q96" s="206"/>
      <c r="R96" s="207">
        <f>SUM(R97:R111)</f>
        <v>14.04846</v>
      </c>
      <c r="S96" s="206"/>
      <c r="T96" s="208">
        <f>SUM(T97:T111)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80</v>
      </c>
      <c r="AT96" s="210" t="s">
        <v>71</v>
      </c>
      <c r="AU96" s="210" t="s">
        <v>80</v>
      </c>
      <c r="AY96" s="209" t="s">
        <v>147</v>
      </c>
      <c r="BK96" s="211">
        <f>SUM(BK97:BK111)</f>
        <v>0</v>
      </c>
    </row>
    <row r="97" s="2" customFormat="1" ht="14.4" customHeight="1">
      <c r="A97" s="40"/>
      <c r="B97" s="41"/>
      <c r="C97" s="248" t="s">
        <v>169</v>
      </c>
      <c r="D97" s="248" t="s">
        <v>175</v>
      </c>
      <c r="E97" s="249" t="s">
        <v>422</v>
      </c>
      <c r="F97" s="250" t="s">
        <v>423</v>
      </c>
      <c r="G97" s="251" t="s">
        <v>228</v>
      </c>
      <c r="H97" s="252">
        <v>39</v>
      </c>
      <c r="I97" s="253"/>
      <c r="J97" s="254">
        <f>ROUND(I97*H97,2)</f>
        <v>0</v>
      </c>
      <c r="K97" s="250" t="s">
        <v>263</v>
      </c>
      <c r="L97" s="46"/>
      <c r="M97" s="255" t="s">
        <v>19</v>
      </c>
      <c r="N97" s="256" t="s">
        <v>43</v>
      </c>
      <c r="O97" s="86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4" t="s">
        <v>167</v>
      </c>
      <c r="AT97" s="224" t="s">
        <v>175</v>
      </c>
      <c r="AU97" s="224" t="s">
        <v>82</v>
      </c>
      <c r="AY97" s="19" t="s">
        <v>147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9" t="s">
        <v>80</v>
      </c>
      <c r="BK97" s="225">
        <f>ROUND(I97*H97,2)</f>
        <v>0</v>
      </c>
      <c r="BL97" s="19" t="s">
        <v>167</v>
      </c>
      <c r="BM97" s="224" t="s">
        <v>424</v>
      </c>
    </row>
    <row r="98" s="13" customFormat="1">
      <c r="A98" s="13"/>
      <c r="B98" s="226"/>
      <c r="C98" s="227"/>
      <c r="D98" s="228" t="s">
        <v>159</v>
      </c>
      <c r="E98" s="229" t="s">
        <v>19</v>
      </c>
      <c r="F98" s="230" t="s">
        <v>425</v>
      </c>
      <c r="G98" s="227"/>
      <c r="H98" s="231">
        <v>39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159</v>
      </c>
      <c r="AU98" s="237" t="s">
        <v>82</v>
      </c>
      <c r="AV98" s="13" t="s">
        <v>82</v>
      </c>
      <c r="AW98" s="13" t="s">
        <v>33</v>
      </c>
      <c r="AX98" s="13" t="s">
        <v>80</v>
      </c>
      <c r="AY98" s="237" t="s">
        <v>147</v>
      </c>
    </row>
    <row r="99" s="14" customFormat="1">
      <c r="A99" s="14"/>
      <c r="B99" s="238"/>
      <c r="C99" s="239"/>
      <c r="D99" s="228" t="s">
        <v>159</v>
      </c>
      <c r="E99" s="240" t="s">
        <v>19</v>
      </c>
      <c r="F99" s="241" t="s">
        <v>426</v>
      </c>
      <c r="G99" s="239"/>
      <c r="H99" s="240" t="s">
        <v>19</v>
      </c>
      <c r="I99" s="242"/>
      <c r="J99" s="239"/>
      <c r="K99" s="239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159</v>
      </c>
      <c r="AU99" s="247" t="s">
        <v>82</v>
      </c>
      <c r="AV99" s="14" t="s">
        <v>80</v>
      </c>
      <c r="AW99" s="14" t="s">
        <v>33</v>
      </c>
      <c r="AX99" s="14" t="s">
        <v>72</v>
      </c>
      <c r="AY99" s="247" t="s">
        <v>147</v>
      </c>
    </row>
    <row r="100" s="2" customFormat="1" ht="14.4" customHeight="1">
      <c r="A100" s="40"/>
      <c r="B100" s="41"/>
      <c r="C100" s="248" t="s">
        <v>80</v>
      </c>
      <c r="D100" s="248" t="s">
        <v>175</v>
      </c>
      <c r="E100" s="249" t="s">
        <v>427</v>
      </c>
      <c r="F100" s="250" t="s">
        <v>428</v>
      </c>
      <c r="G100" s="251" t="s">
        <v>228</v>
      </c>
      <c r="H100" s="252">
        <v>39</v>
      </c>
      <c r="I100" s="253"/>
      <c r="J100" s="254">
        <f>ROUND(I100*H100,2)</f>
        <v>0</v>
      </c>
      <c r="K100" s="250" t="s">
        <v>240</v>
      </c>
      <c r="L100" s="46"/>
      <c r="M100" s="255" t="s">
        <v>19</v>
      </c>
      <c r="N100" s="256" t="s">
        <v>43</v>
      </c>
      <c r="O100" s="86"/>
      <c r="P100" s="222">
        <f>O100*H100</f>
        <v>0</v>
      </c>
      <c r="Q100" s="222">
        <v>0.1837</v>
      </c>
      <c r="R100" s="222">
        <f>Q100*H100</f>
        <v>7.1642999999999999</v>
      </c>
      <c r="S100" s="222">
        <v>0</v>
      </c>
      <c r="T100" s="22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167</v>
      </c>
      <c r="AT100" s="224" t="s">
        <v>175</v>
      </c>
      <c r="AU100" s="224" t="s">
        <v>82</v>
      </c>
      <c r="AY100" s="19" t="s">
        <v>147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80</v>
      </c>
      <c r="BK100" s="225">
        <f>ROUND(I100*H100,2)</f>
        <v>0</v>
      </c>
      <c r="BL100" s="19" t="s">
        <v>167</v>
      </c>
      <c r="BM100" s="224" t="s">
        <v>429</v>
      </c>
    </row>
    <row r="101" s="13" customFormat="1">
      <c r="A101" s="13"/>
      <c r="B101" s="226"/>
      <c r="C101" s="227"/>
      <c r="D101" s="228" t="s">
        <v>159</v>
      </c>
      <c r="E101" s="229" t="s">
        <v>19</v>
      </c>
      <c r="F101" s="230" t="s">
        <v>425</v>
      </c>
      <c r="G101" s="227"/>
      <c r="H101" s="231">
        <v>39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159</v>
      </c>
      <c r="AU101" s="237" t="s">
        <v>82</v>
      </c>
      <c r="AV101" s="13" t="s">
        <v>82</v>
      </c>
      <c r="AW101" s="13" t="s">
        <v>33</v>
      </c>
      <c r="AX101" s="13" t="s">
        <v>80</v>
      </c>
      <c r="AY101" s="237" t="s">
        <v>147</v>
      </c>
    </row>
    <row r="102" s="14" customFormat="1">
      <c r="A102" s="14"/>
      <c r="B102" s="238"/>
      <c r="C102" s="239"/>
      <c r="D102" s="228" t="s">
        <v>159</v>
      </c>
      <c r="E102" s="240" t="s">
        <v>19</v>
      </c>
      <c r="F102" s="241" t="s">
        <v>430</v>
      </c>
      <c r="G102" s="239"/>
      <c r="H102" s="240" t="s">
        <v>19</v>
      </c>
      <c r="I102" s="242"/>
      <c r="J102" s="239"/>
      <c r="K102" s="239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159</v>
      </c>
      <c r="AU102" s="247" t="s">
        <v>82</v>
      </c>
      <c r="AV102" s="14" t="s">
        <v>80</v>
      </c>
      <c r="AW102" s="14" t="s">
        <v>33</v>
      </c>
      <c r="AX102" s="14" t="s">
        <v>72</v>
      </c>
      <c r="AY102" s="247" t="s">
        <v>147</v>
      </c>
    </row>
    <row r="103" s="2" customFormat="1" ht="14.4" customHeight="1">
      <c r="A103" s="40"/>
      <c r="B103" s="41"/>
      <c r="C103" s="212" t="s">
        <v>82</v>
      </c>
      <c r="D103" s="212" t="s">
        <v>148</v>
      </c>
      <c r="E103" s="213" t="s">
        <v>431</v>
      </c>
      <c r="F103" s="214" t="s">
        <v>432</v>
      </c>
      <c r="G103" s="215" t="s">
        <v>228</v>
      </c>
      <c r="H103" s="216">
        <v>39.390000000000001</v>
      </c>
      <c r="I103" s="217"/>
      <c r="J103" s="218">
        <f>ROUND(I103*H103,2)</f>
        <v>0</v>
      </c>
      <c r="K103" s="214" t="s">
        <v>152</v>
      </c>
      <c r="L103" s="219"/>
      <c r="M103" s="220" t="s">
        <v>19</v>
      </c>
      <c r="N103" s="221" t="s">
        <v>43</v>
      </c>
      <c r="O103" s="86"/>
      <c r="P103" s="222">
        <f>O103*H103</f>
        <v>0</v>
      </c>
      <c r="Q103" s="222">
        <v>0.11799999999999999</v>
      </c>
      <c r="R103" s="222">
        <f>Q103*H103</f>
        <v>4.6480199999999998</v>
      </c>
      <c r="S103" s="222">
        <v>0</v>
      </c>
      <c r="T103" s="22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169</v>
      </c>
      <c r="AT103" s="224" t="s">
        <v>148</v>
      </c>
      <c r="AU103" s="224" t="s">
        <v>82</v>
      </c>
      <c r="AY103" s="19" t="s">
        <v>147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80</v>
      </c>
      <c r="BK103" s="225">
        <f>ROUND(I103*H103,2)</f>
        <v>0</v>
      </c>
      <c r="BL103" s="19" t="s">
        <v>167</v>
      </c>
      <c r="BM103" s="224" t="s">
        <v>433</v>
      </c>
    </row>
    <row r="104" s="13" customFormat="1">
      <c r="A104" s="13"/>
      <c r="B104" s="226"/>
      <c r="C104" s="227"/>
      <c r="D104" s="228" t="s">
        <v>159</v>
      </c>
      <c r="E104" s="229" t="s">
        <v>19</v>
      </c>
      <c r="F104" s="230" t="s">
        <v>425</v>
      </c>
      <c r="G104" s="227"/>
      <c r="H104" s="231">
        <v>39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159</v>
      </c>
      <c r="AU104" s="237" t="s">
        <v>82</v>
      </c>
      <c r="AV104" s="13" t="s">
        <v>82</v>
      </c>
      <c r="AW104" s="13" t="s">
        <v>33</v>
      </c>
      <c r="AX104" s="13" t="s">
        <v>80</v>
      </c>
      <c r="AY104" s="237" t="s">
        <v>147</v>
      </c>
    </row>
    <row r="105" s="14" customFormat="1">
      <c r="A105" s="14"/>
      <c r="B105" s="238"/>
      <c r="C105" s="239"/>
      <c r="D105" s="228" t="s">
        <v>159</v>
      </c>
      <c r="E105" s="240" t="s">
        <v>19</v>
      </c>
      <c r="F105" s="241" t="s">
        <v>434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159</v>
      </c>
      <c r="AU105" s="247" t="s">
        <v>82</v>
      </c>
      <c r="AV105" s="14" t="s">
        <v>80</v>
      </c>
      <c r="AW105" s="14" t="s">
        <v>33</v>
      </c>
      <c r="AX105" s="14" t="s">
        <v>72</v>
      </c>
      <c r="AY105" s="247" t="s">
        <v>147</v>
      </c>
    </row>
    <row r="106" s="13" customFormat="1">
      <c r="A106" s="13"/>
      <c r="B106" s="226"/>
      <c r="C106" s="227"/>
      <c r="D106" s="228" t="s">
        <v>159</v>
      </c>
      <c r="E106" s="227"/>
      <c r="F106" s="230" t="s">
        <v>435</v>
      </c>
      <c r="G106" s="227"/>
      <c r="H106" s="231">
        <v>39.390000000000001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159</v>
      </c>
      <c r="AU106" s="237" t="s">
        <v>82</v>
      </c>
      <c r="AV106" s="13" t="s">
        <v>82</v>
      </c>
      <c r="AW106" s="13" t="s">
        <v>4</v>
      </c>
      <c r="AX106" s="13" t="s">
        <v>80</v>
      </c>
      <c r="AY106" s="237" t="s">
        <v>147</v>
      </c>
    </row>
    <row r="107" s="2" customFormat="1" ht="14.4" customHeight="1">
      <c r="A107" s="40"/>
      <c r="B107" s="41"/>
      <c r="C107" s="212" t="s">
        <v>161</v>
      </c>
      <c r="D107" s="212" t="s">
        <v>148</v>
      </c>
      <c r="E107" s="213" t="s">
        <v>436</v>
      </c>
      <c r="F107" s="214" t="s">
        <v>437</v>
      </c>
      <c r="G107" s="215" t="s">
        <v>323</v>
      </c>
      <c r="H107" s="216">
        <v>27.27</v>
      </c>
      <c r="I107" s="217"/>
      <c r="J107" s="218">
        <f>ROUND(I107*H107,2)</f>
        <v>0</v>
      </c>
      <c r="K107" s="214" t="s">
        <v>240</v>
      </c>
      <c r="L107" s="219"/>
      <c r="M107" s="220" t="s">
        <v>19</v>
      </c>
      <c r="N107" s="221" t="s">
        <v>43</v>
      </c>
      <c r="O107" s="86"/>
      <c r="P107" s="222">
        <f>O107*H107</f>
        <v>0</v>
      </c>
      <c r="Q107" s="222">
        <v>0.082000000000000003</v>
      </c>
      <c r="R107" s="222">
        <f>Q107*H107</f>
        <v>2.2361400000000002</v>
      </c>
      <c r="S107" s="222">
        <v>0</v>
      </c>
      <c r="T107" s="22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4" t="s">
        <v>169</v>
      </c>
      <c r="AT107" s="224" t="s">
        <v>148</v>
      </c>
      <c r="AU107" s="224" t="s">
        <v>82</v>
      </c>
      <c r="AY107" s="19" t="s">
        <v>147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9" t="s">
        <v>80</v>
      </c>
      <c r="BK107" s="225">
        <f>ROUND(I107*H107,2)</f>
        <v>0</v>
      </c>
      <c r="BL107" s="19" t="s">
        <v>167</v>
      </c>
      <c r="BM107" s="224" t="s">
        <v>438</v>
      </c>
    </row>
    <row r="108" s="2" customFormat="1">
      <c r="A108" s="40"/>
      <c r="B108" s="41"/>
      <c r="C108" s="42"/>
      <c r="D108" s="228" t="s">
        <v>439</v>
      </c>
      <c r="E108" s="42"/>
      <c r="F108" s="297" t="s">
        <v>440</v>
      </c>
      <c r="G108" s="42"/>
      <c r="H108" s="42"/>
      <c r="I108" s="266"/>
      <c r="J108" s="42"/>
      <c r="K108" s="42"/>
      <c r="L108" s="46"/>
      <c r="M108" s="267"/>
      <c r="N108" s="268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439</v>
      </c>
      <c r="AU108" s="19" t="s">
        <v>82</v>
      </c>
    </row>
    <row r="109" s="13" customFormat="1">
      <c r="A109" s="13"/>
      <c r="B109" s="226"/>
      <c r="C109" s="227"/>
      <c r="D109" s="228" t="s">
        <v>159</v>
      </c>
      <c r="E109" s="229" t="s">
        <v>19</v>
      </c>
      <c r="F109" s="230" t="s">
        <v>441</v>
      </c>
      <c r="G109" s="227"/>
      <c r="H109" s="231">
        <v>27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159</v>
      </c>
      <c r="AU109" s="237" t="s">
        <v>82</v>
      </c>
      <c r="AV109" s="13" t="s">
        <v>82</v>
      </c>
      <c r="AW109" s="13" t="s">
        <v>33</v>
      </c>
      <c r="AX109" s="13" t="s">
        <v>80</v>
      </c>
      <c r="AY109" s="237" t="s">
        <v>147</v>
      </c>
    </row>
    <row r="110" s="14" customFormat="1">
      <c r="A110" s="14"/>
      <c r="B110" s="238"/>
      <c r="C110" s="239"/>
      <c r="D110" s="228" t="s">
        <v>159</v>
      </c>
      <c r="E110" s="240" t="s">
        <v>19</v>
      </c>
      <c r="F110" s="241" t="s">
        <v>442</v>
      </c>
      <c r="G110" s="239"/>
      <c r="H110" s="240" t="s">
        <v>19</v>
      </c>
      <c r="I110" s="242"/>
      <c r="J110" s="239"/>
      <c r="K110" s="239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159</v>
      </c>
      <c r="AU110" s="247" t="s">
        <v>82</v>
      </c>
      <c r="AV110" s="14" t="s">
        <v>80</v>
      </c>
      <c r="AW110" s="14" t="s">
        <v>33</v>
      </c>
      <c r="AX110" s="14" t="s">
        <v>72</v>
      </c>
      <c r="AY110" s="247" t="s">
        <v>147</v>
      </c>
    </row>
    <row r="111" s="13" customFormat="1">
      <c r="A111" s="13"/>
      <c r="B111" s="226"/>
      <c r="C111" s="227"/>
      <c r="D111" s="228" t="s">
        <v>159</v>
      </c>
      <c r="E111" s="227"/>
      <c r="F111" s="230" t="s">
        <v>443</v>
      </c>
      <c r="G111" s="227"/>
      <c r="H111" s="231">
        <v>27.27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159</v>
      </c>
      <c r="AU111" s="237" t="s">
        <v>82</v>
      </c>
      <c r="AV111" s="13" t="s">
        <v>82</v>
      </c>
      <c r="AW111" s="13" t="s">
        <v>4</v>
      </c>
      <c r="AX111" s="13" t="s">
        <v>80</v>
      </c>
      <c r="AY111" s="237" t="s">
        <v>147</v>
      </c>
    </row>
    <row r="112" s="12" customFormat="1" ht="22.8" customHeight="1">
      <c r="A112" s="12"/>
      <c r="B112" s="198"/>
      <c r="C112" s="199"/>
      <c r="D112" s="200" t="s">
        <v>71</v>
      </c>
      <c r="E112" s="257" t="s">
        <v>193</v>
      </c>
      <c r="F112" s="257" t="s">
        <v>194</v>
      </c>
      <c r="G112" s="199"/>
      <c r="H112" s="199"/>
      <c r="I112" s="202"/>
      <c r="J112" s="258">
        <f>BK112</f>
        <v>0</v>
      </c>
      <c r="K112" s="199"/>
      <c r="L112" s="204"/>
      <c r="M112" s="205"/>
      <c r="N112" s="206"/>
      <c r="O112" s="206"/>
      <c r="P112" s="207">
        <f>SUM(P113:P130)</f>
        <v>0</v>
      </c>
      <c r="Q112" s="206"/>
      <c r="R112" s="207">
        <f>SUM(R113:R130)</f>
        <v>6.3843324199999989</v>
      </c>
      <c r="S112" s="206"/>
      <c r="T112" s="208">
        <f>SUM(T113:T130)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80</v>
      </c>
      <c r="AT112" s="210" t="s">
        <v>71</v>
      </c>
      <c r="AU112" s="210" t="s">
        <v>80</v>
      </c>
      <c r="AY112" s="209" t="s">
        <v>147</v>
      </c>
      <c r="BK112" s="211">
        <f>SUM(BK113:BK130)</f>
        <v>0</v>
      </c>
    </row>
    <row r="113" s="2" customFormat="1" ht="14.4" customHeight="1">
      <c r="A113" s="40"/>
      <c r="B113" s="41"/>
      <c r="C113" s="248" t="s">
        <v>167</v>
      </c>
      <c r="D113" s="248" t="s">
        <v>175</v>
      </c>
      <c r="E113" s="249" t="s">
        <v>444</v>
      </c>
      <c r="F113" s="250" t="s">
        <v>445</v>
      </c>
      <c r="G113" s="251" t="s">
        <v>323</v>
      </c>
      <c r="H113" s="252">
        <v>27</v>
      </c>
      <c r="I113" s="253"/>
      <c r="J113" s="254">
        <f>ROUND(I113*H113,2)</f>
        <v>0</v>
      </c>
      <c r="K113" s="250" t="s">
        <v>263</v>
      </c>
      <c r="L113" s="46"/>
      <c r="M113" s="255" t="s">
        <v>19</v>
      </c>
      <c r="N113" s="256" t="s">
        <v>43</v>
      </c>
      <c r="O113" s="86"/>
      <c r="P113" s="222">
        <f>O113*H113</f>
        <v>0</v>
      </c>
      <c r="Q113" s="222">
        <v>0.13944999999999999</v>
      </c>
      <c r="R113" s="222">
        <f>Q113*H113</f>
        <v>3.7651499999999998</v>
      </c>
      <c r="S113" s="222">
        <v>0</v>
      </c>
      <c r="T113" s="22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4" t="s">
        <v>167</v>
      </c>
      <c r="AT113" s="224" t="s">
        <v>175</v>
      </c>
      <c r="AU113" s="224" t="s">
        <v>82</v>
      </c>
      <c r="AY113" s="19" t="s">
        <v>147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9" t="s">
        <v>80</v>
      </c>
      <c r="BK113" s="225">
        <f>ROUND(I113*H113,2)</f>
        <v>0</v>
      </c>
      <c r="BL113" s="19" t="s">
        <v>167</v>
      </c>
      <c r="BM113" s="224" t="s">
        <v>446</v>
      </c>
    </row>
    <row r="114" s="13" customFormat="1">
      <c r="A114" s="13"/>
      <c r="B114" s="226"/>
      <c r="C114" s="227"/>
      <c r="D114" s="228" t="s">
        <v>159</v>
      </c>
      <c r="E114" s="229" t="s">
        <v>19</v>
      </c>
      <c r="F114" s="230" t="s">
        <v>441</v>
      </c>
      <c r="G114" s="227"/>
      <c r="H114" s="231">
        <v>27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159</v>
      </c>
      <c r="AU114" s="237" t="s">
        <v>82</v>
      </c>
      <c r="AV114" s="13" t="s">
        <v>82</v>
      </c>
      <c r="AW114" s="13" t="s">
        <v>33</v>
      </c>
      <c r="AX114" s="13" t="s">
        <v>80</v>
      </c>
      <c r="AY114" s="237" t="s">
        <v>147</v>
      </c>
    </row>
    <row r="115" s="2" customFormat="1" ht="14.4" customHeight="1">
      <c r="A115" s="40"/>
      <c r="B115" s="41"/>
      <c r="C115" s="248" t="s">
        <v>174</v>
      </c>
      <c r="D115" s="248" t="s">
        <v>175</v>
      </c>
      <c r="E115" s="249" t="s">
        <v>447</v>
      </c>
      <c r="F115" s="250" t="s">
        <v>448</v>
      </c>
      <c r="G115" s="251" t="s">
        <v>254</v>
      </c>
      <c r="H115" s="252">
        <v>1.0129999999999999</v>
      </c>
      <c r="I115" s="253"/>
      <c r="J115" s="254">
        <f>ROUND(I115*H115,2)</f>
        <v>0</v>
      </c>
      <c r="K115" s="250" t="s">
        <v>293</v>
      </c>
      <c r="L115" s="46"/>
      <c r="M115" s="255" t="s">
        <v>19</v>
      </c>
      <c r="N115" s="256" t="s">
        <v>43</v>
      </c>
      <c r="O115" s="86"/>
      <c r="P115" s="222">
        <f>O115*H115</f>
        <v>0</v>
      </c>
      <c r="Q115" s="222">
        <v>2.2563399999999998</v>
      </c>
      <c r="R115" s="222">
        <f>Q115*H115</f>
        <v>2.2856724199999996</v>
      </c>
      <c r="S115" s="222">
        <v>0</v>
      </c>
      <c r="T115" s="22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167</v>
      </c>
      <c r="AT115" s="224" t="s">
        <v>175</v>
      </c>
      <c r="AU115" s="224" t="s">
        <v>82</v>
      </c>
      <c r="AY115" s="19" t="s">
        <v>147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80</v>
      </c>
      <c r="BK115" s="225">
        <f>ROUND(I115*H115,2)</f>
        <v>0</v>
      </c>
      <c r="BL115" s="19" t="s">
        <v>167</v>
      </c>
      <c r="BM115" s="224" t="s">
        <v>449</v>
      </c>
    </row>
    <row r="116" s="13" customFormat="1">
      <c r="A116" s="13"/>
      <c r="B116" s="226"/>
      <c r="C116" s="227"/>
      <c r="D116" s="228" t="s">
        <v>159</v>
      </c>
      <c r="E116" s="229" t="s">
        <v>19</v>
      </c>
      <c r="F116" s="230" t="s">
        <v>450</v>
      </c>
      <c r="G116" s="227"/>
      <c r="H116" s="231">
        <v>1.0129999999999999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159</v>
      </c>
      <c r="AU116" s="237" t="s">
        <v>82</v>
      </c>
      <c r="AV116" s="13" t="s">
        <v>82</v>
      </c>
      <c r="AW116" s="13" t="s">
        <v>33</v>
      </c>
      <c r="AX116" s="13" t="s">
        <v>80</v>
      </c>
      <c r="AY116" s="237" t="s">
        <v>147</v>
      </c>
    </row>
    <row r="117" s="14" customFormat="1">
      <c r="A117" s="14"/>
      <c r="B117" s="238"/>
      <c r="C117" s="239"/>
      <c r="D117" s="228" t="s">
        <v>159</v>
      </c>
      <c r="E117" s="240" t="s">
        <v>19</v>
      </c>
      <c r="F117" s="241" t="s">
        <v>451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159</v>
      </c>
      <c r="AU117" s="247" t="s">
        <v>82</v>
      </c>
      <c r="AV117" s="14" t="s">
        <v>80</v>
      </c>
      <c r="AW117" s="14" t="s">
        <v>33</v>
      </c>
      <c r="AX117" s="14" t="s">
        <v>72</v>
      </c>
      <c r="AY117" s="247" t="s">
        <v>147</v>
      </c>
    </row>
    <row r="118" s="2" customFormat="1" ht="14.4" customHeight="1">
      <c r="A118" s="40"/>
      <c r="B118" s="41"/>
      <c r="C118" s="212" t="s">
        <v>198</v>
      </c>
      <c r="D118" s="212" t="s">
        <v>148</v>
      </c>
      <c r="E118" s="213" t="s">
        <v>452</v>
      </c>
      <c r="F118" s="214" t="s">
        <v>453</v>
      </c>
      <c r="G118" s="215" t="s">
        <v>178</v>
      </c>
      <c r="H118" s="216">
        <v>9</v>
      </c>
      <c r="I118" s="217"/>
      <c r="J118" s="218">
        <f>ROUND(I118*H118,2)</f>
        <v>0</v>
      </c>
      <c r="K118" s="214" t="s">
        <v>263</v>
      </c>
      <c r="L118" s="219"/>
      <c r="M118" s="220" t="s">
        <v>19</v>
      </c>
      <c r="N118" s="221" t="s">
        <v>43</v>
      </c>
      <c r="O118" s="86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4" t="s">
        <v>169</v>
      </c>
      <c r="AT118" s="224" t="s">
        <v>148</v>
      </c>
      <c r="AU118" s="224" t="s">
        <v>82</v>
      </c>
      <c r="AY118" s="19" t="s">
        <v>147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9" t="s">
        <v>80</v>
      </c>
      <c r="BK118" s="225">
        <f>ROUND(I118*H118,2)</f>
        <v>0</v>
      </c>
      <c r="BL118" s="19" t="s">
        <v>167</v>
      </c>
      <c r="BM118" s="224" t="s">
        <v>454</v>
      </c>
    </row>
    <row r="119" s="13" customFormat="1">
      <c r="A119" s="13"/>
      <c r="B119" s="226"/>
      <c r="C119" s="227"/>
      <c r="D119" s="228" t="s">
        <v>159</v>
      </c>
      <c r="E119" s="229" t="s">
        <v>19</v>
      </c>
      <c r="F119" s="230" t="s">
        <v>400</v>
      </c>
      <c r="G119" s="227"/>
      <c r="H119" s="231">
        <v>9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159</v>
      </c>
      <c r="AU119" s="237" t="s">
        <v>82</v>
      </c>
      <c r="AV119" s="13" t="s">
        <v>82</v>
      </c>
      <c r="AW119" s="13" t="s">
        <v>33</v>
      </c>
      <c r="AX119" s="13" t="s">
        <v>80</v>
      </c>
      <c r="AY119" s="237" t="s">
        <v>147</v>
      </c>
    </row>
    <row r="120" s="14" customFormat="1">
      <c r="A120" s="14"/>
      <c r="B120" s="238"/>
      <c r="C120" s="239"/>
      <c r="D120" s="228" t="s">
        <v>159</v>
      </c>
      <c r="E120" s="240" t="s">
        <v>19</v>
      </c>
      <c r="F120" s="241" t="s">
        <v>455</v>
      </c>
      <c r="G120" s="239"/>
      <c r="H120" s="240" t="s">
        <v>19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159</v>
      </c>
      <c r="AU120" s="247" t="s">
        <v>82</v>
      </c>
      <c r="AV120" s="14" t="s">
        <v>80</v>
      </c>
      <c r="AW120" s="14" t="s">
        <v>33</v>
      </c>
      <c r="AX120" s="14" t="s">
        <v>72</v>
      </c>
      <c r="AY120" s="247" t="s">
        <v>147</v>
      </c>
    </row>
    <row r="121" s="2" customFormat="1" ht="14.4" customHeight="1">
      <c r="A121" s="40"/>
      <c r="B121" s="41"/>
      <c r="C121" s="212" t="s">
        <v>202</v>
      </c>
      <c r="D121" s="212" t="s">
        <v>148</v>
      </c>
      <c r="E121" s="213" t="s">
        <v>456</v>
      </c>
      <c r="F121" s="214" t="s">
        <v>457</v>
      </c>
      <c r="G121" s="215" t="s">
        <v>178</v>
      </c>
      <c r="H121" s="216">
        <v>3</v>
      </c>
      <c r="I121" s="217"/>
      <c r="J121" s="218">
        <f>ROUND(I121*H121,2)</f>
        <v>0</v>
      </c>
      <c r="K121" s="214" t="s">
        <v>263</v>
      </c>
      <c r="L121" s="219"/>
      <c r="M121" s="220" t="s">
        <v>19</v>
      </c>
      <c r="N121" s="221" t="s">
        <v>43</v>
      </c>
      <c r="O121" s="86"/>
      <c r="P121" s="222">
        <f>O121*H121</f>
        <v>0</v>
      </c>
      <c r="Q121" s="222">
        <v>0.014500000000000001</v>
      </c>
      <c r="R121" s="222">
        <f>Q121*H121</f>
        <v>0.043500000000000004</v>
      </c>
      <c r="S121" s="222">
        <v>0</v>
      </c>
      <c r="T121" s="22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4" t="s">
        <v>169</v>
      </c>
      <c r="AT121" s="224" t="s">
        <v>148</v>
      </c>
      <c r="AU121" s="224" t="s">
        <v>82</v>
      </c>
      <c r="AY121" s="19" t="s">
        <v>147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9" t="s">
        <v>80</v>
      </c>
      <c r="BK121" s="225">
        <f>ROUND(I121*H121,2)</f>
        <v>0</v>
      </c>
      <c r="BL121" s="19" t="s">
        <v>167</v>
      </c>
      <c r="BM121" s="224" t="s">
        <v>458</v>
      </c>
    </row>
    <row r="122" s="13" customFormat="1">
      <c r="A122" s="13"/>
      <c r="B122" s="226"/>
      <c r="C122" s="227"/>
      <c r="D122" s="228" t="s">
        <v>159</v>
      </c>
      <c r="E122" s="229" t="s">
        <v>19</v>
      </c>
      <c r="F122" s="230" t="s">
        <v>161</v>
      </c>
      <c r="G122" s="227"/>
      <c r="H122" s="231">
        <v>3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159</v>
      </c>
      <c r="AU122" s="237" t="s">
        <v>82</v>
      </c>
      <c r="AV122" s="13" t="s">
        <v>82</v>
      </c>
      <c r="AW122" s="13" t="s">
        <v>33</v>
      </c>
      <c r="AX122" s="13" t="s">
        <v>80</v>
      </c>
      <c r="AY122" s="237" t="s">
        <v>147</v>
      </c>
    </row>
    <row r="123" s="14" customFormat="1">
      <c r="A123" s="14"/>
      <c r="B123" s="238"/>
      <c r="C123" s="239"/>
      <c r="D123" s="228" t="s">
        <v>159</v>
      </c>
      <c r="E123" s="240" t="s">
        <v>19</v>
      </c>
      <c r="F123" s="241" t="s">
        <v>459</v>
      </c>
      <c r="G123" s="239"/>
      <c r="H123" s="240" t="s">
        <v>19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159</v>
      </c>
      <c r="AU123" s="247" t="s">
        <v>82</v>
      </c>
      <c r="AV123" s="14" t="s">
        <v>80</v>
      </c>
      <c r="AW123" s="14" t="s">
        <v>33</v>
      </c>
      <c r="AX123" s="14" t="s">
        <v>72</v>
      </c>
      <c r="AY123" s="247" t="s">
        <v>147</v>
      </c>
    </row>
    <row r="124" s="2" customFormat="1" ht="14.4" customHeight="1">
      <c r="A124" s="40"/>
      <c r="B124" s="41"/>
      <c r="C124" s="212" t="s">
        <v>199</v>
      </c>
      <c r="D124" s="212" t="s">
        <v>148</v>
      </c>
      <c r="E124" s="213" t="s">
        <v>460</v>
      </c>
      <c r="F124" s="214" t="s">
        <v>461</v>
      </c>
      <c r="G124" s="215" t="s">
        <v>178</v>
      </c>
      <c r="H124" s="216">
        <v>3</v>
      </c>
      <c r="I124" s="217"/>
      <c r="J124" s="218">
        <f>ROUND(I124*H124,2)</f>
        <v>0</v>
      </c>
      <c r="K124" s="214" t="s">
        <v>263</v>
      </c>
      <c r="L124" s="219"/>
      <c r="M124" s="220" t="s">
        <v>19</v>
      </c>
      <c r="N124" s="221" t="s">
        <v>43</v>
      </c>
      <c r="O124" s="86"/>
      <c r="P124" s="222">
        <f>O124*H124</f>
        <v>0</v>
      </c>
      <c r="Q124" s="222">
        <v>0.02</v>
      </c>
      <c r="R124" s="222">
        <f>Q124*H124</f>
        <v>0.059999999999999998</v>
      </c>
      <c r="S124" s="222">
        <v>0</v>
      </c>
      <c r="T124" s="22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4" t="s">
        <v>169</v>
      </c>
      <c r="AT124" s="224" t="s">
        <v>148</v>
      </c>
      <c r="AU124" s="224" t="s">
        <v>82</v>
      </c>
      <c r="AY124" s="19" t="s">
        <v>147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9" t="s">
        <v>80</v>
      </c>
      <c r="BK124" s="225">
        <f>ROUND(I124*H124,2)</f>
        <v>0</v>
      </c>
      <c r="BL124" s="19" t="s">
        <v>167</v>
      </c>
      <c r="BM124" s="224" t="s">
        <v>462</v>
      </c>
    </row>
    <row r="125" s="13" customFormat="1">
      <c r="A125" s="13"/>
      <c r="B125" s="226"/>
      <c r="C125" s="227"/>
      <c r="D125" s="228" t="s">
        <v>159</v>
      </c>
      <c r="E125" s="229" t="s">
        <v>19</v>
      </c>
      <c r="F125" s="230" t="s">
        <v>161</v>
      </c>
      <c r="G125" s="227"/>
      <c r="H125" s="231">
        <v>3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159</v>
      </c>
      <c r="AU125" s="237" t="s">
        <v>82</v>
      </c>
      <c r="AV125" s="13" t="s">
        <v>82</v>
      </c>
      <c r="AW125" s="13" t="s">
        <v>33</v>
      </c>
      <c r="AX125" s="13" t="s">
        <v>80</v>
      </c>
      <c r="AY125" s="237" t="s">
        <v>147</v>
      </c>
    </row>
    <row r="126" s="14" customFormat="1">
      <c r="A126" s="14"/>
      <c r="B126" s="238"/>
      <c r="C126" s="239"/>
      <c r="D126" s="228" t="s">
        <v>159</v>
      </c>
      <c r="E126" s="240" t="s">
        <v>19</v>
      </c>
      <c r="F126" s="241" t="s">
        <v>463</v>
      </c>
      <c r="G126" s="239"/>
      <c r="H126" s="240" t="s">
        <v>19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159</v>
      </c>
      <c r="AU126" s="247" t="s">
        <v>82</v>
      </c>
      <c r="AV126" s="14" t="s">
        <v>80</v>
      </c>
      <c r="AW126" s="14" t="s">
        <v>33</v>
      </c>
      <c r="AX126" s="14" t="s">
        <v>72</v>
      </c>
      <c r="AY126" s="247" t="s">
        <v>147</v>
      </c>
    </row>
    <row r="127" s="2" customFormat="1" ht="14.4" customHeight="1">
      <c r="A127" s="40"/>
      <c r="B127" s="41"/>
      <c r="C127" s="248" t="s">
        <v>8</v>
      </c>
      <c r="D127" s="248" t="s">
        <v>175</v>
      </c>
      <c r="E127" s="249" t="s">
        <v>464</v>
      </c>
      <c r="F127" s="250" t="s">
        <v>465</v>
      </c>
      <c r="G127" s="251" t="s">
        <v>178</v>
      </c>
      <c r="H127" s="252">
        <v>3</v>
      </c>
      <c r="I127" s="253"/>
      <c r="J127" s="254">
        <f>ROUND(I127*H127,2)</f>
        <v>0</v>
      </c>
      <c r="K127" s="250" t="s">
        <v>263</v>
      </c>
      <c r="L127" s="46"/>
      <c r="M127" s="255" t="s">
        <v>19</v>
      </c>
      <c r="N127" s="256" t="s">
        <v>43</v>
      </c>
      <c r="O127" s="86"/>
      <c r="P127" s="222">
        <f>O127*H127</f>
        <v>0</v>
      </c>
      <c r="Q127" s="222">
        <v>0.072870000000000004</v>
      </c>
      <c r="R127" s="222">
        <f>Q127*H127</f>
        <v>0.21861000000000003</v>
      </c>
      <c r="S127" s="222">
        <v>0</v>
      </c>
      <c r="T127" s="22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4" t="s">
        <v>167</v>
      </c>
      <c r="AT127" s="224" t="s">
        <v>175</v>
      </c>
      <c r="AU127" s="224" t="s">
        <v>82</v>
      </c>
      <c r="AY127" s="19" t="s">
        <v>147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9" t="s">
        <v>80</v>
      </c>
      <c r="BK127" s="225">
        <f>ROUND(I127*H127,2)</f>
        <v>0</v>
      </c>
      <c r="BL127" s="19" t="s">
        <v>167</v>
      </c>
      <c r="BM127" s="224" t="s">
        <v>466</v>
      </c>
    </row>
    <row r="128" s="2" customFormat="1" ht="14.4" customHeight="1">
      <c r="A128" s="40"/>
      <c r="B128" s="41"/>
      <c r="C128" s="248" t="s">
        <v>203</v>
      </c>
      <c r="D128" s="248" t="s">
        <v>175</v>
      </c>
      <c r="E128" s="249" t="s">
        <v>467</v>
      </c>
      <c r="F128" s="250" t="s">
        <v>468</v>
      </c>
      <c r="G128" s="251" t="s">
        <v>178</v>
      </c>
      <c r="H128" s="252">
        <v>9</v>
      </c>
      <c r="I128" s="253"/>
      <c r="J128" s="254">
        <f>ROUND(I128*H128,2)</f>
        <v>0</v>
      </c>
      <c r="K128" s="250" t="s">
        <v>263</v>
      </c>
      <c r="L128" s="46"/>
      <c r="M128" s="255" t="s">
        <v>19</v>
      </c>
      <c r="N128" s="256" t="s">
        <v>43</v>
      </c>
      <c r="O128" s="86"/>
      <c r="P128" s="222">
        <f>O128*H128</f>
        <v>0</v>
      </c>
      <c r="Q128" s="222">
        <v>0.001</v>
      </c>
      <c r="R128" s="222">
        <f>Q128*H128</f>
        <v>0.0090000000000000011</v>
      </c>
      <c r="S128" s="222">
        <v>0</v>
      </c>
      <c r="T128" s="22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4" t="s">
        <v>167</v>
      </c>
      <c r="AT128" s="224" t="s">
        <v>175</v>
      </c>
      <c r="AU128" s="224" t="s">
        <v>82</v>
      </c>
      <c r="AY128" s="19" t="s">
        <v>147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9" t="s">
        <v>80</v>
      </c>
      <c r="BK128" s="225">
        <f>ROUND(I128*H128,2)</f>
        <v>0</v>
      </c>
      <c r="BL128" s="19" t="s">
        <v>167</v>
      </c>
      <c r="BM128" s="224" t="s">
        <v>469</v>
      </c>
    </row>
    <row r="129" s="13" customFormat="1">
      <c r="A129" s="13"/>
      <c r="B129" s="226"/>
      <c r="C129" s="227"/>
      <c r="D129" s="228" t="s">
        <v>159</v>
      </c>
      <c r="E129" s="229" t="s">
        <v>19</v>
      </c>
      <c r="F129" s="230" t="s">
        <v>400</v>
      </c>
      <c r="G129" s="227"/>
      <c r="H129" s="231">
        <v>9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159</v>
      </c>
      <c r="AU129" s="237" t="s">
        <v>82</v>
      </c>
      <c r="AV129" s="13" t="s">
        <v>82</v>
      </c>
      <c r="AW129" s="13" t="s">
        <v>33</v>
      </c>
      <c r="AX129" s="13" t="s">
        <v>80</v>
      </c>
      <c r="AY129" s="237" t="s">
        <v>147</v>
      </c>
    </row>
    <row r="130" s="2" customFormat="1" ht="14.4" customHeight="1">
      <c r="A130" s="40"/>
      <c r="B130" s="41"/>
      <c r="C130" s="248" t="s">
        <v>212</v>
      </c>
      <c r="D130" s="248" t="s">
        <v>175</v>
      </c>
      <c r="E130" s="249" t="s">
        <v>470</v>
      </c>
      <c r="F130" s="250" t="s">
        <v>471</v>
      </c>
      <c r="G130" s="251" t="s">
        <v>178</v>
      </c>
      <c r="H130" s="252">
        <v>3</v>
      </c>
      <c r="I130" s="253"/>
      <c r="J130" s="254">
        <f>ROUND(I130*H130,2)</f>
        <v>0</v>
      </c>
      <c r="K130" s="250" t="s">
        <v>263</v>
      </c>
      <c r="L130" s="46"/>
      <c r="M130" s="255" t="s">
        <v>19</v>
      </c>
      <c r="N130" s="256" t="s">
        <v>43</v>
      </c>
      <c r="O130" s="86"/>
      <c r="P130" s="222">
        <f>O130*H130</f>
        <v>0</v>
      </c>
      <c r="Q130" s="222">
        <v>0.00080000000000000004</v>
      </c>
      <c r="R130" s="222">
        <f>Q130*H130</f>
        <v>0.0024000000000000002</v>
      </c>
      <c r="S130" s="222">
        <v>0</v>
      </c>
      <c r="T130" s="22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4" t="s">
        <v>167</v>
      </c>
      <c r="AT130" s="224" t="s">
        <v>175</v>
      </c>
      <c r="AU130" s="224" t="s">
        <v>82</v>
      </c>
      <c r="AY130" s="19" t="s">
        <v>147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9" t="s">
        <v>80</v>
      </c>
      <c r="BK130" s="225">
        <f>ROUND(I130*H130,2)</f>
        <v>0</v>
      </c>
      <c r="BL130" s="19" t="s">
        <v>167</v>
      </c>
      <c r="BM130" s="224" t="s">
        <v>472</v>
      </c>
    </row>
    <row r="131" s="12" customFormat="1" ht="22.8" customHeight="1">
      <c r="A131" s="12"/>
      <c r="B131" s="198"/>
      <c r="C131" s="199"/>
      <c r="D131" s="200" t="s">
        <v>71</v>
      </c>
      <c r="E131" s="257" t="s">
        <v>329</v>
      </c>
      <c r="F131" s="257" t="s">
        <v>330</v>
      </c>
      <c r="G131" s="199"/>
      <c r="H131" s="199"/>
      <c r="I131" s="202"/>
      <c r="J131" s="258">
        <f>BK131</f>
        <v>0</v>
      </c>
      <c r="K131" s="199"/>
      <c r="L131" s="204"/>
      <c r="M131" s="205"/>
      <c r="N131" s="206"/>
      <c r="O131" s="206"/>
      <c r="P131" s="207">
        <f>P132</f>
        <v>0</v>
      </c>
      <c r="Q131" s="206"/>
      <c r="R131" s="207">
        <f>R132</f>
        <v>0</v>
      </c>
      <c r="S131" s="206"/>
      <c r="T131" s="208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80</v>
      </c>
      <c r="AT131" s="210" t="s">
        <v>71</v>
      </c>
      <c r="AU131" s="210" t="s">
        <v>80</v>
      </c>
      <c r="AY131" s="209" t="s">
        <v>147</v>
      </c>
      <c r="BK131" s="211">
        <f>BK132</f>
        <v>0</v>
      </c>
    </row>
    <row r="132" s="2" customFormat="1" ht="14.4" customHeight="1">
      <c r="A132" s="40"/>
      <c r="B132" s="41"/>
      <c r="C132" s="248" t="s">
        <v>181</v>
      </c>
      <c r="D132" s="248" t="s">
        <v>175</v>
      </c>
      <c r="E132" s="249" t="s">
        <v>411</v>
      </c>
      <c r="F132" s="250" t="s">
        <v>412</v>
      </c>
      <c r="G132" s="251" t="s">
        <v>333</v>
      </c>
      <c r="H132" s="252">
        <v>43.027999999999999</v>
      </c>
      <c r="I132" s="253"/>
      <c r="J132" s="254">
        <f>ROUND(I132*H132,2)</f>
        <v>0</v>
      </c>
      <c r="K132" s="250" t="s">
        <v>293</v>
      </c>
      <c r="L132" s="46"/>
      <c r="M132" s="259" t="s">
        <v>19</v>
      </c>
      <c r="N132" s="260" t="s">
        <v>43</v>
      </c>
      <c r="O132" s="261"/>
      <c r="P132" s="262">
        <f>O132*H132</f>
        <v>0</v>
      </c>
      <c r="Q132" s="262">
        <v>0</v>
      </c>
      <c r="R132" s="262">
        <f>Q132*H132</f>
        <v>0</v>
      </c>
      <c r="S132" s="262">
        <v>0</v>
      </c>
      <c r="T132" s="263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4" t="s">
        <v>167</v>
      </c>
      <c r="AT132" s="224" t="s">
        <v>175</v>
      </c>
      <c r="AU132" s="224" t="s">
        <v>82</v>
      </c>
      <c r="AY132" s="19" t="s">
        <v>147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9" t="s">
        <v>80</v>
      </c>
      <c r="BK132" s="225">
        <f>ROUND(I132*H132,2)</f>
        <v>0</v>
      </c>
      <c r="BL132" s="19" t="s">
        <v>167</v>
      </c>
      <c r="BM132" s="224" t="s">
        <v>473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5770TeacIan7kBY4zCT3urlN6UvdyUq1uQPsOfAu2gUYYyM0fghJe3Wwj4nvk3t0vJ3d5qb9ZGD7h3QR1OWeOQ==" hashValue="bYecq7O9oqAkPoe/+CLOEE3th4USm+7lY+xsW93EAx9WDC27VFzOsxlpfuE9hR/ztH7CNhzSyKjkQ2xAcwiWAg==" algorithmName="SHA-512" password="CC35"/>
  <autoFilter ref="C89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4.4" customHeight="1">
      <c r="B7" s="22"/>
      <c r="E7" s="145" t="str">
        <f>'Rekapitulace stavby'!K6</f>
        <v>06-27 - Revitalizace rybníka Stráž v Pelhřimově část 1b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4.4" customHeight="1">
      <c r="A9" s="40"/>
      <c r="B9" s="46"/>
      <c r="C9" s="40"/>
      <c r="D9" s="40"/>
      <c r="E9" s="145" t="s">
        <v>223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224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5.6" customHeight="1">
      <c r="A11" s="40"/>
      <c r="B11" s="46"/>
      <c r="C11" s="40"/>
      <c r="D11" s="40"/>
      <c r="E11" s="147" t="s">
        <v>474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15. 6. 2022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Město Pelhřimov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VDG Projektování s.r.o.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.4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ROUND((SUM(BE87:BE103)),  2)</f>
        <v>0</v>
      </c>
      <c r="G35" s="40"/>
      <c r="H35" s="40"/>
      <c r="I35" s="159">
        <v>0.20999999999999999</v>
      </c>
      <c r="J35" s="158">
        <f>ROUND(((SUM(BE87:BE103))*I35),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ROUND((SUM(BF87:BF103)),  2)</f>
        <v>0</v>
      </c>
      <c r="G36" s="40"/>
      <c r="H36" s="40"/>
      <c r="I36" s="159">
        <v>0.14999999999999999</v>
      </c>
      <c r="J36" s="158">
        <f>ROUND(((SUM(BF87:BF103))*I36),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ROUND((SUM(BG87:BG103)),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ROUND((SUM(BH87:BH103)),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ROUND((SUM(BI87:BI103)),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71" t="str">
        <f>E7</f>
        <v>06-27 - Revitalizace rybníka Stráž v Pelhřimově část 1b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71" t="s">
        <v>223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42"/>
      <c r="D54" s="42"/>
      <c r="E54" s="71" t="str">
        <f>E11</f>
        <v>07 -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Pelhřimov</v>
      </c>
      <c r="G56" s="42"/>
      <c r="H56" s="42"/>
      <c r="I56" s="34" t="s">
        <v>23</v>
      </c>
      <c r="J56" s="74" t="str">
        <f>IF(J14="","",J14)</f>
        <v>15. 6. 2022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6.4" customHeight="1">
      <c r="A58" s="40"/>
      <c r="B58" s="41"/>
      <c r="C58" s="34" t="s">
        <v>25</v>
      </c>
      <c r="D58" s="42"/>
      <c r="E58" s="42"/>
      <c r="F58" s="29" t="str">
        <f>E17</f>
        <v>Město Pelhřimov</v>
      </c>
      <c r="G58" s="42"/>
      <c r="H58" s="42"/>
      <c r="I58" s="34" t="s">
        <v>31</v>
      </c>
      <c r="J58" s="38" t="str">
        <f>E23</f>
        <v>VDG Projektování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Vítězslav Pavel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121</v>
      </c>
      <c r="D61" s="173"/>
      <c r="E61" s="173"/>
      <c r="F61" s="173"/>
      <c r="G61" s="173"/>
      <c r="H61" s="173"/>
      <c r="I61" s="173"/>
      <c r="J61" s="174" t="s">
        <v>122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123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475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132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4.4" customHeight="1">
      <c r="A75" s="40"/>
      <c r="B75" s="41"/>
      <c r="C75" s="42"/>
      <c r="D75" s="42"/>
      <c r="E75" s="171" t="str">
        <f>E7</f>
        <v>06-27 - Revitalizace rybníka Stráž v Pelhřimově část 1b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4.4" customHeight="1">
      <c r="A77" s="40"/>
      <c r="B77" s="41"/>
      <c r="C77" s="42"/>
      <c r="D77" s="42"/>
      <c r="E77" s="171" t="s">
        <v>223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42"/>
      <c r="D79" s="42"/>
      <c r="E79" s="71" t="str">
        <f>E11</f>
        <v>07 - Dopravní značení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Pelhřimov</v>
      </c>
      <c r="G81" s="42"/>
      <c r="H81" s="42"/>
      <c r="I81" s="34" t="s">
        <v>23</v>
      </c>
      <c r="J81" s="74" t="str">
        <f>IF(J14="","",J14)</f>
        <v>15. 6. 2022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6.4" customHeight="1">
      <c r="A83" s="40"/>
      <c r="B83" s="41"/>
      <c r="C83" s="34" t="s">
        <v>25</v>
      </c>
      <c r="D83" s="42"/>
      <c r="E83" s="42"/>
      <c r="F83" s="29" t="str">
        <f>E17</f>
        <v>Město Pelhřimov</v>
      </c>
      <c r="G83" s="42"/>
      <c r="H83" s="42"/>
      <c r="I83" s="34" t="s">
        <v>31</v>
      </c>
      <c r="J83" s="38" t="str">
        <f>E23</f>
        <v>VDG Projektování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Vítězslav Pavel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133</v>
      </c>
      <c r="D86" s="190" t="s">
        <v>57</v>
      </c>
      <c r="E86" s="190" t="s">
        <v>53</v>
      </c>
      <c r="F86" s="190" t="s">
        <v>54</v>
      </c>
      <c r="G86" s="190" t="s">
        <v>134</v>
      </c>
      <c r="H86" s="190" t="s">
        <v>135</v>
      </c>
      <c r="I86" s="190" t="s">
        <v>136</v>
      </c>
      <c r="J86" s="190" t="s">
        <v>122</v>
      </c>
      <c r="K86" s="191" t="s">
        <v>137</v>
      </c>
      <c r="L86" s="192"/>
      <c r="M86" s="94" t="s">
        <v>19</v>
      </c>
      <c r="N86" s="95" t="s">
        <v>42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0.046199999999999991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123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172</v>
      </c>
      <c r="F88" s="201" t="s">
        <v>173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0.046199999999999991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147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57" t="s">
        <v>193</v>
      </c>
      <c r="F89" s="257" t="s">
        <v>476</v>
      </c>
      <c r="G89" s="199"/>
      <c r="H89" s="199"/>
      <c r="I89" s="202"/>
      <c r="J89" s="258">
        <f>BK89</f>
        <v>0</v>
      </c>
      <c r="K89" s="199"/>
      <c r="L89" s="204"/>
      <c r="M89" s="205"/>
      <c r="N89" s="206"/>
      <c r="O89" s="206"/>
      <c r="P89" s="207">
        <f>SUM(P90:P103)</f>
        <v>0</v>
      </c>
      <c r="Q89" s="206"/>
      <c r="R89" s="207">
        <f>SUM(R90:R103)</f>
        <v>0.046199999999999991</v>
      </c>
      <c r="S89" s="206"/>
      <c r="T89" s="208">
        <f>SUM(T90:T103)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80</v>
      </c>
      <c r="AY89" s="209" t="s">
        <v>147</v>
      </c>
      <c r="BK89" s="211">
        <f>SUM(BK90:BK103)</f>
        <v>0</v>
      </c>
    </row>
    <row r="90" s="2" customFormat="1" ht="14.4" customHeight="1">
      <c r="A90" s="40"/>
      <c r="B90" s="41"/>
      <c r="C90" s="212" t="s">
        <v>80</v>
      </c>
      <c r="D90" s="212" t="s">
        <v>148</v>
      </c>
      <c r="E90" s="213" t="s">
        <v>477</v>
      </c>
      <c r="F90" s="214" t="s">
        <v>478</v>
      </c>
      <c r="G90" s="215" t="s">
        <v>178</v>
      </c>
      <c r="H90" s="216">
        <v>4</v>
      </c>
      <c r="I90" s="217"/>
      <c r="J90" s="218">
        <f>ROUND(I90*H90,2)</f>
        <v>0</v>
      </c>
      <c r="K90" s="214" t="s">
        <v>263</v>
      </c>
      <c r="L90" s="219"/>
      <c r="M90" s="220" t="s">
        <v>19</v>
      </c>
      <c r="N90" s="221" t="s">
        <v>43</v>
      </c>
      <c r="O90" s="86"/>
      <c r="P90" s="222">
        <f>O90*H90</f>
        <v>0</v>
      </c>
      <c r="Q90" s="222">
        <v>0.0061000000000000004</v>
      </c>
      <c r="R90" s="222">
        <f>Q90*H90</f>
        <v>0.024400000000000002</v>
      </c>
      <c r="S90" s="222">
        <v>0</v>
      </c>
      <c r="T90" s="22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4" t="s">
        <v>169</v>
      </c>
      <c r="AT90" s="224" t="s">
        <v>148</v>
      </c>
      <c r="AU90" s="224" t="s">
        <v>82</v>
      </c>
      <c r="AY90" s="19" t="s">
        <v>147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9" t="s">
        <v>80</v>
      </c>
      <c r="BK90" s="225">
        <f>ROUND(I90*H90,2)</f>
        <v>0</v>
      </c>
      <c r="BL90" s="19" t="s">
        <v>167</v>
      </c>
      <c r="BM90" s="224" t="s">
        <v>479</v>
      </c>
    </row>
    <row r="91" s="13" customFormat="1">
      <c r="A91" s="13"/>
      <c r="B91" s="226"/>
      <c r="C91" s="227"/>
      <c r="D91" s="228" t="s">
        <v>159</v>
      </c>
      <c r="E91" s="229" t="s">
        <v>19</v>
      </c>
      <c r="F91" s="230" t="s">
        <v>167</v>
      </c>
      <c r="G91" s="227"/>
      <c r="H91" s="231">
        <v>4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159</v>
      </c>
      <c r="AU91" s="237" t="s">
        <v>82</v>
      </c>
      <c r="AV91" s="13" t="s">
        <v>82</v>
      </c>
      <c r="AW91" s="13" t="s">
        <v>33</v>
      </c>
      <c r="AX91" s="13" t="s">
        <v>80</v>
      </c>
      <c r="AY91" s="237" t="s">
        <v>147</v>
      </c>
    </row>
    <row r="92" s="2" customFormat="1" ht="14.4" customHeight="1">
      <c r="A92" s="40"/>
      <c r="B92" s="41"/>
      <c r="C92" s="212" t="s">
        <v>82</v>
      </c>
      <c r="D92" s="212" t="s">
        <v>148</v>
      </c>
      <c r="E92" s="213" t="s">
        <v>480</v>
      </c>
      <c r="F92" s="214" t="s">
        <v>481</v>
      </c>
      <c r="G92" s="215" t="s">
        <v>178</v>
      </c>
      <c r="H92" s="216">
        <v>4</v>
      </c>
      <c r="I92" s="217"/>
      <c r="J92" s="218">
        <f>ROUND(I92*H92,2)</f>
        <v>0</v>
      </c>
      <c r="K92" s="214" t="s">
        <v>263</v>
      </c>
      <c r="L92" s="219"/>
      <c r="M92" s="220" t="s">
        <v>19</v>
      </c>
      <c r="N92" s="221" t="s">
        <v>43</v>
      </c>
      <c r="O92" s="86"/>
      <c r="P92" s="222">
        <f>O92*H92</f>
        <v>0</v>
      </c>
      <c r="Q92" s="222">
        <v>0.0030000000000000001</v>
      </c>
      <c r="R92" s="222">
        <f>Q92*H92</f>
        <v>0.012</v>
      </c>
      <c r="S92" s="222">
        <v>0</v>
      </c>
      <c r="T92" s="223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4" t="s">
        <v>169</v>
      </c>
      <c r="AT92" s="224" t="s">
        <v>148</v>
      </c>
      <c r="AU92" s="224" t="s">
        <v>82</v>
      </c>
      <c r="AY92" s="19" t="s">
        <v>147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9" t="s">
        <v>80</v>
      </c>
      <c r="BK92" s="225">
        <f>ROUND(I92*H92,2)</f>
        <v>0</v>
      </c>
      <c r="BL92" s="19" t="s">
        <v>167</v>
      </c>
      <c r="BM92" s="224" t="s">
        <v>482</v>
      </c>
    </row>
    <row r="93" s="13" customFormat="1">
      <c r="A93" s="13"/>
      <c r="B93" s="226"/>
      <c r="C93" s="227"/>
      <c r="D93" s="228" t="s">
        <v>159</v>
      </c>
      <c r="E93" s="229" t="s">
        <v>19</v>
      </c>
      <c r="F93" s="230" t="s">
        <v>167</v>
      </c>
      <c r="G93" s="227"/>
      <c r="H93" s="231">
        <v>4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159</v>
      </c>
      <c r="AU93" s="237" t="s">
        <v>82</v>
      </c>
      <c r="AV93" s="13" t="s">
        <v>82</v>
      </c>
      <c r="AW93" s="13" t="s">
        <v>33</v>
      </c>
      <c r="AX93" s="13" t="s">
        <v>80</v>
      </c>
      <c r="AY93" s="237" t="s">
        <v>147</v>
      </c>
    </row>
    <row r="94" s="2" customFormat="1" ht="14.4" customHeight="1">
      <c r="A94" s="40"/>
      <c r="B94" s="41"/>
      <c r="C94" s="212" t="s">
        <v>161</v>
      </c>
      <c r="D94" s="212" t="s">
        <v>148</v>
      </c>
      <c r="E94" s="213" t="s">
        <v>483</v>
      </c>
      <c r="F94" s="214" t="s">
        <v>484</v>
      </c>
      <c r="G94" s="215" t="s">
        <v>178</v>
      </c>
      <c r="H94" s="216">
        <v>4</v>
      </c>
      <c r="I94" s="217"/>
      <c r="J94" s="218">
        <f>ROUND(I94*H94,2)</f>
        <v>0</v>
      </c>
      <c r="K94" s="214" t="s">
        <v>263</v>
      </c>
      <c r="L94" s="219"/>
      <c r="M94" s="220" t="s">
        <v>19</v>
      </c>
      <c r="N94" s="221" t="s">
        <v>43</v>
      </c>
      <c r="O94" s="86"/>
      <c r="P94" s="222">
        <f>O94*H94</f>
        <v>0</v>
      </c>
      <c r="Q94" s="222">
        <v>0.00035</v>
      </c>
      <c r="R94" s="222">
        <f>Q94*H94</f>
        <v>0.0014</v>
      </c>
      <c r="S94" s="222">
        <v>0</v>
      </c>
      <c r="T94" s="22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169</v>
      </c>
      <c r="AT94" s="224" t="s">
        <v>148</v>
      </c>
      <c r="AU94" s="224" t="s">
        <v>82</v>
      </c>
      <c r="AY94" s="19" t="s">
        <v>147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80</v>
      </c>
      <c r="BK94" s="225">
        <f>ROUND(I94*H94,2)</f>
        <v>0</v>
      </c>
      <c r="BL94" s="19" t="s">
        <v>167</v>
      </c>
      <c r="BM94" s="224" t="s">
        <v>485</v>
      </c>
    </row>
    <row r="95" s="13" customFormat="1">
      <c r="A95" s="13"/>
      <c r="B95" s="226"/>
      <c r="C95" s="227"/>
      <c r="D95" s="228" t="s">
        <v>159</v>
      </c>
      <c r="E95" s="229" t="s">
        <v>19</v>
      </c>
      <c r="F95" s="230" t="s">
        <v>167</v>
      </c>
      <c r="G95" s="227"/>
      <c r="H95" s="231">
        <v>4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159</v>
      </c>
      <c r="AU95" s="237" t="s">
        <v>82</v>
      </c>
      <c r="AV95" s="13" t="s">
        <v>82</v>
      </c>
      <c r="AW95" s="13" t="s">
        <v>33</v>
      </c>
      <c r="AX95" s="13" t="s">
        <v>80</v>
      </c>
      <c r="AY95" s="237" t="s">
        <v>147</v>
      </c>
    </row>
    <row r="96" s="2" customFormat="1" ht="14.4" customHeight="1">
      <c r="A96" s="40"/>
      <c r="B96" s="41"/>
      <c r="C96" s="212" t="s">
        <v>167</v>
      </c>
      <c r="D96" s="212" t="s">
        <v>148</v>
      </c>
      <c r="E96" s="213" t="s">
        <v>486</v>
      </c>
      <c r="F96" s="214" t="s">
        <v>487</v>
      </c>
      <c r="G96" s="215" t="s">
        <v>178</v>
      </c>
      <c r="H96" s="216">
        <v>4</v>
      </c>
      <c r="I96" s="217"/>
      <c r="J96" s="218">
        <f>ROUND(I96*H96,2)</f>
        <v>0</v>
      </c>
      <c r="K96" s="214" t="s">
        <v>263</v>
      </c>
      <c r="L96" s="219"/>
      <c r="M96" s="220" t="s">
        <v>19</v>
      </c>
      <c r="N96" s="221" t="s">
        <v>43</v>
      </c>
      <c r="O96" s="86"/>
      <c r="P96" s="222">
        <f>O96*H96</f>
        <v>0</v>
      </c>
      <c r="Q96" s="222">
        <v>0.00010000000000000001</v>
      </c>
      <c r="R96" s="222">
        <f>Q96*H96</f>
        <v>0.00040000000000000002</v>
      </c>
      <c r="S96" s="222">
        <v>0</v>
      </c>
      <c r="T96" s="22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169</v>
      </c>
      <c r="AT96" s="224" t="s">
        <v>148</v>
      </c>
      <c r="AU96" s="224" t="s">
        <v>82</v>
      </c>
      <c r="AY96" s="19" t="s">
        <v>147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80</v>
      </c>
      <c r="BK96" s="225">
        <f>ROUND(I96*H96,2)</f>
        <v>0</v>
      </c>
      <c r="BL96" s="19" t="s">
        <v>167</v>
      </c>
      <c r="BM96" s="224" t="s">
        <v>488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167</v>
      </c>
      <c r="G97" s="227"/>
      <c r="H97" s="231">
        <v>4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82</v>
      </c>
      <c r="AV97" s="13" t="s">
        <v>82</v>
      </c>
      <c r="AW97" s="13" t="s">
        <v>33</v>
      </c>
      <c r="AX97" s="13" t="s">
        <v>80</v>
      </c>
      <c r="AY97" s="237" t="s">
        <v>147</v>
      </c>
    </row>
    <row r="98" s="2" customFormat="1" ht="14.4" customHeight="1">
      <c r="A98" s="40"/>
      <c r="B98" s="41"/>
      <c r="C98" s="248" t="s">
        <v>174</v>
      </c>
      <c r="D98" s="248" t="s">
        <v>175</v>
      </c>
      <c r="E98" s="249" t="s">
        <v>489</v>
      </c>
      <c r="F98" s="250" t="s">
        <v>490</v>
      </c>
      <c r="G98" s="251" t="s">
        <v>178</v>
      </c>
      <c r="H98" s="252">
        <v>4</v>
      </c>
      <c r="I98" s="253"/>
      <c r="J98" s="254">
        <f>ROUND(I98*H98,2)</f>
        <v>0</v>
      </c>
      <c r="K98" s="250" t="s">
        <v>263</v>
      </c>
      <c r="L98" s="46"/>
      <c r="M98" s="255" t="s">
        <v>19</v>
      </c>
      <c r="N98" s="256" t="s">
        <v>43</v>
      </c>
      <c r="O98" s="86"/>
      <c r="P98" s="222">
        <f>O98*H98</f>
        <v>0</v>
      </c>
      <c r="Q98" s="222">
        <v>0.00069999999999999999</v>
      </c>
      <c r="R98" s="222">
        <f>Q98*H98</f>
        <v>0.0028</v>
      </c>
      <c r="S98" s="222">
        <v>0</v>
      </c>
      <c r="T98" s="22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4" t="s">
        <v>167</v>
      </c>
      <c r="AT98" s="224" t="s">
        <v>175</v>
      </c>
      <c r="AU98" s="224" t="s">
        <v>82</v>
      </c>
      <c r="AY98" s="19" t="s">
        <v>147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9" t="s">
        <v>80</v>
      </c>
      <c r="BK98" s="225">
        <f>ROUND(I98*H98,2)</f>
        <v>0</v>
      </c>
      <c r="BL98" s="19" t="s">
        <v>167</v>
      </c>
      <c r="BM98" s="224" t="s">
        <v>491</v>
      </c>
    </row>
    <row r="99" s="13" customFormat="1">
      <c r="A99" s="13"/>
      <c r="B99" s="226"/>
      <c r="C99" s="227"/>
      <c r="D99" s="228" t="s">
        <v>159</v>
      </c>
      <c r="E99" s="229" t="s">
        <v>19</v>
      </c>
      <c r="F99" s="230" t="s">
        <v>167</v>
      </c>
      <c r="G99" s="227"/>
      <c r="H99" s="231">
        <v>4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159</v>
      </c>
      <c r="AU99" s="237" t="s">
        <v>82</v>
      </c>
      <c r="AV99" s="13" t="s">
        <v>82</v>
      </c>
      <c r="AW99" s="13" t="s">
        <v>33</v>
      </c>
      <c r="AX99" s="13" t="s">
        <v>80</v>
      </c>
      <c r="AY99" s="237" t="s">
        <v>147</v>
      </c>
    </row>
    <row r="100" s="14" customFormat="1">
      <c r="A100" s="14"/>
      <c r="B100" s="238"/>
      <c r="C100" s="239"/>
      <c r="D100" s="228" t="s">
        <v>159</v>
      </c>
      <c r="E100" s="240" t="s">
        <v>19</v>
      </c>
      <c r="F100" s="241" t="s">
        <v>492</v>
      </c>
      <c r="G100" s="239"/>
      <c r="H100" s="240" t="s">
        <v>19</v>
      </c>
      <c r="I100" s="242"/>
      <c r="J100" s="239"/>
      <c r="K100" s="239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159</v>
      </c>
      <c r="AU100" s="247" t="s">
        <v>82</v>
      </c>
      <c r="AV100" s="14" t="s">
        <v>80</v>
      </c>
      <c r="AW100" s="14" t="s">
        <v>33</v>
      </c>
      <c r="AX100" s="14" t="s">
        <v>72</v>
      </c>
      <c r="AY100" s="247" t="s">
        <v>147</v>
      </c>
    </row>
    <row r="101" s="2" customFormat="1" ht="14.4" customHeight="1">
      <c r="A101" s="40"/>
      <c r="B101" s="41"/>
      <c r="C101" s="212" t="s">
        <v>181</v>
      </c>
      <c r="D101" s="212" t="s">
        <v>148</v>
      </c>
      <c r="E101" s="213" t="s">
        <v>493</v>
      </c>
      <c r="F101" s="214" t="s">
        <v>494</v>
      </c>
      <c r="G101" s="215" t="s">
        <v>178</v>
      </c>
      <c r="H101" s="216">
        <v>4</v>
      </c>
      <c r="I101" s="217"/>
      <c r="J101" s="218">
        <f>ROUND(I101*H101,2)</f>
        <v>0</v>
      </c>
      <c r="K101" s="214" t="s">
        <v>263</v>
      </c>
      <c r="L101" s="219"/>
      <c r="M101" s="220" t="s">
        <v>19</v>
      </c>
      <c r="N101" s="221" t="s">
        <v>43</v>
      </c>
      <c r="O101" s="86"/>
      <c r="P101" s="222">
        <f>O101*H101</f>
        <v>0</v>
      </c>
      <c r="Q101" s="222">
        <v>0.0012999999999999999</v>
      </c>
      <c r="R101" s="222">
        <f>Q101*H101</f>
        <v>0.0051999999999999998</v>
      </c>
      <c r="S101" s="222">
        <v>0</v>
      </c>
      <c r="T101" s="22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169</v>
      </c>
      <c r="AT101" s="224" t="s">
        <v>148</v>
      </c>
      <c r="AU101" s="224" t="s">
        <v>82</v>
      </c>
      <c r="AY101" s="19" t="s">
        <v>147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80</v>
      </c>
      <c r="BK101" s="225">
        <f>ROUND(I101*H101,2)</f>
        <v>0</v>
      </c>
      <c r="BL101" s="19" t="s">
        <v>167</v>
      </c>
      <c r="BM101" s="224" t="s">
        <v>495</v>
      </c>
    </row>
    <row r="102" s="13" customFormat="1">
      <c r="A102" s="13"/>
      <c r="B102" s="226"/>
      <c r="C102" s="227"/>
      <c r="D102" s="228" t="s">
        <v>159</v>
      </c>
      <c r="E102" s="229" t="s">
        <v>19</v>
      </c>
      <c r="F102" s="230" t="s">
        <v>167</v>
      </c>
      <c r="G102" s="227"/>
      <c r="H102" s="231">
        <v>4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159</v>
      </c>
      <c r="AU102" s="237" t="s">
        <v>82</v>
      </c>
      <c r="AV102" s="13" t="s">
        <v>82</v>
      </c>
      <c r="AW102" s="13" t="s">
        <v>33</v>
      </c>
      <c r="AX102" s="13" t="s">
        <v>80</v>
      </c>
      <c r="AY102" s="237" t="s">
        <v>147</v>
      </c>
    </row>
    <row r="103" s="14" customFormat="1">
      <c r="A103" s="14"/>
      <c r="B103" s="238"/>
      <c r="C103" s="239"/>
      <c r="D103" s="228" t="s">
        <v>159</v>
      </c>
      <c r="E103" s="240" t="s">
        <v>19</v>
      </c>
      <c r="F103" s="241" t="s">
        <v>496</v>
      </c>
      <c r="G103" s="239"/>
      <c r="H103" s="240" t="s">
        <v>19</v>
      </c>
      <c r="I103" s="242"/>
      <c r="J103" s="239"/>
      <c r="K103" s="239"/>
      <c r="L103" s="243"/>
      <c r="M103" s="298"/>
      <c r="N103" s="299"/>
      <c r="O103" s="299"/>
      <c r="P103" s="299"/>
      <c r="Q103" s="299"/>
      <c r="R103" s="299"/>
      <c r="S103" s="299"/>
      <c r="T103" s="30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159</v>
      </c>
      <c r="AU103" s="247" t="s">
        <v>82</v>
      </c>
      <c r="AV103" s="14" t="s">
        <v>80</v>
      </c>
      <c r="AW103" s="14" t="s">
        <v>33</v>
      </c>
      <c r="AX103" s="14" t="s">
        <v>72</v>
      </c>
      <c r="AY103" s="247" t="s">
        <v>147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6uvD95fFNlExz3SuOZgk0QceI821xt9DO07S4PeMUbyOBZI77xJhCQ9Xqflfaq0HP9QjCcDEEVcJcbQ5wsGT2g==" hashValue="YEUsupG1NZ3q8DF9LTRx+hZiqdCsDFI4QfLovWzGIB/zZgAuFIhCMygQfi+a9+mvwkT/HiwwtOcYcX42XesFUA==" algorithmName="SHA-512" password="CC35"/>
  <autoFilter ref="C86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6" ma:contentTypeDescription="Vytvoří nový dokument" ma:contentTypeScope="" ma:versionID="9a51418ae44fc210528110226842154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33173e5a6000c403f57acdec8fbab0e4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1E7561-5356-4FE4-88E0-D20343A55C54}"/>
</file>

<file path=customXml/itemProps2.xml><?xml version="1.0" encoding="utf-8"?>
<ds:datastoreItem xmlns:ds="http://schemas.openxmlformats.org/officeDocument/2006/customXml" ds:itemID="{63E204BA-16CF-42E9-9EB7-3403CEF3DC5B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Hynek\Hynek13</dc:creator>
  <cp:lastModifiedBy>Hynek\Hynek13</cp:lastModifiedBy>
  <dcterms:created xsi:type="dcterms:W3CDTF">2022-07-11T12:26:21Z</dcterms:created>
  <dcterms:modified xsi:type="dcterms:W3CDTF">2022-07-11T12:26:42Z</dcterms:modified>
</cp:coreProperties>
</file>